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loch\Box Sync\Field Season 2022\A-Ci curves\"/>
    </mc:Choice>
  </mc:AlternateContent>
  <bookViews>
    <workbookView xWindow="240" yWindow="12" windowWidth="16092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CL48" i="1" l="1"/>
  <c r="X48" i="1" s="1"/>
  <c r="CK48" i="1"/>
  <c r="CI48" i="1"/>
  <c r="CJ48" i="1" s="1"/>
  <c r="BA48" i="1" s="1"/>
  <c r="BN48" i="1"/>
  <c r="BM48" i="1"/>
  <c r="BL48" i="1"/>
  <c r="BK48" i="1"/>
  <c r="BO48" i="1" s="1"/>
  <c r="BP48" i="1" s="1"/>
  <c r="BI48" i="1"/>
  <c r="BJ48" i="1" s="1"/>
  <c r="BF48" i="1"/>
  <c r="BE48" i="1"/>
  <c r="BC48" i="1"/>
  <c r="AY48" i="1"/>
  <c r="AS48" i="1"/>
  <c r="AN48" i="1"/>
  <c r="AL48" i="1" s="1"/>
  <c r="AD48" i="1"/>
  <c r="AC48" i="1"/>
  <c r="AB48" i="1" s="1"/>
  <c r="U48" i="1"/>
  <c r="N48" i="1"/>
  <c r="M48" i="1" s="1"/>
  <c r="AF48" i="1" s="1"/>
  <c r="CL47" i="1"/>
  <c r="X47" i="1" s="1"/>
  <c r="CK47" i="1"/>
  <c r="CJ47" i="1" s="1"/>
  <c r="BA47" i="1" s="1"/>
  <c r="CI47" i="1"/>
  <c r="BO47" i="1"/>
  <c r="BP47" i="1" s="1"/>
  <c r="BN47" i="1"/>
  <c r="BM47" i="1"/>
  <c r="BL47" i="1"/>
  <c r="BK47" i="1"/>
  <c r="BJ47" i="1"/>
  <c r="BI47" i="1"/>
  <c r="BF47" i="1"/>
  <c r="BE47" i="1"/>
  <c r="AY47" i="1"/>
  <c r="BC47" i="1" s="1"/>
  <c r="AS47" i="1"/>
  <c r="AN47" i="1"/>
  <c r="AM47" i="1"/>
  <c r="AL47" i="1"/>
  <c r="P47" i="1" s="1"/>
  <c r="AD47" i="1"/>
  <c r="AC47" i="1"/>
  <c r="AB47" i="1" s="1"/>
  <c r="U47" i="1"/>
  <c r="CL46" i="1"/>
  <c r="CK46" i="1"/>
  <c r="CJ46" i="1" s="1"/>
  <c r="BA46" i="1" s="1"/>
  <c r="BC46" i="1" s="1"/>
  <c r="CI46" i="1"/>
  <c r="BN46" i="1"/>
  <c r="BM46" i="1"/>
  <c r="BK46" i="1"/>
  <c r="BO46" i="1" s="1"/>
  <c r="BP46" i="1" s="1"/>
  <c r="BJ46" i="1"/>
  <c r="BI46" i="1"/>
  <c r="BL46" i="1" s="1"/>
  <c r="BE46" i="1"/>
  <c r="AY46" i="1"/>
  <c r="AS46" i="1"/>
  <c r="BF46" i="1" s="1"/>
  <c r="AN46" i="1"/>
  <c r="AL46" i="1"/>
  <c r="AD46" i="1"/>
  <c r="AC46" i="1"/>
  <c r="AB46" i="1"/>
  <c r="X46" i="1"/>
  <c r="U46" i="1"/>
  <c r="CL45" i="1"/>
  <c r="CK45" i="1"/>
  <c r="CJ45" i="1"/>
  <c r="BA45" i="1" s="1"/>
  <c r="CI45" i="1"/>
  <c r="BN45" i="1"/>
  <c r="BM45" i="1"/>
  <c r="BL45" i="1"/>
  <c r="BJ45" i="1"/>
  <c r="BI45" i="1"/>
  <c r="BK45" i="1" s="1"/>
  <c r="BO45" i="1" s="1"/>
  <c r="BP45" i="1" s="1"/>
  <c r="BE45" i="1"/>
  <c r="AY45" i="1"/>
  <c r="BC45" i="1" s="1"/>
  <c r="AS45" i="1"/>
  <c r="BF45" i="1" s="1"/>
  <c r="AN45" i="1"/>
  <c r="AL45" i="1"/>
  <c r="O45" i="1" s="1"/>
  <c r="AD45" i="1"/>
  <c r="AC45" i="1"/>
  <c r="AB45" i="1"/>
  <c r="X45" i="1"/>
  <c r="U45" i="1"/>
  <c r="S45" i="1"/>
  <c r="P45" i="1"/>
  <c r="CL44" i="1"/>
  <c r="CK44" i="1"/>
  <c r="CI44" i="1"/>
  <c r="BN44" i="1"/>
  <c r="BM44" i="1"/>
  <c r="BL44" i="1"/>
  <c r="BI44" i="1"/>
  <c r="BE44" i="1"/>
  <c r="AY44" i="1"/>
  <c r="AS44" i="1"/>
  <c r="BF44" i="1" s="1"/>
  <c r="AN44" i="1"/>
  <c r="AL44" i="1"/>
  <c r="N44" i="1" s="1"/>
  <c r="M44" i="1" s="1"/>
  <c r="AD44" i="1"/>
  <c r="AC44" i="1"/>
  <c r="AB44" i="1"/>
  <c r="U44" i="1"/>
  <c r="S44" i="1"/>
  <c r="O44" i="1"/>
  <c r="K44" i="1" s="1"/>
  <c r="CL43" i="1"/>
  <c r="CK43" i="1"/>
  <c r="CJ43" i="1" s="1"/>
  <c r="BA43" i="1" s="1"/>
  <c r="CI43" i="1"/>
  <c r="BP43" i="1"/>
  <c r="BN43" i="1"/>
  <c r="BM43" i="1"/>
  <c r="BL43" i="1"/>
  <c r="BK43" i="1"/>
  <c r="BO43" i="1" s="1"/>
  <c r="BJ43" i="1"/>
  <c r="BI43" i="1"/>
  <c r="BF43" i="1"/>
  <c r="BE43" i="1"/>
  <c r="AY43" i="1"/>
  <c r="AS43" i="1"/>
  <c r="AN43" i="1"/>
  <c r="AL43" i="1" s="1"/>
  <c r="N43" i="1" s="1"/>
  <c r="M43" i="1" s="1"/>
  <c r="AD43" i="1"/>
  <c r="AB43" i="1" s="1"/>
  <c r="AC43" i="1"/>
  <c r="X43" i="1"/>
  <c r="U43" i="1"/>
  <c r="CL42" i="1"/>
  <c r="CK42" i="1"/>
  <c r="CJ42" i="1"/>
  <c r="BA42" i="1" s="1"/>
  <c r="CI42" i="1"/>
  <c r="BN42" i="1"/>
  <c r="BM42" i="1"/>
  <c r="BJ42" i="1"/>
  <c r="BI42" i="1"/>
  <c r="BL42" i="1" s="1"/>
  <c r="BE42" i="1"/>
  <c r="AY42" i="1"/>
  <c r="BC42" i="1" s="1"/>
  <c r="AS42" i="1"/>
  <c r="BF42" i="1" s="1"/>
  <c r="AN42" i="1"/>
  <c r="AM42" i="1"/>
  <c r="AL42" i="1"/>
  <c r="N42" i="1" s="1"/>
  <c r="M42" i="1" s="1"/>
  <c r="AD42" i="1"/>
  <c r="AC42" i="1"/>
  <c r="AB42" i="1" s="1"/>
  <c r="X42" i="1"/>
  <c r="U42" i="1"/>
  <c r="S42" i="1"/>
  <c r="P42" i="1"/>
  <c r="O42" i="1"/>
  <c r="CL41" i="1"/>
  <c r="CK41" i="1"/>
  <c r="CI41" i="1"/>
  <c r="BN41" i="1"/>
  <c r="BM41" i="1"/>
  <c r="BI41" i="1"/>
  <c r="BE41" i="1"/>
  <c r="AY41" i="1"/>
  <c r="AS41" i="1"/>
  <c r="BF41" i="1" s="1"/>
  <c r="AN41" i="1"/>
  <c r="AL41" i="1"/>
  <c r="AD41" i="1"/>
  <c r="AC41" i="1"/>
  <c r="AB41" i="1"/>
  <c r="U41" i="1"/>
  <c r="O41" i="1"/>
  <c r="BB41" i="1" s="1"/>
  <c r="K41" i="1"/>
  <c r="CL40" i="1"/>
  <c r="CK40" i="1"/>
  <c r="CI40" i="1"/>
  <c r="CJ40" i="1" s="1"/>
  <c r="BA40" i="1" s="1"/>
  <c r="BN40" i="1"/>
  <c r="BM40" i="1"/>
  <c r="BI40" i="1"/>
  <c r="BL40" i="1" s="1"/>
  <c r="BF40" i="1"/>
  <c r="BE40" i="1"/>
  <c r="BC40" i="1"/>
  <c r="AY40" i="1"/>
  <c r="AS40" i="1"/>
  <c r="AN40" i="1"/>
  <c r="AL40" i="1" s="1"/>
  <c r="S40" i="1" s="1"/>
  <c r="AD40" i="1"/>
  <c r="AC40" i="1"/>
  <c r="AB40" i="1" s="1"/>
  <c r="U40" i="1"/>
  <c r="CL39" i="1"/>
  <c r="CK39" i="1"/>
  <c r="CI39" i="1"/>
  <c r="CJ39" i="1" s="1"/>
  <c r="BA39" i="1" s="1"/>
  <c r="BO39" i="1"/>
  <c r="BP39" i="1" s="1"/>
  <c r="BN39" i="1"/>
  <c r="BM39" i="1"/>
  <c r="BL39" i="1"/>
  <c r="BK39" i="1"/>
  <c r="BI39" i="1"/>
  <c r="BJ39" i="1" s="1"/>
  <c r="BF39" i="1"/>
  <c r="BE39" i="1"/>
  <c r="AY39" i="1"/>
  <c r="AS39" i="1"/>
  <c r="AN39" i="1"/>
  <c r="AM39" i="1"/>
  <c r="AL39" i="1"/>
  <c r="P39" i="1" s="1"/>
  <c r="AD39" i="1"/>
  <c r="AC39" i="1"/>
  <c r="AB39" i="1" s="1"/>
  <c r="U39" i="1"/>
  <c r="CL38" i="1"/>
  <c r="CK38" i="1"/>
  <c r="CJ38" i="1" s="1"/>
  <c r="CI38" i="1"/>
  <c r="BN38" i="1"/>
  <c r="BM38" i="1"/>
  <c r="BK38" i="1"/>
  <c r="BO38" i="1" s="1"/>
  <c r="BP38" i="1" s="1"/>
  <c r="BJ38" i="1"/>
  <c r="BI38" i="1"/>
  <c r="BL38" i="1" s="1"/>
  <c r="BE38" i="1"/>
  <c r="BA38" i="1"/>
  <c r="BC38" i="1" s="1"/>
  <c r="AY38" i="1"/>
  <c r="AS38" i="1"/>
  <c r="BF38" i="1" s="1"/>
  <c r="AN38" i="1"/>
  <c r="AL38" i="1"/>
  <c r="AD38" i="1"/>
  <c r="AC38" i="1"/>
  <c r="AB38" i="1"/>
  <c r="X38" i="1"/>
  <c r="U38" i="1"/>
  <c r="CL37" i="1"/>
  <c r="CK37" i="1"/>
  <c r="CJ37" i="1"/>
  <c r="BA37" i="1" s="1"/>
  <c r="CI37" i="1"/>
  <c r="BN37" i="1"/>
  <c r="BM37" i="1"/>
  <c r="BL37" i="1"/>
  <c r="BJ37" i="1"/>
  <c r="BI37" i="1"/>
  <c r="BK37" i="1" s="1"/>
  <c r="BO37" i="1" s="1"/>
  <c r="BP37" i="1" s="1"/>
  <c r="BE37" i="1"/>
  <c r="BC37" i="1"/>
  <c r="AY37" i="1"/>
  <c r="AS37" i="1"/>
  <c r="BF37" i="1" s="1"/>
  <c r="AN37" i="1"/>
  <c r="AL37" i="1"/>
  <c r="O37" i="1" s="1"/>
  <c r="AD37" i="1"/>
  <c r="AC37" i="1"/>
  <c r="AB37" i="1"/>
  <c r="X37" i="1"/>
  <c r="U37" i="1"/>
  <c r="S37" i="1"/>
  <c r="P37" i="1"/>
  <c r="CL36" i="1"/>
  <c r="CK36" i="1"/>
  <c r="CI36" i="1"/>
  <c r="BN36" i="1"/>
  <c r="BM36" i="1"/>
  <c r="BL36" i="1"/>
  <c r="BI36" i="1"/>
  <c r="BE36" i="1"/>
  <c r="BB36" i="1"/>
  <c r="AY36" i="1"/>
  <c r="AS36" i="1"/>
  <c r="BF36" i="1" s="1"/>
  <c r="AN36" i="1"/>
  <c r="AL36" i="1" s="1"/>
  <c r="AD36" i="1"/>
  <c r="AB36" i="1" s="1"/>
  <c r="AC36" i="1"/>
  <c r="U36" i="1"/>
  <c r="O36" i="1"/>
  <c r="K36" i="1" s="1"/>
  <c r="CL35" i="1"/>
  <c r="CK35" i="1"/>
  <c r="CJ35" i="1" s="1"/>
  <c r="BA35" i="1" s="1"/>
  <c r="CI35" i="1"/>
  <c r="BP35" i="1"/>
  <c r="BN35" i="1"/>
  <c r="BM35" i="1"/>
  <c r="BL35" i="1"/>
  <c r="BK35" i="1"/>
  <c r="BO35" i="1" s="1"/>
  <c r="BJ35" i="1"/>
  <c r="BI35" i="1"/>
  <c r="BF35" i="1"/>
  <c r="BE35" i="1"/>
  <c r="AY35" i="1"/>
  <c r="AS35" i="1"/>
  <c r="AN35" i="1"/>
  <c r="AL35" i="1" s="1"/>
  <c r="AD35" i="1"/>
  <c r="AC35" i="1"/>
  <c r="Y35" i="1"/>
  <c r="Z35" i="1" s="1"/>
  <c r="X35" i="1"/>
  <c r="U35" i="1"/>
  <c r="N35" i="1"/>
  <c r="M35" i="1" s="1"/>
  <c r="AF35" i="1" s="1"/>
  <c r="CL34" i="1"/>
  <c r="CK34" i="1"/>
  <c r="CJ34" i="1"/>
  <c r="BA34" i="1" s="1"/>
  <c r="CI34" i="1"/>
  <c r="BN34" i="1"/>
  <c r="BM34" i="1"/>
  <c r="BJ34" i="1"/>
  <c r="BI34" i="1"/>
  <c r="BL34" i="1" s="1"/>
  <c r="BE34" i="1"/>
  <c r="AY34" i="1"/>
  <c r="BC34" i="1" s="1"/>
  <c r="AS34" i="1"/>
  <c r="BF34" i="1" s="1"/>
  <c r="AN34" i="1"/>
  <c r="AM34" i="1"/>
  <c r="AL34" i="1"/>
  <c r="S34" i="1" s="1"/>
  <c r="AD34" i="1"/>
  <c r="AC34" i="1"/>
  <c r="AB34" i="1" s="1"/>
  <c r="X34" i="1"/>
  <c r="U34" i="1"/>
  <c r="P34" i="1"/>
  <c r="O34" i="1"/>
  <c r="CL33" i="1"/>
  <c r="CK33" i="1"/>
  <c r="CI33" i="1"/>
  <c r="BN33" i="1"/>
  <c r="BM33" i="1"/>
  <c r="BI33" i="1"/>
  <c r="BE33" i="1"/>
  <c r="AY33" i="1"/>
  <c r="AS33" i="1"/>
  <c r="BF33" i="1" s="1"/>
  <c r="AN33" i="1"/>
  <c r="AL33" i="1"/>
  <c r="AD33" i="1"/>
  <c r="AC33" i="1"/>
  <c r="AB33" i="1"/>
  <c r="U33" i="1"/>
  <c r="O33" i="1"/>
  <c r="CL32" i="1"/>
  <c r="CK32" i="1"/>
  <c r="CI32" i="1"/>
  <c r="CJ32" i="1" s="1"/>
  <c r="BA32" i="1" s="1"/>
  <c r="BP32" i="1"/>
  <c r="BN32" i="1"/>
  <c r="BM32" i="1"/>
  <c r="BL32" i="1"/>
  <c r="BI32" i="1"/>
  <c r="BK32" i="1" s="1"/>
  <c r="BO32" i="1" s="1"/>
  <c r="BF32" i="1"/>
  <c r="BE32" i="1"/>
  <c r="BC32" i="1"/>
  <c r="AY32" i="1"/>
  <c r="AS32" i="1"/>
  <c r="AN32" i="1"/>
  <c r="AL32" i="1" s="1"/>
  <c r="AD32" i="1"/>
  <c r="AC32" i="1"/>
  <c r="U32" i="1"/>
  <c r="N32" i="1"/>
  <c r="M32" i="1" s="1"/>
  <c r="AF32" i="1" s="1"/>
  <c r="CL31" i="1"/>
  <c r="X31" i="1" s="1"/>
  <c r="CK31" i="1"/>
  <c r="CJ31" i="1" s="1"/>
  <c r="CI31" i="1"/>
  <c r="BN31" i="1"/>
  <c r="BM31" i="1"/>
  <c r="BL31" i="1"/>
  <c r="BK31" i="1"/>
  <c r="BO31" i="1" s="1"/>
  <c r="BP31" i="1" s="1"/>
  <c r="BJ31" i="1"/>
  <c r="BI31" i="1"/>
  <c r="BF31" i="1"/>
  <c r="BE31" i="1"/>
  <c r="BA31" i="1"/>
  <c r="AY31" i="1"/>
  <c r="BC31" i="1" s="1"/>
  <c r="AS31" i="1"/>
  <c r="AN31" i="1"/>
  <c r="AL31" i="1"/>
  <c r="AD31" i="1"/>
  <c r="AC31" i="1"/>
  <c r="AB31" i="1"/>
  <c r="U31" i="1"/>
  <c r="CL30" i="1"/>
  <c r="CK30" i="1"/>
  <c r="CJ30" i="1"/>
  <c r="CI30" i="1"/>
  <c r="BN30" i="1"/>
  <c r="BM30" i="1"/>
  <c r="BK30" i="1"/>
  <c r="BO30" i="1" s="1"/>
  <c r="BP30" i="1" s="1"/>
  <c r="BJ30" i="1"/>
  <c r="BI30" i="1"/>
  <c r="BL30" i="1" s="1"/>
  <c r="BE30" i="1"/>
  <c r="BA30" i="1"/>
  <c r="BC30" i="1" s="1"/>
  <c r="AY30" i="1"/>
  <c r="AS30" i="1"/>
  <c r="BF30" i="1" s="1"/>
  <c r="AN30" i="1"/>
  <c r="AL30" i="1"/>
  <c r="AD30" i="1"/>
  <c r="AC30" i="1"/>
  <c r="AB30" i="1"/>
  <c r="X30" i="1"/>
  <c r="U30" i="1"/>
  <c r="S30" i="1"/>
  <c r="P30" i="1"/>
  <c r="CL29" i="1"/>
  <c r="CK29" i="1"/>
  <c r="CI29" i="1"/>
  <c r="CJ29" i="1" s="1"/>
  <c r="BA29" i="1" s="1"/>
  <c r="BN29" i="1"/>
  <c r="BM29" i="1"/>
  <c r="BL29" i="1"/>
  <c r="BJ29" i="1"/>
  <c r="BI29" i="1"/>
  <c r="BK29" i="1" s="1"/>
  <c r="BO29" i="1" s="1"/>
  <c r="BP29" i="1" s="1"/>
  <c r="BE29" i="1"/>
  <c r="AY29" i="1"/>
  <c r="AS29" i="1"/>
  <c r="BF29" i="1" s="1"/>
  <c r="AN29" i="1"/>
  <c r="AL29" i="1"/>
  <c r="AD29" i="1"/>
  <c r="AC29" i="1"/>
  <c r="AB29" i="1"/>
  <c r="U29" i="1"/>
  <c r="S29" i="1"/>
  <c r="P29" i="1"/>
  <c r="O29" i="1"/>
  <c r="BB29" i="1" s="1"/>
  <c r="K29" i="1"/>
  <c r="CL28" i="1"/>
  <c r="CK28" i="1"/>
  <c r="CI28" i="1"/>
  <c r="CJ28" i="1" s="1"/>
  <c r="BP28" i="1"/>
  <c r="BN28" i="1"/>
  <c r="BM28" i="1"/>
  <c r="BL28" i="1"/>
  <c r="BK28" i="1"/>
  <c r="BO28" i="1" s="1"/>
  <c r="BI28" i="1"/>
  <c r="BJ28" i="1" s="1"/>
  <c r="BF28" i="1"/>
  <c r="BE28" i="1"/>
  <c r="BA28" i="1"/>
  <c r="AY28" i="1"/>
  <c r="BC28" i="1" s="1"/>
  <c r="AS28" i="1"/>
  <c r="AN28" i="1"/>
  <c r="AL28" i="1" s="1"/>
  <c r="AM28" i="1" s="1"/>
  <c r="AD28" i="1"/>
  <c r="AB28" i="1" s="1"/>
  <c r="AC28" i="1"/>
  <c r="U28" i="1"/>
  <c r="P28" i="1"/>
  <c r="N28" i="1"/>
  <c r="M28" i="1"/>
  <c r="AF28" i="1" s="1"/>
  <c r="CL27" i="1"/>
  <c r="CK27" i="1"/>
  <c r="CI27" i="1"/>
  <c r="CJ27" i="1" s="1"/>
  <c r="BA27" i="1" s="1"/>
  <c r="BC27" i="1" s="1"/>
  <c r="BN27" i="1"/>
  <c r="BM27" i="1"/>
  <c r="BI27" i="1"/>
  <c r="BL27" i="1" s="1"/>
  <c r="BE27" i="1"/>
  <c r="AY27" i="1"/>
  <c r="AS27" i="1"/>
  <c r="BF27" i="1" s="1"/>
  <c r="AN27" i="1"/>
  <c r="AL27" i="1"/>
  <c r="AD27" i="1"/>
  <c r="AC27" i="1"/>
  <c r="AB27" i="1"/>
  <c r="U27" i="1"/>
  <c r="CL26" i="1"/>
  <c r="X26" i="1" s="1"/>
  <c r="CK26" i="1"/>
  <c r="CJ26" i="1"/>
  <c r="BA26" i="1" s="1"/>
  <c r="CI26" i="1"/>
  <c r="BN26" i="1"/>
  <c r="BM26" i="1"/>
  <c r="BL26" i="1"/>
  <c r="BJ26" i="1"/>
  <c r="BI26" i="1"/>
  <c r="BK26" i="1" s="1"/>
  <c r="BO26" i="1" s="1"/>
  <c r="BP26" i="1" s="1"/>
  <c r="BF26" i="1"/>
  <c r="BE26" i="1"/>
  <c r="BC26" i="1"/>
  <c r="AY26" i="1"/>
  <c r="AS26" i="1"/>
  <c r="AN26" i="1"/>
  <c r="AL26" i="1" s="1"/>
  <c r="AD26" i="1"/>
  <c r="AB26" i="1" s="1"/>
  <c r="AC26" i="1"/>
  <c r="U26" i="1"/>
  <c r="S26" i="1"/>
  <c r="CL25" i="1"/>
  <c r="CK25" i="1"/>
  <c r="CI25" i="1"/>
  <c r="CJ25" i="1" s="1"/>
  <c r="BA25" i="1" s="1"/>
  <c r="BC25" i="1" s="1"/>
  <c r="BO25" i="1"/>
  <c r="BP25" i="1" s="1"/>
  <c r="BN25" i="1"/>
  <c r="BM25" i="1"/>
  <c r="BL25" i="1"/>
  <c r="BK25" i="1"/>
  <c r="BI25" i="1"/>
  <c r="BJ25" i="1" s="1"/>
  <c r="BE25" i="1"/>
  <c r="AY25" i="1"/>
  <c r="AS25" i="1"/>
  <c r="BF25" i="1" s="1"/>
  <c r="AN25" i="1"/>
  <c r="AM25" i="1"/>
  <c r="AL25" i="1"/>
  <c r="P25" i="1" s="1"/>
  <c r="AD25" i="1"/>
  <c r="AC25" i="1"/>
  <c r="AB25" i="1" s="1"/>
  <c r="U25" i="1"/>
  <c r="S25" i="1"/>
  <c r="CL24" i="1"/>
  <c r="CK24" i="1"/>
  <c r="CJ24" i="1" s="1"/>
  <c r="CI24" i="1"/>
  <c r="BN24" i="1"/>
  <c r="BM24" i="1"/>
  <c r="BL24" i="1"/>
  <c r="BK24" i="1"/>
  <c r="BO24" i="1" s="1"/>
  <c r="BP24" i="1" s="1"/>
  <c r="BJ24" i="1"/>
  <c r="BI24" i="1"/>
  <c r="BF24" i="1"/>
  <c r="BE24" i="1"/>
  <c r="BA24" i="1"/>
  <c r="AY24" i="1"/>
  <c r="BC24" i="1" s="1"/>
  <c r="AS24" i="1"/>
  <c r="AN24" i="1"/>
  <c r="AL24" i="1"/>
  <c r="P24" i="1" s="1"/>
  <c r="AD24" i="1"/>
  <c r="AC24" i="1"/>
  <c r="AB24" i="1"/>
  <c r="X24" i="1"/>
  <c r="U24" i="1"/>
  <c r="CL23" i="1"/>
  <c r="CK23" i="1"/>
  <c r="CJ23" i="1"/>
  <c r="BA23" i="1" s="1"/>
  <c r="CI23" i="1"/>
  <c r="BN23" i="1"/>
  <c r="BM23" i="1"/>
  <c r="BJ23" i="1"/>
  <c r="BI23" i="1"/>
  <c r="BL23" i="1" s="1"/>
  <c r="BE23" i="1"/>
  <c r="AY23" i="1"/>
  <c r="BC23" i="1" s="1"/>
  <c r="AS23" i="1"/>
  <c r="BF23" i="1" s="1"/>
  <c r="AN23" i="1"/>
  <c r="AL23" i="1"/>
  <c r="N23" i="1" s="1"/>
  <c r="M23" i="1" s="1"/>
  <c r="AF23" i="1" s="1"/>
  <c r="AD23" i="1"/>
  <c r="AC23" i="1"/>
  <c r="AB23" i="1"/>
  <c r="X23" i="1"/>
  <c r="U23" i="1"/>
  <c r="S23" i="1"/>
  <c r="P23" i="1"/>
  <c r="O23" i="1"/>
  <c r="K23" i="1" s="1"/>
  <c r="CL22" i="1"/>
  <c r="CK22" i="1"/>
  <c r="CI22" i="1"/>
  <c r="BN22" i="1"/>
  <c r="BM22" i="1"/>
  <c r="BL22" i="1"/>
  <c r="BI22" i="1"/>
  <c r="BE22" i="1"/>
  <c r="BB22" i="1"/>
  <c r="AY22" i="1"/>
  <c r="AS22" i="1"/>
  <c r="BF22" i="1" s="1"/>
  <c r="AN22" i="1"/>
  <c r="AL22" i="1" s="1"/>
  <c r="AD22" i="1"/>
  <c r="AB22" i="1" s="1"/>
  <c r="AC22" i="1"/>
  <c r="U22" i="1"/>
  <c r="O22" i="1"/>
  <c r="K22" i="1" s="1"/>
  <c r="CL21" i="1"/>
  <c r="CK21" i="1"/>
  <c r="CI21" i="1"/>
  <c r="BP21" i="1"/>
  <c r="BN21" i="1"/>
  <c r="BM21" i="1"/>
  <c r="BK21" i="1"/>
  <c r="BO21" i="1" s="1"/>
  <c r="BI21" i="1"/>
  <c r="BL21" i="1" s="1"/>
  <c r="BF21" i="1"/>
  <c r="BE21" i="1"/>
  <c r="AY21" i="1"/>
  <c r="AS21" i="1"/>
  <c r="AN21" i="1"/>
  <c r="AL21" i="1" s="1"/>
  <c r="AD21" i="1"/>
  <c r="AC21" i="1"/>
  <c r="AB21" i="1" s="1"/>
  <c r="U21" i="1"/>
  <c r="N21" i="1"/>
  <c r="M21" i="1" s="1"/>
  <c r="AF21" i="1" s="1"/>
  <c r="CL20" i="1"/>
  <c r="CK20" i="1"/>
  <c r="CJ20" i="1"/>
  <c r="BA20" i="1" s="1"/>
  <c r="CI20" i="1"/>
  <c r="BO20" i="1"/>
  <c r="BP20" i="1" s="1"/>
  <c r="BN20" i="1"/>
  <c r="BM20" i="1"/>
  <c r="BL20" i="1"/>
  <c r="BK20" i="1"/>
  <c r="BJ20" i="1"/>
  <c r="BI20" i="1"/>
  <c r="BF20" i="1"/>
  <c r="BE20" i="1"/>
  <c r="AY20" i="1"/>
  <c r="BC20" i="1" s="1"/>
  <c r="AS20" i="1"/>
  <c r="AN20" i="1"/>
  <c r="AM20" i="1"/>
  <c r="AL20" i="1"/>
  <c r="S20" i="1" s="1"/>
  <c r="AD20" i="1"/>
  <c r="AC20" i="1"/>
  <c r="AB20" i="1" s="1"/>
  <c r="X20" i="1"/>
  <c r="U20" i="1"/>
  <c r="P20" i="1"/>
  <c r="CL19" i="1"/>
  <c r="CK19" i="1"/>
  <c r="CI19" i="1"/>
  <c r="BN19" i="1"/>
  <c r="BM19" i="1"/>
  <c r="BI19" i="1"/>
  <c r="BE19" i="1"/>
  <c r="AY19" i="1"/>
  <c r="AS19" i="1"/>
  <c r="BF19" i="1" s="1"/>
  <c r="AN19" i="1"/>
  <c r="AL19" i="1"/>
  <c r="AD19" i="1"/>
  <c r="AC19" i="1"/>
  <c r="AB19" i="1"/>
  <c r="U19" i="1"/>
  <c r="O19" i="1"/>
  <c r="BB19" i="1" s="1"/>
  <c r="K19" i="1"/>
  <c r="CL18" i="1"/>
  <c r="X18" i="1" s="1"/>
  <c r="Y18" i="1" s="1"/>
  <c r="Z18" i="1" s="1"/>
  <c r="AH18" i="1" s="1"/>
  <c r="CK18" i="1"/>
  <c r="CI18" i="1"/>
  <c r="CJ18" i="1" s="1"/>
  <c r="BA18" i="1" s="1"/>
  <c r="BN18" i="1"/>
  <c r="BM18" i="1"/>
  <c r="BL18" i="1"/>
  <c r="BI18" i="1"/>
  <c r="BK18" i="1" s="1"/>
  <c r="BO18" i="1" s="1"/>
  <c r="BP18" i="1" s="1"/>
  <c r="BF18" i="1"/>
  <c r="BE18" i="1"/>
  <c r="BC18" i="1"/>
  <c r="AY18" i="1"/>
  <c r="AS18" i="1"/>
  <c r="AN18" i="1"/>
  <c r="AL18" i="1" s="1"/>
  <c r="AD18" i="1"/>
  <c r="AB18" i="1" s="1"/>
  <c r="AC18" i="1"/>
  <c r="U18" i="1"/>
  <c r="S18" i="1"/>
  <c r="N18" i="1"/>
  <c r="M18" i="1" s="1"/>
  <c r="AF18" i="1" s="1"/>
  <c r="CL17" i="1"/>
  <c r="CK17" i="1"/>
  <c r="CI17" i="1"/>
  <c r="CJ17" i="1" s="1"/>
  <c r="BA17" i="1" s="1"/>
  <c r="BC17" i="1" s="1"/>
  <c r="BO17" i="1"/>
  <c r="BP17" i="1" s="1"/>
  <c r="BN17" i="1"/>
  <c r="BM17" i="1"/>
  <c r="BL17" i="1"/>
  <c r="BK17" i="1"/>
  <c r="BI17" i="1"/>
  <c r="BJ17" i="1" s="1"/>
  <c r="BF17" i="1"/>
  <c r="BE17" i="1"/>
  <c r="AY17" i="1"/>
  <c r="AS17" i="1"/>
  <c r="AN17" i="1"/>
  <c r="AM17" i="1"/>
  <c r="AL17" i="1"/>
  <c r="P17" i="1" s="1"/>
  <c r="AD17" i="1"/>
  <c r="AC17" i="1"/>
  <c r="AB17" i="1" s="1"/>
  <c r="U17" i="1"/>
  <c r="S17" i="1"/>
  <c r="S19" i="1" l="1"/>
  <c r="P19" i="1"/>
  <c r="N19" i="1"/>
  <c r="M19" i="1" s="1"/>
  <c r="AM19" i="1"/>
  <c r="CJ21" i="1"/>
  <c r="BA21" i="1" s="1"/>
  <c r="BD41" i="1"/>
  <c r="AF42" i="1"/>
  <c r="P18" i="1"/>
  <c r="O18" i="1"/>
  <c r="AM18" i="1"/>
  <c r="CJ19" i="1"/>
  <c r="BA19" i="1" s="1"/>
  <c r="BC19" i="1" s="1"/>
  <c r="X19" i="1"/>
  <c r="BK22" i="1"/>
  <c r="BO22" i="1" s="1"/>
  <c r="BP22" i="1" s="1"/>
  <c r="BJ22" i="1"/>
  <c r="S27" i="1"/>
  <c r="O27" i="1"/>
  <c r="P27" i="1"/>
  <c r="N27" i="1"/>
  <c r="M27" i="1" s="1"/>
  <c r="AM27" i="1"/>
  <c r="BC29" i="1"/>
  <c r="AF43" i="1"/>
  <c r="Y43" i="1"/>
  <c r="Z43" i="1" s="1"/>
  <c r="V43" i="1" s="1"/>
  <c r="T43" i="1" s="1"/>
  <c r="W43" i="1" s="1"/>
  <c r="Q43" i="1" s="1"/>
  <c r="R43" i="1" s="1"/>
  <c r="BC21" i="1"/>
  <c r="Y26" i="1"/>
  <c r="Z26" i="1" s="1"/>
  <c r="AG26" i="1" s="1"/>
  <c r="AA35" i="1"/>
  <c r="AE35" i="1" s="1"/>
  <c r="AH35" i="1"/>
  <c r="AG35" i="1"/>
  <c r="AI35" i="1" s="1"/>
  <c r="BB33" i="1"/>
  <c r="K33" i="1"/>
  <c r="AG18" i="1"/>
  <c r="AI18" i="1" s="1"/>
  <c r="V18" i="1"/>
  <c r="T18" i="1" s="1"/>
  <c r="W18" i="1" s="1"/>
  <c r="Q18" i="1" s="1"/>
  <c r="R18" i="1" s="1"/>
  <c r="N22" i="1"/>
  <c r="M22" i="1" s="1"/>
  <c r="AM22" i="1"/>
  <c r="S22" i="1"/>
  <c r="P22" i="1"/>
  <c r="Y23" i="1"/>
  <c r="Z23" i="1" s="1"/>
  <c r="V23" i="1" s="1"/>
  <c r="T23" i="1" s="1"/>
  <c r="W23" i="1" s="1"/>
  <c r="Q23" i="1" s="1"/>
  <c r="R23" i="1" s="1"/>
  <c r="P26" i="1"/>
  <c r="N26" i="1"/>
  <c r="M26" i="1" s="1"/>
  <c r="O26" i="1"/>
  <c r="AM26" i="1"/>
  <c r="BL19" i="1"/>
  <c r="BK19" i="1"/>
  <c r="BO19" i="1" s="1"/>
  <c r="BP19" i="1" s="1"/>
  <c r="BJ19" i="1"/>
  <c r="AA18" i="1"/>
  <c r="AE18" i="1" s="1"/>
  <c r="AM21" i="1"/>
  <c r="S21" i="1"/>
  <c r="P21" i="1"/>
  <c r="O21" i="1"/>
  <c r="CJ22" i="1"/>
  <c r="BA22" i="1" s="1"/>
  <c r="BD22" i="1" s="1"/>
  <c r="X22" i="1"/>
  <c r="BD29" i="1"/>
  <c r="BC22" i="1"/>
  <c r="S33" i="1"/>
  <c r="P33" i="1"/>
  <c r="N33" i="1"/>
  <c r="M33" i="1" s="1"/>
  <c r="AM33" i="1"/>
  <c r="Y34" i="1"/>
  <c r="Z34" i="1" s="1"/>
  <c r="BC43" i="1"/>
  <c r="N20" i="1"/>
  <c r="M20" i="1" s="1"/>
  <c r="BK23" i="1"/>
  <c r="BO23" i="1" s="1"/>
  <c r="BP23" i="1" s="1"/>
  <c r="X29" i="1"/>
  <c r="P32" i="1"/>
  <c r="O32" i="1"/>
  <c r="AM32" i="1"/>
  <c r="CJ33" i="1"/>
  <c r="BA33" i="1" s="1"/>
  <c r="X33" i="1"/>
  <c r="AB35" i="1"/>
  <c r="S41" i="1"/>
  <c r="P41" i="1"/>
  <c r="N41" i="1"/>
  <c r="M41" i="1" s="1"/>
  <c r="AM41" i="1"/>
  <c r="AF44" i="1"/>
  <c r="P46" i="1"/>
  <c r="O46" i="1"/>
  <c r="N46" i="1"/>
  <c r="M46" i="1" s="1"/>
  <c r="AM46" i="1"/>
  <c r="S46" i="1"/>
  <c r="P48" i="1"/>
  <c r="O48" i="1"/>
  <c r="AM48" i="1"/>
  <c r="K45" i="1"/>
  <c r="BB45" i="1"/>
  <c r="BD45" i="1" s="1"/>
  <c r="O20" i="1"/>
  <c r="X21" i="1"/>
  <c r="BJ21" i="1"/>
  <c r="BB23" i="1"/>
  <c r="BD23" i="1" s="1"/>
  <c r="S24" i="1"/>
  <c r="O28" i="1"/>
  <c r="X28" i="1"/>
  <c r="S32" i="1"/>
  <c r="BK36" i="1"/>
  <c r="BO36" i="1" s="1"/>
  <c r="BP36" i="1" s="1"/>
  <c r="BJ36" i="1"/>
  <c r="CJ41" i="1"/>
  <c r="BA41" i="1" s="1"/>
  <c r="X41" i="1"/>
  <c r="Y42" i="1"/>
  <c r="Z42" i="1" s="1"/>
  <c r="V42" i="1" s="1"/>
  <c r="T42" i="1" s="1"/>
  <c r="W42" i="1" s="1"/>
  <c r="Q42" i="1" s="1"/>
  <c r="R42" i="1" s="1"/>
  <c r="S48" i="1"/>
  <c r="BC33" i="1"/>
  <c r="N40" i="1"/>
  <c r="M40" i="1" s="1"/>
  <c r="AM24" i="1"/>
  <c r="N25" i="1"/>
  <c r="M25" i="1" s="1"/>
  <c r="X27" i="1"/>
  <c r="BJ27" i="1"/>
  <c r="AM35" i="1"/>
  <c r="S35" i="1"/>
  <c r="P35" i="1"/>
  <c r="O35" i="1"/>
  <c r="P38" i="1"/>
  <c r="O38" i="1"/>
  <c r="N38" i="1"/>
  <c r="M38" i="1" s="1"/>
  <c r="AM38" i="1"/>
  <c r="S38" i="1"/>
  <c r="BC41" i="1"/>
  <c r="K37" i="1"/>
  <c r="BB37" i="1"/>
  <c r="BD37" i="1" s="1"/>
  <c r="P40" i="1"/>
  <c r="O40" i="1"/>
  <c r="AM40" i="1"/>
  <c r="CJ44" i="1"/>
  <c r="BA44" i="1" s="1"/>
  <c r="BC44" i="1" s="1"/>
  <c r="X44" i="1"/>
  <c r="N17" i="1"/>
  <c r="M17" i="1" s="1"/>
  <c r="BJ18" i="1"/>
  <c r="AM23" i="1"/>
  <c r="N24" i="1"/>
  <c r="M24" i="1" s="1"/>
  <c r="O25" i="1"/>
  <c r="BK27" i="1"/>
  <c r="BO27" i="1" s="1"/>
  <c r="BP27" i="1" s="1"/>
  <c r="N29" i="1"/>
  <c r="M29" i="1" s="1"/>
  <c r="AM29" i="1"/>
  <c r="P31" i="1"/>
  <c r="O31" i="1"/>
  <c r="N31" i="1"/>
  <c r="M31" i="1" s="1"/>
  <c r="S31" i="1"/>
  <c r="K34" i="1"/>
  <c r="N36" i="1"/>
  <c r="M36" i="1" s="1"/>
  <c r="AM36" i="1"/>
  <c r="S36" i="1"/>
  <c r="P36" i="1"/>
  <c r="BB44" i="1"/>
  <c r="O17" i="1"/>
  <c r="X17" i="1"/>
  <c r="O24" i="1"/>
  <c r="X25" i="1"/>
  <c r="S28" i="1"/>
  <c r="AM31" i="1"/>
  <c r="AB32" i="1"/>
  <c r="BL33" i="1"/>
  <c r="BK33" i="1"/>
  <c r="BO33" i="1" s="1"/>
  <c r="BP33" i="1" s="1"/>
  <c r="BJ33" i="1"/>
  <c r="V35" i="1"/>
  <c r="T35" i="1" s="1"/>
  <c r="W35" i="1" s="1"/>
  <c r="Q35" i="1" s="1"/>
  <c r="R35" i="1" s="1"/>
  <c r="BC35" i="1"/>
  <c r="CJ36" i="1"/>
  <c r="BA36" i="1" s="1"/>
  <c r="BC36" i="1" s="1"/>
  <c r="X36" i="1"/>
  <c r="BC39" i="1"/>
  <c r="K42" i="1"/>
  <c r="AM43" i="1"/>
  <c r="S43" i="1"/>
  <c r="P43" i="1"/>
  <c r="O43" i="1"/>
  <c r="O30" i="1"/>
  <c r="N30" i="1"/>
  <c r="M30" i="1" s="1"/>
  <c r="AM30" i="1"/>
  <c r="AG34" i="1"/>
  <c r="BL41" i="1"/>
  <c r="BK41" i="1"/>
  <c r="BO41" i="1" s="1"/>
  <c r="BP41" i="1" s="1"/>
  <c r="BJ41" i="1"/>
  <c r="BK44" i="1"/>
  <c r="BO44" i="1" s="1"/>
  <c r="BP44" i="1" s="1"/>
  <c r="BJ44" i="1"/>
  <c r="Y48" i="1"/>
  <c r="Z48" i="1" s="1"/>
  <c r="AG48" i="1" s="1"/>
  <c r="N34" i="1"/>
  <c r="M34" i="1" s="1"/>
  <c r="S39" i="1"/>
  <c r="P44" i="1"/>
  <c r="S47" i="1"/>
  <c r="BK34" i="1"/>
  <c r="BO34" i="1" s="1"/>
  <c r="BP34" i="1" s="1"/>
  <c r="N39" i="1"/>
  <c r="M39" i="1" s="1"/>
  <c r="BK42" i="1"/>
  <c r="BO42" i="1" s="1"/>
  <c r="BP42" i="1" s="1"/>
  <c r="N47" i="1"/>
  <c r="M47" i="1" s="1"/>
  <c r="X32" i="1"/>
  <c r="BJ32" i="1"/>
  <c r="BB34" i="1"/>
  <c r="BD34" i="1" s="1"/>
  <c r="AM37" i="1"/>
  <c r="O39" i="1"/>
  <c r="X40" i="1"/>
  <c r="BJ40" i="1"/>
  <c r="BB42" i="1"/>
  <c r="BD42" i="1" s="1"/>
  <c r="AM45" i="1"/>
  <c r="O47" i="1"/>
  <c r="N37" i="1"/>
  <c r="M37" i="1" s="1"/>
  <c r="Y37" i="1" s="1"/>
  <c r="Z37" i="1" s="1"/>
  <c r="X39" i="1"/>
  <c r="BK40" i="1"/>
  <c r="BO40" i="1" s="1"/>
  <c r="BP40" i="1" s="1"/>
  <c r="AM44" i="1"/>
  <c r="N45" i="1"/>
  <c r="M45" i="1" s="1"/>
  <c r="AH37" i="1" l="1"/>
  <c r="AA37" i="1"/>
  <c r="AE37" i="1" s="1"/>
  <c r="AG37" i="1"/>
  <c r="BB32" i="1"/>
  <c r="BD32" i="1" s="1"/>
  <c r="K32" i="1"/>
  <c r="BB46" i="1"/>
  <c r="BD46" i="1" s="1"/>
  <c r="K46" i="1"/>
  <c r="AA34" i="1"/>
  <c r="AE34" i="1" s="1"/>
  <c r="AH34" i="1"/>
  <c r="AI34" i="1" s="1"/>
  <c r="V26" i="1"/>
  <c r="T26" i="1" s="1"/>
  <c r="W26" i="1" s="1"/>
  <c r="Q26" i="1" s="1"/>
  <c r="R26" i="1" s="1"/>
  <c r="AF26" i="1"/>
  <c r="AF22" i="1"/>
  <c r="AF45" i="1"/>
  <c r="AF36" i="1"/>
  <c r="AF38" i="1"/>
  <c r="Y38" i="1"/>
  <c r="Z38" i="1" s="1"/>
  <c r="Y28" i="1"/>
  <c r="Z28" i="1" s="1"/>
  <c r="AF41" i="1"/>
  <c r="V41" i="1"/>
  <c r="T41" i="1" s="1"/>
  <c r="W41" i="1" s="1"/>
  <c r="Q41" i="1" s="1"/>
  <c r="R41" i="1" s="1"/>
  <c r="Y40" i="1"/>
  <c r="Z40" i="1" s="1"/>
  <c r="AF39" i="1"/>
  <c r="V30" i="1"/>
  <c r="T30" i="1" s="1"/>
  <c r="W30" i="1" s="1"/>
  <c r="Q30" i="1" s="1"/>
  <c r="R30" i="1" s="1"/>
  <c r="Y30" i="1"/>
  <c r="Z30" i="1" s="1"/>
  <c r="AF30" i="1"/>
  <c r="Y36" i="1"/>
  <c r="Z36" i="1" s="1"/>
  <c r="V36" i="1" s="1"/>
  <c r="T36" i="1" s="1"/>
  <c r="W36" i="1" s="1"/>
  <c r="Q36" i="1" s="1"/>
  <c r="R36" i="1" s="1"/>
  <c r="K25" i="1"/>
  <c r="BB25" i="1"/>
  <c r="BD25" i="1" s="1"/>
  <c r="BB40" i="1"/>
  <c r="BD40" i="1" s="1"/>
  <c r="K40" i="1"/>
  <c r="BB38" i="1"/>
  <c r="BD38" i="1" s="1"/>
  <c r="K38" i="1"/>
  <c r="AA42" i="1"/>
  <c r="AE42" i="1" s="1"/>
  <c r="AH42" i="1"/>
  <c r="K28" i="1"/>
  <c r="BB28" i="1"/>
  <c r="BD28" i="1" s="1"/>
  <c r="BD36" i="1"/>
  <c r="Y29" i="1"/>
  <c r="Z29" i="1" s="1"/>
  <c r="K39" i="1"/>
  <c r="BB39" i="1"/>
  <c r="BD39" i="1" s="1"/>
  <c r="Y22" i="1"/>
  <c r="Z22" i="1" s="1"/>
  <c r="V22" i="1" s="1"/>
  <c r="T22" i="1" s="1"/>
  <c r="W22" i="1" s="1"/>
  <c r="Q22" i="1" s="1"/>
  <c r="R22" i="1" s="1"/>
  <c r="Y19" i="1"/>
  <c r="Z19" i="1" s="1"/>
  <c r="K43" i="1"/>
  <c r="BB43" i="1"/>
  <c r="BD43" i="1" s="1"/>
  <c r="Y25" i="1"/>
  <c r="Z25" i="1" s="1"/>
  <c r="AF31" i="1"/>
  <c r="AF25" i="1"/>
  <c r="V25" i="1"/>
  <c r="T25" i="1" s="1"/>
  <c r="W25" i="1" s="1"/>
  <c r="Q25" i="1" s="1"/>
  <c r="R25" i="1" s="1"/>
  <c r="Y41" i="1"/>
  <c r="Z41" i="1" s="1"/>
  <c r="BB48" i="1"/>
  <c r="BD48" i="1" s="1"/>
  <c r="K48" i="1"/>
  <c r="V20" i="1"/>
  <c r="T20" i="1" s="1"/>
  <c r="W20" i="1" s="1"/>
  <c r="Q20" i="1" s="1"/>
  <c r="R20" i="1" s="1"/>
  <c r="AF20" i="1"/>
  <c r="AF33" i="1"/>
  <c r="Y20" i="1"/>
  <c r="Z20" i="1" s="1"/>
  <c r="Y31" i="1"/>
  <c r="Z31" i="1" s="1"/>
  <c r="AF47" i="1"/>
  <c r="V47" i="1"/>
  <c r="T47" i="1" s="1"/>
  <c r="W47" i="1" s="1"/>
  <c r="Q47" i="1" s="1"/>
  <c r="R47" i="1" s="1"/>
  <c r="AF46" i="1"/>
  <c r="V46" i="1"/>
  <c r="T46" i="1" s="1"/>
  <c r="W46" i="1" s="1"/>
  <c r="Q46" i="1" s="1"/>
  <c r="R46" i="1" s="1"/>
  <c r="Y46" i="1"/>
  <c r="Z46" i="1" s="1"/>
  <c r="BD44" i="1"/>
  <c r="AH23" i="1"/>
  <c r="AI23" i="1" s="1"/>
  <c r="AG23" i="1"/>
  <c r="AA23" i="1"/>
  <c r="AE23" i="1" s="1"/>
  <c r="AF27" i="1"/>
  <c r="K24" i="1"/>
  <c r="BB24" i="1"/>
  <c r="BD24" i="1" s="1"/>
  <c r="BB31" i="1"/>
  <c r="BD31" i="1" s="1"/>
  <c r="K31" i="1"/>
  <c r="K35" i="1"/>
  <c r="BB35" i="1"/>
  <c r="BD35" i="1" s="1"/>
  <c r="Y33" i="1"/>
  <c r="Z33" i="1" s="1"/>
  <c r="K21" i="1"/>
  <c r="BB21" i="1"/>
  <c r="BD21" i="1" s="1"/>
  <c r="BB27" i="1"/>
  <c r="BD27" i="1" s="1"/>
  <c r="K27" i="1"/>
  <c r="V29" i="1"/>
  <c r="T29" i="1" s="1"/>
  <c r="W29" i="1" s="1"/>
  <c r="Q29" i="1" s="1"/>
  <c r="R29" i="1" s="1"/>
  <c r="AF29" i="1"/>
  <c r="Y27" i="1"/>
  <c r="Z27" i="1" s="1"/>
  <c r="V27" i="1" s="1"/>
  <c r="T27" i="1" s="1"/>
  <c r="W27" i="1" s="1"/>
  <c r="Q27" i="1" s="1"/>
  <c r="R27" i="1" s="1"/>
  <c r="Y45" i="1"/>
  <c r="Z45" i="1" s="1"/>
  <c r="V45" i="1" s="1"/>
  <c r="T45" i="1" s="1"/>
  <c r="W45" i="1" s="1"/>
  <c r="Q45" i="1" s="1"/>
  <c r="R45" i="1" s="1"/>
  <c r="Y17" i="1"/>
  <c r="Z17" i="1" s="1"/>
  <c r="AF17" i="1"/>
  <c r="V17" i="1"/>
  <c r="T17" i="1" s="1"/>
  <c r="W17" i="1" s="1"/>
  <c r="Q17" i="1" s="1"/>
  <c r="R17" i="1" s="1"/>
  <c r="AF40" i="1"/>
  <c r="Y21" i="1"/>
  <c r="Z21" i="1" s="1"/>
  <c r="Y47" i="1"/>
  <c r="Z47" i="1" s="1"/>
  <c r="BB18" i="1"/>
  <c r="BD18" i="1" s="1"/>
  <c r="K18" i="1"/>
  <c r="AH48" i="1"/>
  <c r="AI48" i="1" s="1"/>
  <c r="AA48" i="1"/>
  <c r="AE48" i="1" s="1"/>
  <c r="V48" i="1"/>
  <c r="T48" i="1" s="1"/>
  <c r="W48" i="1" s="1"/>
  <c r="Q48" i="1" s="1"/>
  <c r="R48" i="1" s="1"/>
  <c r="BB26" i="1"/>
  <c r="BD26" i="1" s="1"/>
  <c r="K26" i="1"/>
  <c r="BB30" i="1"/>
  <c r="BD30" i="1" s="1"/>
  <c r="K30" i="1"/>
  <c r="AF24" i="1"/>
  <c r="V24" i="1"/>
  <c r="T24" i="1" s="1"/>
  <c r="W24" i="1" s="1"/>
  <c r="Q24" i="1" s="1"/>
  <c r="R24" i="1" s="1"/>
  <c r="Y24" i="1"/>
  <c r="Z24" i="1" s="1"/>
  <c r="AH26" i="1"/>
  <c r="AI26" i="1" s="1"/>
  <c r="AA26" i="1"/>
  <c r="AE26" i="1" s="1"/>
  <c r="Y39" i="1"/>
  <c r="Z39" i="1" s="1"/>
  <c r="V37" i="1"/>
  <c r="T37" i="1" s="1"/>
  <c r="W37" i="1" s="1"/>
  <c r="Q37" i="1" s="1"/>
  <c r="R37" i="1" s="1"/>
  <c r="AF37" i="1"/>
  <c r="K47" i="1"/>
  <c r="BB47" i="1"/>
  <c r="BD47" i="1" s="1"/>
  <c r="Y32" i="1"/>
  <c r="Z32" i="1" s="1"/>
  <c r="V34" i="1"/>
  <c r="T34" i="1" s="1"/>
  <c r="W34" i="1" s="1"/>
  <c r="Q34" i="1" s="1"/>
  <c r="R34" i="1" s="1"/>
  <c r="AF34" i="1"/>
  <c r="K17" i="1"/>
  <c r="BB17" i="1"/>
  <c r="BD17" i="1" s="1"/>
  <c r="Y44" i="1"/>
  <c r="Z44" i="1" s="1"/>
  <c r="K20" i="1"/>
  <c r="BB20" i="1"/>
  <c r="BD20" i="1" s="1"/>
  <c r="AG42" i="1"/>
  <c r="BD33" i="1"/>
  <c r="AA43" i="1"/>
  <c r="AE43" i="1" s="1"/>
  <c r="AH43" i="1"/>
  <c r="AG43" i="1"/>
  <c r="AF19" i="1"/>
  <c r="V19" i="1"/>
  <c r="T19" i="1" s="1"/>
  <c r="W19" i="1" s="1"/>
  <c r="Q19" i="1" s="1"/>
  <c r="R19" i="1" s="1"/>
  <c r="BD19" i="1"/>
  <c r="AA39" i="1" l="1"/>
  <c r="AE39" i="1" s="1"/>
  <c r="AH39" i="1"/>
  <c r="AG39" i="1"/>
  <c r="AA21" i="1"/>
  <c r="AE21" i="1" s="1"/>
  <c r="AH21" i="1"/>
  <c r="AG21" i="1"/>
  <c r="V21" i="1"/>
  <c r="T21" i="1" s="1"/>
  <c r="W21" i="1" s="1"/>
  <c r="Q21" i="1" s="1"/>
  <c r="R21" i="1" s="1"/>
  <c r="AA33" i="1"/>
  <c r="AE33" i="1" s="1"/>
  <c r="AH33" i="1"/>
  <c r="AI33" i="1" s="1"/>
  <c r="AG33" i="1"/>
  <c r="AI42" i="1"/>
  <c r="AH40" i="1"/>
  <c r="AA40" i="1"/>
  <c r="AE40" i="1" s="1"/>
  <c r="AG40" i="1"/>
  <c r="AI37" i="1"/>
  <c r="AH32" i="1"/>
  <c r="AI32" i="1" s="1"/>
  <c r="AA32" i="1"/>
  <c r="AE32" i="1" s="1"/>
  <c r="AG32" i="1"/>
  <c r="V32" i="1"/>
  <c r="T32" i="1" s="1"/>
  <c r="W32" i="1" s="1"/>
  <c r="Q32" i="1" s="1"/>
  <c r="R32" i="1" s="1"/>
  <c r="V40" i="1"/>
  <c r="T40" i="1" s="1"/>
  <c r="W40" i="1" s="1"/>
  <c r="Q40" i="1" s="1"/>
  <c r="R40" i="1" s="1"/>
  <c r="AA44" i="1"/>
  <c r="AE44" i="1" s="1"/>
  <c r="AG44" i="1"/>
  <c r="AH44" i="1"/>
  <c r="AI44" i="1" s="1"/>
  <c r="V44" i="1"/>
  <c r="T44" i="1" s="1"/>
  <c r="W44" i="1" s="1"/>
  <c r="Q44" i="1" s="1"/>
  <c r="R44" i="1" s="1"/>
  <c r="AA24" i="1"/>
  <c r="AE24" i="1" s="1"/>
  <c r="AH24" i="1"/>
  <c r="AG24" i="1"/>
  <c r="AA25" i="1"/>
  <c r="AE25" i="1" s="1"/>
  <c r="AH25" i="1"/>
  <c r="AG25" i="1"/>
  <c r="AA31" i="1"/>
  <c r="AE31" i="1" s="1"/>
  <c r="AG31" i="1"/>
  <c r="AH31" i="1"/>
  <c r="AA41" i="1"/>
  <c r="AE41" i="1" s="1"/>
  <c r="AH41" i="1"/>
  <c r="AG41" i="1"/>
  <c r="AH29" i="1"/>
  <c r="AA29" i="1"/>
  <c r="AE29" i="1" s="1"/>
  <c r="AG29" i="1"/>
  <c r="AH30" i="1"/>
  <c r="AI30" i="1" s="1"/>
  <c r="AG30" i="1"/>
  <c r="AA30" i="1"/>
  <c r="AE30" i="1" s="1"/>
  <c r="AH45" i="1"/>
  <c r="AI45" i="1" s="1"/>
  <c r="AA45" i="1"/>
  <c r="AE45" i="1" s="1"/>
  <c r="AG45" i="1"/>
  <c r="AA20" i="1"/>
  <c r="AE20" i="1" s="1"/>
  <c r="AH20" i="1"/>
  <c r="AG20" i="1"/>
  <c r="AA28" i="1"/>
  <c r="AE28" i="1" s="1"/>
  <c r="AH28" i="1"/>
  <c r="AG28" i="1"/>
  <c r="V28" i="1"/>
  <c r="T28" i="1" s="1"/>
  <c r="W28" i="1" s="1"/>
  <c r="Q28" i="1" s="1"/>
  <c r="R28" i="1" s="1"/>
  <c r="AA19" i="1"/>
  <c r="AE19" i="1" s="1"/>
  <c r="AH19" i="1"/>
  <c r="AG19" i="1"/>
  <c r="V39" i="1"/>
  <c r="T39" i="1" s="1"/>
  <c r="W39" i="1" s="1"/>
  <c r="Q39" i="1" s="1"/>
  <c r="R39" i="1" s="1"/>
  <c r="AA38" i="1"/>
  <c r="AE38" i="1" s="1"/>
  <c r="AH38" i="1"/>
  <c r="AG38" i="1"/>
  <c r="AA27" i="1"/>
  <c r="AE27" i="1" s="1"/>
  <c r="AH27" i="1"/>
  <c r="AG27" i="1"/>
  <c r="AI43" i="1"/>
  <c r="V33" i="1"/>
  <c r="T33" i="1" s="1"/>
  <c r="W33" i="1" s="1"/>
  <c r="Q33" i="1" s="1"/>
  <c r="R33" i="1" s="1"/>
  <c r="AA47" i="1"/>
  <c r="AE47" i="1" s="1"/>
  <c r="AH47" i="1"/>
  <c r="AG47" i="1"/>
  <c r="AA17" i="1"/>
  <c r="AE17" i="1" s="1"/>
  <c r="AH17" i="1"/>
  <c r="AG17" i="1"/>
  <c r="AA46" i="1"/>
  <c r="AE46" i="1" s="1"/>
  <c r="AH46" i="1"/>
  <c r="AI46" i="1" s="1"/>
  <c r="AG46" i="1"/>
  <c r="V38" i="1"/>
  <c r="T38" i="1" s="1"/>
  <c r="W38" i="1" s="1"/>
  <c r="Q38" i="1" s="1"/>
  <c r="R38" i="1" s="1"/>
  <c r="V31" i="1"/>
  <c r="T31" i="1" s="1"/>
  <c r="W31" i="1" s="1"/>
  <c r="Q31" i="1" s="1"/>
  <c r="R31" i="1" s="1"/>
  <c r="AA22" i="1"/>
  <c r="AE22" i="1" s="1"/>
  <c r="AG22" i="1"/>
  <c r="AH22" i="1"/>
  <c r="AI22" i="1" s="1"/>
  <c r="AA36" i="1"/>
  <c r="AE36" i="1" s="1"/>
  <c r="AG36" i="1"/>
  <c r="AH36" i="1"/>
  <c r="AI19" i="1" l="1"/>
  <c r="AI20" i="1"/>
  <c r="AI17" i="1"/>
  <c r="AI27" i="1"/>
  <c r="AI29" i="1"/>
  <c r="AI25" i="1"/>
  <c r="AI21" i="1"/>
  <c r="AI40" i="1"/>
  <c r="AI41" i="1"/>
  <c r="AI47" i="1"/>
  <c r="AI38" i="1"/>
  <c r="AI28" i="1"/>
  <c r="AI24" i="1"/>
  <c r="AI39" i="1"/>
  <c r="AI36" i="1"/>
  <c r="AI31" i="1"/>
</calcChain>
</file>

<file path=xl/sharedStrings.xml><?xml version="1.0" encoding="utf-8"?>
<sst xmlns="http://schemas.openxmlformats.org/spreadsheetml/2006/main" count="1737" uniqueCount="573">
  <si>
    <t>File opened</t>
  </si>
  <si>
    <t>2022-08-05 14:54:47</t>
  </si>
  <si>
    <t>Console s/n</t>
  </si>
  <si>
    <t>68C-831536</t>
  </si>
  <si>
    <t>Console ver</t>
  </si>
  <si>
    <t>Bluestem v.2.0.04</t>
  </si>
  <si>
    <t>Scripts ver</t>
  </si>
  <si>
    <t>2021.08  2.0.04, Aug 2021</t>
  </si>
  <si>
    <t>Head s/n</t>
  </si>
  <si>
    <t>68H-891536</t>
  </si>
  <si>
    <t>Head ver</t>
  </si>
  <si>
    <t>1.4.7</t>
  </si>
  <si>
    <t>Head cal</t>
  </si>
  <si>
    <t>{"oxygen": "21", "co2azero": "0.991536", "co2aspan1": "1.00016", "co2aspan2": "-0.0229026", "co2aspan2a": "0.283582", "co2aspan2b": "0.281785", "co2aspanconc1": "2490", "co2aspanconc2": "303.6", "co2bzero": "0.996475", "co2bspan1": "0.999965", "co2bspan2": "-0.022782", "co2bspan2a": "0.28343", "co2bspan2b": "0.28159", "co2bspanconc1": "2490", "co2bspanconc2": "303.6", "h2oazero": "1.11741", "h2oaspan1": "1.00576", "h2oaspan2": "0", "h2oaspan2a": "0.0727476", "h2oaspan2b": "0.0731668", "h2oaspanconc1": "12.55", "h2oaspanconc2": "0", "h2obzero": "1.11376", "h2obspan1": "1.00195", "h2obspan2": "0", "h2obspan2a": "0.0725383", "h2obspan2b": "0.0726801", "h2obspanconc1": "12.55", "h2obspanconc2": "0", "tazero": "-0.100403", "tbzero": "-0.0173244", "flowmeterzero": "1.0012", "flowazero": "0.31004", "flowbzero": "0.32112", "chamberpressurezero": "2.58519", "ssa_ref": "30521.1", "ssb_ref": "28427.3"}</t>
  </si>
  <si>
    <t>CO2 rangematch</t>
  </si>
  <si>
    <t>Mon Jul 18 08:43</t>
  </si>
  <si>
    <t>H2O rangematch</t>
  </si>
  <si>
    <t>Mon Jul 18 08:50</t>
  </si>
  <si>
    <t>Chamber type</t>
  </si>
  <si>
    <t>6800-01A</t>
  </si>
  <si>
    <t>Chamber s/n</t>
  </si>
  <si>
    <t>MPF-651434</t>
  </si>
  <si>
    <t>Chamber rev</t>
  </si>
  <si>
    <t>0</t>
  </si>
  <si>
    <t>Chamber cal</t>
  </si>
  <si>
    <t>Fluorometer</t>
  </si>
  <si>
    <t>Flr. Version</t>
  </si>
  <si>
    <t>14:54:47</t>
  </si>
  <si>
    <t>Stability Definition:	A (GasEx): Slp&lt;0.5 Std&lt;0.5 Per=120	gsw (GasEx): Slp&lt;0.004 Std&lt;0.004 Per=180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</si>
  <si>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</si>
  <si>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</si>
  <si>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</si>
  <si>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</si>
  <si>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</si>
  <si>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</si>
  <si>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</si>
  <si>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</si>
  <si>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</si>
  <si>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</si>
  <si>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</si>
  <si>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</si>
  <si>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</si>
  <si>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</si>
  <si>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</si>
  <si>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</si>
  <si>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</si>
  <si>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</si>
  <si>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</si>
  <si>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</si>
  <si>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</si>
  <si>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</si>
  <si>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</si>
  <si>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</si>
  <si>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</si>
  <si>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</si>
  <si>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</si>
  <si>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</si>
  <si>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</si>
  <si>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</si>
  <si>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</si>
  <si>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</si>
  <si>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</si>
  <si>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</si>
  <si>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</si>
  <si>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</si>
  <si>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</si>
  <si>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</si>
  <si>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</si>
  <si>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</si>
  <si>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</si>
  <si>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</si>
  <si>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</si>
  <si>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</si>
  <si>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</si>
  <si>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</si>
  <si>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</si>
  <si>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</si>
  <si>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</si>
  <si>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</si>
  <si>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</si>
  <si>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</si>
  <si>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1.07017 76.2123 352.057 582.651 821.394 1025.37 1186.52 1274.78</t>
  </si>
  <si>
    <t>Fs_true</t>
  </si>
  <si>
    <t>0.0991639 106.852 401.886 601.345 800.242 1000.11 1200.67 1401.48</t>
  </si>
  <si>
    <t>leak_wt</t>
  </si>
  <si>
    <t>SysObs</t>
  </si>
  <si>
    <t>UserDefCon</t>
  </si>
  <si>
    <t>UserDefVar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</si>
  <si>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</si>
  <si>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</si>
  <si>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</si>
  <si>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</si>
  <si>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</si>
  <si>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</si>
  <si>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</si>
  <si>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</si>
  <si>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</si>
  <si>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</si>
  <si>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</si>
  <si>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</si>
  <si>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</si>
  <si>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</si>
  <si>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</si>
  <si>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</si>
  <si>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</si>
  <si>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</si>
  <si>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</si>
  <si>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</si>
  <si>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</si>
  <si>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</si>
  <si>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</si>
  <si>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</si>
  <si>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</si>
  <si>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instrument</t>
  </si>
  <si>
    <t>plot</t>
  </si>
  <si>
    <t>replicate</t>
  </si>
  <si>
    <t>species</t>
  </si>
  <si>
    <t>bb index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</si>
  <si>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</si>
  <si>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</si>
  <si>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</si>
  <si>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</si>
  <si>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</si>
  <si>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</si>
  <si>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</si>
  <si>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</si>
  <si>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</si>
  <si>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</si>
  <si>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</si>
  <si>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</si>
  <si>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</si>
  <si>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</si>
  <si>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</si>
  <si>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</si>
  <si>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</si>
  <si>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</si>
  <si>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</si>
  <si>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</si>
  <si>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</si>
  <si>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</si>
  <si>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</si>
  <si>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</si>
  <si>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</si>
  <si>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</si>
  <si>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</si>
  <si>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</si>
  <si>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</si>
  <si>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</si>
  <si>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</si>
  <si>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</si>
  <si>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</si>
  <si>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</si>
  <si>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</si>
  <si>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</si>
  <si>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</si>
  <si>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</si>
  <si>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</si>
  <si>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</si>
  <si>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</si>
  <si>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</si>
  <si>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</si>
  <si>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</si>
  <si>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</si>
  <si>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 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</si>
  <si>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</si>
  <si>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</si>
  <si>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</si>
  <si>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</si>
  <si>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</si>
  <si>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</si>
  <si>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</si>
  <si>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</si>
  <si>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</si>
  <si>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</si>
  <si>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</si>
  <si>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</si>
  <si>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</si>
  <si>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</si>
  <si>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</si>
  <si>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</si>
  <si>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</si>
  <si>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</si>
  <si>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</si>
  <si>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</si>
  <si>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</si>
  <si>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</si>
  <si>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</si>
  <si>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</si>
  <si>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</si>
  <si>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</si>
  <si>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</si>
  <si>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</si>
  <si>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</si>
  <si>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</si>
  <si>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</si>
  <si>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</si>
  <si>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</si>
  <si>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</si>
  <si>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</si>
  <si>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</si>
  <si>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</si>
  <si>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</si>
  <si>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</si>
  <si>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</si>
  <si>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</si>
  <si>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</si>
  <si>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</si>
  <si>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</si>
  <si>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</si>
  <si>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</si>
  <si>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</si>
  <si>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</si>
  <si>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</si>
  <si>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</si>
  <si>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</si>
  <si>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</si>
  <si>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</si>
  <si>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</si>
  <si>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</si>
  <si>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</si>
  <si>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</si>
  <si>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</si>
  <si>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</si>
  <si>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</si>
  <si>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</si>
  <si>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</si>
  <si>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</si>
  <si>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</si>
  <si>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</si>
  <si>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</si>
  <si>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</si>
  <si>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</si>
  <si>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</si>
  <si>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</si>
  <si>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</si>
  <si>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</si>
  <si>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</si>
  <si>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</si>
  <si>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</si>
  <si>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</si>
  <si>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</si>
  <si>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</si>
  <si>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</si>
  <si>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</si>
  <si>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</si>
  <si>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</si>
  <si>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</si>
  <si>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</si>
  <si>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</si>
  <si>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</si>
  <si>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</si>
  <si>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</si>
  <si>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</si>
  <si>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</si>
  <si>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</si>
  <si>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</si>
  <si>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</si>
  <si>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</si>
  <si>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</si>
  <si>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</si>
  <si>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</si>
  <si>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</si>
  <si>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</si>
  <si>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</si>
  <si>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</si>
  <si>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</si>
  <si>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</si>
  <si>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</si>
  <si>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</si>
  <si>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</si>
  <si>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</si>
  <si>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</si>
  <si>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</si>
  <si>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</si>
  <si>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</si>
  <si>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</si>
  <si>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</si>
  <si>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</si>
  <si>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</si>
  <si>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</si>
  <si>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</si>
  <si>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</si>
  <si>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</si>
  <si>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</si>
  <si>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</si>
  <si>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</si>
  <si>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</si>
  <si>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</si>
  <si>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</si>
  <si>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</si>
  <si>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</si>
  <si>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</si>
  <si>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</si>
  <si>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</si>
  <si>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</si>
  <si>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</si>
  <si>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</si>
  <si>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</si>
  <si>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</si>
  <si>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</si>
  <si>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</si>
  <si>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</si>
  <si>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</si>
  <si>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</si>
  <si>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</si>
  <si>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</si>
  <si>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</si>
  <si>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</si>
  <si>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</si>
  <si>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</si>
  <si>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</si>
  <si>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</si>
  <si>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</si>
  <si>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</si>
  <si>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</si>
  <si>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</si>
  <si>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</si>
  <si>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</si>
  <si>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</si>
  <si>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</si>
  <si>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</si>
  <si>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</si>
  <si>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</si>
  <si>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</si>
  <si>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</si>
  <si>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</si>
  <si>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</si>
  <si>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</si>
  <si>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</si>
  <si>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</si>
  <si>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</si>
  <si>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</si>
  <si>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</si>
  <si>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</si>
  <si>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</si>
  <si>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</si>
  <si>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</si>
  <si>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</si>
  <si>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</si>
  <si>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</si>
  <si>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</si>
  <si>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</si>
  <si>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</si>
  <si>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</si>
  <si>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</si>
  <si>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</si>
  <si>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</si>
  <si>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</si>
  <si>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</si>
  <si>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</si>
  <si>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</si>
  <si>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</si>
  <si>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</si>
  <si>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</si>
  <si>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</si>
  <si>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</si>
  <si>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</si>
  <si>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</si>
  <si>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</si>
  <si>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</si>
  <si>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</si>
  <si>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</si>
  <si>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</si>
  <si>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</si>
  <si>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</si>
  <si>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</si>
  <si>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</si>
  <si>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</si>
  <si>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</si>
  <si>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</si>
  <si>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</si>
  <si>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</si>
  <si>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</si>
  <si>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</si>
  <si>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</si>
  <si>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</si>
  <si>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</si>
  <si>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</si>
  <si>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</si>
  <si>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</si>
  <si>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</si>
  <si>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</si>
  <si>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</si>
  <si>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</si>
  <si>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</si>
  <si>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</si>
  <si>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</si>
  <si>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</si>
  <si>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</si>
  <si>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</si>
  <si>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</si>
  <si>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</si>
  <si>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</si>
  <si>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mg</t>
  </si>
  <si>
    <t>hrs</t>
  </si>
  <si>
    <t>min</t>
  </si>
  <si>
    <t>20220806 15:03:15</t>
  </si>
  <si>
    <t>15:03:15</t>
  </si>
  <si>
    <t>none</t>
  </si>
  <si>
    <t>ripe3</t>
  </si>
  <si>
    <t>2</t>
  </si>
  <si>
    <t>ld10</t>
  </si>
  <si>
    <t>MPF-918-20220629-11_33_48</t>
  </si>
  <si>
    <t>MPF-8985-20220805-15_02_52</t>
  </si>
  <si>
    <t>DARK-8986-20220805-15_02_59</t>
  </si>
  <si>
    <t>-</t>
  </si>
  <si>
    <t>0: Broadleaf</t>
  </si>
  <si>
    <t>15:01:40</t>
  </si>
  <si>
    <t>0/2</t>
  </si>
  <si>
    <t>00000000</t>
  </si>
  <si>
    <t>iiiiiiii</t>
  </si>
  <si>
    <t>off</t>
  </si>
  <si>
    <t>15:04:20</t>
  </si>
  <si>
    <t>Config file loaded: 1 topics from file /home/licor/configs/ed stability aci.txt</t>
  </si>
  <si>
    <t>Stability Definition:	A (GasEx): Slp&lt;1 Std&lt;0.2 Per=30	gsw (GasEx): Slp&lt;0.2 Std&lt;0.02 Per=30</t>
  </si>
  <si>
    <t>20220806 15:05:19</t>
  </si>
  <si>
    <t>15:05:19</t>
  </si>
  <si>
    <t>MPF-8987-20220805-15_04_56</t>
  </si>
  <si>
    <t>DARK-8988-20220805-15_05_03</t>
  </si>
  <si>
    <t>15:04:34</t>
  </si>
  <si>
    <t>2/2</t>
  </si>
  <si>
    <t>20220806 15:07:38</t>
  </si>
  <si>
    <t>15:07:38</t>
  </si>
  <si>
    <t>MPF-8989-20220805-15_07_15</t>
  </si>
  <si>
    <t>DARK-8990-20220805-15_07_22</t>
  </si>
  <si>
    <t>15:06:55</t>
  </si>
  <si>
    <t>20220806 15:10:06</t>
  </si>
  <si>
    <t>15:10:06</t>
  </si>
  <si>
    <t>MPF-8991-20220805-15_09_43</t>
  </si>
  <si>
    <t>DARK-8992-20220805-15_09_50</t>
  </si>
  <si>
    <t>15:09:24</t>
  </si>
  <si>
    <t>20220806 15:12:17</t>
  </si>
  <si>
    <t>15:12:17</t>
  </si>
  <si>
    <t>MPF-8993-20220805-15_11_54</t>
  </si>
  <si>
    <t>DARK-8994-20220805-15_12_01</t>
  </si>
  <si>
    <t>15:11:34</t>
  </si>
  <si>
    <t>20220806 15:14:27</t>
  </si>
  <si>
    <t>15:14:27</t>
  </si>
  <si>
    <t>MPF-8995-20220805-15_14_04</t>
  </si>
  <si>
    <t>DARK-8996-20220805-15_14_11</t>
  </si>
  <si>
    <t>15:13:42</t>
  </si>
  <si>
    <t>20220806 15:16:38</t>
  </si>
  <si>
    <t>15:16:38</t>
  </si>
  <si>
    <t>MPF-8997-20220805-15_16_15</t>
  </si>
  <si>
    <t>DARK-8998-20220805-15_16_23</t>
  </si>
  <si>
    <t>15:15:55</t>
  </si>
  <si>
    <t>20220806 15:18:40</t>
  </si>
  <si>
    <t>15:18:40</t>
  </si>
  <si>
    <t>MPF-8999-20220805-15_18_17</t>
  </si>
  <si>
    <t>DARK-9000-20220805-15_18_25</t>
  </si>
  <si>
    <t>15:17:57</t>
  </si>
  <si>
    <t>20220806 15:20:46</t>
  </si>
  <si>
    <t>15:20:46</t>
  </si>
  <si>
    <t>MPF-9001-20220805-15_20_23</t>
  </si>
  <si>
    <t>DARK-9002-20220805-15_20_30</t>
  </si>
  <si>
    <t>15:20:02</t>
  </si>
  <si>
    <t>20220806 15:23:01</t>
  </si>
  <si>
    <t>15:23:01</t>
  </si>
  <si>
    <t>MPF-9003-20220805-15_22_38</t>
  </si>
  <si>
    <t>DARK-9004-20220805-15_22_46</t>
  </si>
  <si>
    <t>15:22:20</t>
  </si>
  <si>
    <t>20220806 15:25:22</t>
  </si>
  <si>
    <t>15:25:22</t>
  </si>
  <si>
    <t>MPF-9005-20220805-15_24_59</t>
  </si>
  <si>
    <t>DARK-9006-20220805-15_25_07</t>
  </si>
  <si>
    <t>15:24:36</t>
  </si>
  <si>
    <t>20220806 15:27:30</t>
  </si>
  <si>
    <t>15:27:30</t>
  </si>
  <si>
    <t>MPF-9007-20220805-15_27_07</t>
  </si>
  <si>
    <t>DARK-9008-20220805-15_27_15</t>
  </si>
  <si>
    <t>15:26:42</t>
  </si>
  <si>
    <t>20220806 15:30:13</t>
  </si>
  <si>
    <t>15:30:13</t>
  </si>
  <si>
    <t>MPF-9009-20220805-15_29_50</t>
  </si>
  <si>
    <t>DARK-9010-20220805-15_29_58</t>
  </si>
  <si>
    <t>15:28:48</t>
  </si>
  <si>
    <t>20220806 15:32:23</t>
  </si>
  <si>
    <t>15:32:23</t>
  </si>
  <si>
    <t>MPF-9011-20220805-15_32_00</t>
  </si>
  <si>
    <t>DARK-9012-20220805-15_32_07</t>
  </si>
  <si>
    <t>15:31:33</t>
  </si>
  <si>
    <t>20220806 15:35:32</t>
  </si>
  <si>
    <t>15:35:32</t>
  </si>
  <si>
    <t>MPF-9013-20220805-15_35_09</t>
  </si>
  <si>
    <t>DARK-9014-20220805-15_35_17</t>
  </si>
  <si>
    <t>15:34:57</t>
  </si>
  <si>
    <t>1/2</t>
  </si>
  <si>
    <t>20220806 15:38:01</t>
  </si>
  <si>
    <t>15:38:01</t>
  </si>
  <si>
    <t>MPF-9015-20220805-15_37_38</t>
  </si>
  <si>
    <t>DARK-9016-20220805-15_37_46</t>
  </si>
  <si>
    <t>15:36:44</t>
  </si>
  <si>
    <t>20220806 15:52:22</t>
  </si>
  <si>
    <t>15:52:22</t>
  </si>
  <si>
    <t>5</t>
  </si>
  <si>
    <t>MPF-9017-20220805-15_51_59</t>
  </si>
  <si>
    <t>DARK-9018-20220805-15_52_06</t>
  </si>
  <si>
    <t>15:51:36</t>
  </si>
  <si>
    <t>20220806 15:54:23</t>
  </si>
  <si>
    <t>15:54:23</t>
  </si>
  <si>
    <t>MPF-9019-20220805-15_54_00</t>
  </si>
  <si>
    <t>DARK-9020-20220805-15_54_08</t>
  </si>
  <si>
    <t>15:53:38</t>
  </si>
  <si>
    <t>20220806 15:56:29</t>
  </si>
  <si>
    <t>15:56:29</t>
  </si>
  <si>
    <t>MPF-9021-20220805-15_56_06</t>
  </si>
  <si>
    <t>DARK-9022-20220805-15_56_14</t>
  </si>
  <si>
    <t>15:55:48</t>
  </si>
  <si>
    <t>20220806 15:58:58</t>
  </si>
  <si>
    <t>15:58:58</t>
  </si>
  <si>
    <t>MPF-9023-20220805-15_58_35</t>
  </si>
  <si>
    <t>DARK-9024-20220805-15_58_42</t>
  </si>
  <si>
    <t>15:58:15</t>
  </si>
  <si>
    <t>20220806 16:01:09</t>
  </si>
  <si>
    <t>16:01:09</t>
  </si>
  <si>
    <t>MPF-9025-20220805-16_00_46</t>
  </si>
  <si>
    <t>DARK-9026-20220805-16_00_53</t>
  </si>
  <si>
    <t>16:00:26</t>
  </si>
  <si>
    <t>20220806 16:03:21</t>
  </si>
  <si>
    <t>16:03:21</t>
  </si>
  <si>
    <t>MPF-9027-20220805-16_02_58</t>
  </si>
  <si>
    <t>DARK-9028-20220805-16_03_06</t>
  </si>
  <si>
    <t>16:02:37</t>
  </si>
  <si>
    <t>20220806 16:05:34</t>
  </si>
  <si>
    <t>16:05:34</t>
  </si>
  <si>
    <t>MPF-9029-20220805-16_05_11</t>
  </si>
  <si>
    <t>DARK-9030-20220805-16_05_19</t>
  </si>
  <si>
    <t>16:04:46</t>
  </si>
  <si>
    <t>20220806 16:07:51</t>
  </si>
  <si>
    <t>16:07:51</t>
  </si>
  <si>
    <t>MPF-9031-20220805-16_07_28</t>
  </si>
  <si>
    <t>DARK-9032-20220805-16_07_36</t>
  </si>
  <si>
    <t>16:07:10</t>
  </si>
  <si>
    <t>20220806 16:09:31</t>
  </si>
  <si>
    <t>16:09:31</t>
  </si>
  <si>
    <t>MPF-9033-20220805-16_09_08</t>
  </si>
  <si>
    <t>DARK-9034-20220805-16_09_15</t>
  </si>
  <si>
    <t>16:09:58</t>
  </si>
  <si>
    <t>20220806 16:12:19</t>
  </si>
  <si>
    <t>16:12:19</t>
  </si>
  <si>
    <t>MPF-9035-20220805-16_11_56</t>
  </si>
  <si>
    <t>DARK-9036-20220805-16_12_04</t>
  </si>
  <si>
    <t>16:11:34</t>
  </si>
  <si>
    <t>20220806 16:14:51</t>
  </si>
  <si>
    <t>16:14:51</t>
  </si>
  <si>
    <t>MPF-9037-20220805-16_14_28</t>
  </si>
  <si>
    <t>DARK-9038-20220805-16_14_35</t>
  </si>
  <si>
    <t>16:14:05</t>
  </si>
  <si>
    <t>20220806 16:17:48</t>
  </si>
  <si>
    <t>16:17:48</t>
  </si>
  <si>
    <t>MPF-9039-20220805-16_17_25</t>
  </si>
  <si>
    <t>DARK-9040-20220805-16_17_33</t>
  </si>
  <si>
    <t>16:18:26</t>
  </si>
  <si>
    <t>20220806 16:20:35</t>
  </si>
  <si>
    <t>16:20:35</t>
  </si>
  <si>
    <t>MPF-9041-20220805-16_20_12</t>
  </si>
  <si>
    <t>DARK-9042-20220805-16_20_20</t>
  </si>
  <si>
    <t>16:19:42</t>
  </si>
  <si>
    <t>20220806 16:23:45</t>
  </si>
  <si>
    <t>16:23:45</t>
  </si>
  <si>
    <t>MPF-9043-20220805-16_23_22</t>
  </si>
  <si>
    <t>DARK-9044-20220805-16_23_29</t>
  </si>
  <si>
    <t>16:22:59</t>
  </si>
  <si>
    <t>20220806 16:26:04</t>
  </si>
  <si>
    <t>16:26:04</t>
  </si>
  <si>
    <t>MPF-9045-20220805-16_25_41</t>
  </si>
  <si>
    <t>DARK-9046-20220805-16_25_48</t>
  </si>
  <si>
    <t>16:24:54</t>
  </si>
  <si>
    <t>20220806 16:28:24</t>
  </si>
  <si>
    <t>16:28:24</t>
  </si>
  <si>
    <t>MPF-9047-20220805-16_28_01</t>
  </si>
  <si>
    <t>DARK-9048-20220805-16_28_08</t>
  </si>
  <si>
    <t>16:27:22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</si>
</sst>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G48"/>
  <sheetViews>
    <sheetView tabSelected="1" workbookViewId="0">
      <selection activeCell="L12" sqref="L12"/>
    </sheetView>
  </sheetViews>
  <sheetFormatPr defaultRowHeight="14.4" x14ac:dyDescent="0.3"/>
  <sheetData>
    <row r="2" spans="1:267" x14ac:dyDescent="0.3">
      <c r="A2" t="s">
        <v>29</v>
      </c>
      <c r="B2" t="s">
        <v>30</v>
      </c>
      <c r="C2" t="s">
        <v>32</v>
      </c>
    </row>
    <row r="3" spans="1:267" x14ac:dyDescent="0.3">
      <c r="B3" t="s">
        <v>31</v>
      </c>
      <c r="C3">
        <v>21</v>
      </c>
    </row>
    <row r="4" spans="1:267" x14ac:dyDescent="0.3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67" x14ac:dyDescent="0.3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67" x14ac:dyDescent="0.3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267" x14ac:dyDescent="0.3">
      <c r="B7">
        <v>0</v>
      </c>
      <c r="C7">
        <v>1</v>
      </c>
      <c r="D7">
        <v>0</v>
      </c>
      <c r="E7">
        <v>0</v>
      </c>
    </row>
    <row r="8" spans="1:267" x14ac:dyDescent="0.3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267" x14ac:dyDescent="0.3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67" x14ac:dyDescent="0.3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26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267" x14ac:dyDescent="0.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267" x14ac:dyDescent="0.3">
      <c r="B13">
        <v>-6276</v>
      </c>
      <c r="C13">
        <v>6.6</v>
      </c>
      <c r="D13">
        <v>1.7090000000000001E-5</v>
      </c>
      <c r="E13">
        <v>3.11</v>
      </c>
      <c r="F13" t="s">
        <v>81</v>
      </c>
      <c r="G13" t="s">
        <v>83</v>
      </c>
      <c r="H13">
        <v>0</v>
      </c>
    </row>
    <row r="14" spans="1:267" x14ac:dyDescent="0.3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87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88</v>
      </c>
      <c r="AI14" t="s">
        <v>88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94</v>
      </c>
      <c r="CN14" t="s">
        <v>94</v>
      </c>
      <c r="CO14" t="s">
        <v>94</v>
      </c>
      <c r="CP14" t="s">
        <v>94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95</v>
      </c>
      <c r="DA14" t="s">
        <v>95</v>
      </c>
      <c r="DB14" t="s">
        <v>95</v>
      </c>
      <c r="DC14" t="s">
        <v>95</v>
      </c>
      <c r="DD14" t="s">
        <v>95</v>
      </c>
      <c r="DE14" t="s">
        <v>95</v>
      </c>
      <c r="DF14" t="s">
        <v>95</v>
      </c>
      <c r="DG14" t="s">
        <v>95</v>
      </c>
      <c r="DH14" t="s">
        <v>95</v>
      </c>
      <c r="DI14" t="s">
        <v>96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96</v>
      </c>
      <c r="DP14" t="s">
        <v>96</v>
      </c>
      <c r="DQ14" t="s">
        <v>96</v>
      </c>
      <c r="DR14" t="s">
        <v>96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97</v>
      </c>
      <c r="EH14" t="s">
        <v>97</v>
      </c>
      <c r="EI14" t="s">
        <v>97</v>
      </c>
      <c r="EJ14" t="s">
        <v>97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100</v>
      </c>
      <c r="FD14" t="s">
        <v>100</v>
      </c>
      <c r="FE14" t="s">
        <v>100</v>
      </c>
      <c r="FF14" t="s">
        <v>100</v>
      </c>
      <c r="FG14" t="s">
        <v>100</v>
      </c>
      <c r="FH14" t="s">
        <v>100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106</v>
      </c>
      <c r="IS14" t="s">
        <v>106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</row>
    <row r="15" spans="1:267" x14ac:dyDescent="0.3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140</v>
      </c>
      <c r="AI15" t="s">
        <v>141</v>
      </c>
      <c r="AJ15" t="s">
        <v>89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174</v>
      </c>
      <c r="BZ15" t="s">
        <v>182</v>
      </c>
      <c r="CA15" t="s">
        <v>148</v>
      </c>
      <c r="CB15" t="s">
        <v>183</v>
      </c>
      <c r="CC15" t="s">
        <v>184</v>
      </c>
      <c r="CD15" t="s">
        <v>185</v>
      </c>
      <c r="CE15" t="s">
        <v>186</v>
      </c>
      <c r="CF15" t="s">
        <v>187</v>
      </c>
      <c r="CG15" t="s">
        <v>188</v>
      </c>
      <c r="CH15" t="s">
        <v>189</v>
      </c>
      <c r="CI15" t="s">
        <v>190</v>
      </c>
      <c r="CJ15" t="s">
        <v>191</v>
      </c>
      <c r="CK15" t="s">
        <v>192</v>
      </c>
      <c r="CL15" t="s">
        <v>193</v>
      </c>
      <c r="CM15" t="s">
        <v>194</v>
      </c>
      <c r="CN15" t="s">
        <v>195</v>
      </c>
      <c r="CO15" t="s">
        <v>196</v>
      </c>
      <c r="CP15" t="s">
        <v>197</v>
      </c>
      <c r="CQ15" t="s">
        <v>118</v>
      </c>
      <c r="CR15" t="s">
        <v>198</v>
      </c>
      <c r="CS15" t="s">
        <v>199</v>
      </c>
      <c r="CT15" t="s">
        <v>200</v>
      </c>
      <c r="CU15" t="s">
        <v>201</v>
      </c>
      <c r="CV15" t="s">
        <v>202</v>
      </c>
      <c r="CW15" t="s">
        <v>203</v>
      </c>
      <c r="CX15" t="s">
        <v>204</v>
      </c>
      <c r="CY15" t="s">
        <v>205</v>
      </c>
      <c r="CZ15" t="s">
        <v>206</v>
      </c>
      <c r="DA15" t="s">
        <v>207</v>
      </c>
      <c r="DB15" t="s">
        <v>208</v>
      </c>
      <c r="DC15" t="s">
        <v>209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108</v>
      </c>
      <c r="EQ15" t="s">
        <v>111</v>
      </c>
      <c r="ER15" t="s">
        <v>248</v>
      </c>
      <c r="ES15" t="s">
        <v>249</v>
      </c>
      <c r="ET15" t="s">
        <v>250</v>
      </c>
      <c r="EU15" t="s">
        <v>251</v>
      </c>
      <c r="EV15" t="s">
        <v>252</v>
      </c>
      <c r="EW15" t="s">
        <v>253</v>
      </c>
      <c r="EX15" t="s">
        <v>254</v>
      </c>
      <c r="EY15" t="s">
        <v>255</v>
      </c>
      <c r="EZ15" t="s">
        <v>256</v>
      </c>
      <c r="FA15" t="s">
        <v>257</v>
      </c>
      <c r="FB15" t="s">
        <v>258</v>
      </c>
      <c r="FC15" t="s">
        <v>259</v>
      </c>
      <c r="FD15" t="s">
        <v>260</v>
      </c>
      <c r="FE15" t="s">
        <v>261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</row>
    <row r="16" spans="1:267" x14ac:dyDescent="0.3">
      <c r="B16" t="s">
        <v>368</v>
      </c>
      <c r="C16" t="s">
        <v>368</v>
      </c>
      <c r="F16" t="s">
        <v>368</v>
      </c>
      <c r="L16" t="s">
        <v>368</v>
      </c>
      <c r="M16" t="s">
        <v>369</v>
      </c>
      <c r="N16" t="s">
        <v>370</v>
      </c>
      <c r="O16" t="s">
        <v>371</v>
      </c>
      <c r="P16" t="s">
        <v>372</v>
      </c>
      <c r="Q16" t="s">
        <v>372</v>
      </c>
      <c r="R16" t="s">
        <v>205</v>
      </c>
      <c r="S16" t="s">
        <v>205</v>
      </c>
      <c r="T16" t="s">
        <v>369</v>
      </c>
      <c r="U16" t="s">
        <v>369</v>
      </c>
      <c r="V16" t="s">
        <v>369</v>
      </c>
      <c r="W16" t="s">
        <v>369</v>
      </c>
      <c r="X16" t="s">
        <v>373</v>
      </c>
      <c r="Y16" t="s">
        <v>374</v>
      </c>
      <c r="Z16" t="s">
        <v>374</v>
      </c>
      <c r="AA16" t="s">
        <v>375</v>
      </c>
      <c r="AB16" t="s">
        <v>376</v>
      </c>
      <c r="AC16" t="s">
        <v>375</v>
      </c>
      <c r="AD16" t="s">
        <v>375</v>
      </c>
      <c r="AE16" t="s">
        <v>375</v>
      </c>
      <c r="AF16" t="s">
        <v>373</v>
      </c>
      <c r="AG16" t="s">
        <v>373</v>
      </c>
      <c r="AH16" t="s">
        <v>373</v>
      </c>
      <c r="AI16" t="s">
        <v>373</v>
      </c>
      <c r="AJ16" t="s">
        <v>377</v>
      </c>
      <c r="AK16" t="s">
        <v>376</v>
      </c>
      <c r="AM16" t="s">
        <v>376</v>
      </c>
      <c r="AN16" t="s">
        <v>377</v>
      </c>
      <c r="AT16" t="s">
        <v>371</v>
      </c>
      <c r="BA16" t="s">
        <v>371</v>
      </c>
      <c r="BB16" t="s">
        <v>371</v>
      </c>
      <c r="BC16" t="s">
        <v>371</v>
      </c>
      <c r="BD16" t="s">
        <v>378</v>
      </c>
      <c r="BR16" t="s">
        <v>379</v>
      </c>
      <c r="BS16" t="s">
        <v>379</v>
      </c>
      <c r="BT16" t="s">
        <v>379</v>
      </c>
      <c r="BU16" t="s">
        <v>371</v>
      </c>
      <c r="BW16" t="s">
        <v>380</v>
      </c>
      <c r="BZ16" t="s">
        <v>379</v>
      </c>
      <c r="CE16" t="s">
        <v>368</v>
      </c>
      <c r="CF16" t="s">
        <v>368</v>
      </c>
      <c r="CG16" t="s">
        <v>368</v>
      </c>
      <c r="CH16" t="s">
        <v>368</v>
      </c>
      <c r="CI16" t="s">
        <v>371</v>
      </c>
      <c r="CJ16" t="s">
        <v>371</v>
      </c>
      <c r="CL16" t="s">
        <v>381</v>
      </c>
      <c r="CM16" t="s">
        <v>382</v>
      </c>
      <c r="CP16" t="s">
        <v>369</v>
      </c>
      <c r="CQ16" t="s">
        <v>368</v>
      </c>
      <c r="CR16" t="s">
        <v>372</v>
      </c>
      <c r="CS16" t="s">
        <v>372</v>
      </c>
      <c r="CT16" t="s">
        <v>383</v>
      </c>
      <c r="CU16" t="s">
        <v>383</v>
      </c>
      <c r="CV16" t="s">
        <v>372</v>
      </c>
      <c r="CW16" t="s">
        <v>383</v>
      </c>
      <c r="CX16" t="s">
        <v>377</v>
      </c>
      <c r="CY16" t="s">
        <v>375</v>
      </c>
      <c r="CZ16" t="s">
        <v>375</v>
      </c>
      <c r="DA16" t="s">
        <v>374</v>
      </c>
      <c r="DB16" t="s">
        <v>374</v>
      </c>
      <c r="DC16" t="s">
        <v>374</v>
      </c>
      <c r="DD16" t="s">
        <v>374</v>
      </c>
      <c r="DE16" t="s">
        <v>374</v>
      </c>
      <c r="DF16" t="s">
        <v>384</v>
      </c>
      <c r="DG16" t="s">
        <v>371</v>
      </c>
      <c r="DH16" t="s">
        <v>371</v>
      </c>
      <c r="DI16" t="s">
        <v>372</v>
      </c>
      <c r="DJ16" t="s">
        <v>372</v>
      </c>
      <c r="DK16" t="s">
        <v>372</v>
      </c>
      <c r="DL16" t="s">
        <v>383</v>
      </c>
      <c r="DM16" t="s">
        <v>372</v>
      </c>
      <c r="DN16" t="s">
        <v>383</v>
      </c>
      <c r="DO16" t="s">
        <v>375</v>
      </c>
      <c r="DP16" t="s">
        <v>375</v>
      </c>
      <c r="DQ16" t="s">
        <v>374</v>
      </c>
      <c r="DR16" t="s">
        <v>374</v>
      </c>
      <c r="DS16" t="s">
        <v>371</v>
      </c>
      <c r="DX16" t="s">
        <v>371</v>
      </c>
      <c r="EA16" t="s">
        <v>374</v>
      </c>
      <c r="EB16" t="s">
        <v>374</v>
      </c>
      <c r="EC16" t="s">
        <v>374</v>
      </c>
      <c r="ED16" t="s">
        <v>374</v>
      </c>
      <c r="EE16" t="s">
        <v>374</v>
      </c>
      <c r="EF16" t="s">
        <v>371</v>
      </c>
      <c r="EG16" t="s">
        <v>371</v>
      </c>
      <c r="EH16" t="s">
        <v>371</v>
      </c>
      <c r="EI16" t="s">
        <v>368</v>
      </c>
      <c r="EL16" t="s">
        <v>385</v>
      </c>
      <c r="EM16" t="s">
        <v>385</v>
      </c>
      <c r="EO16" t="s">
        <v>368</v>
      </c>
      <c r="EP16" t="s">
        <v>386</v>
      </c>
      <c r="ER16" t="s">
        <v>368</v>
      </c>
      <c r="ES16" t="s">
        <v>368</v>
      </c>
      <c r="EU16" t="s">
        <v>387</v>
      </c>
      <c r="EV16" t="s">
        <v>388</v>
      </c>
      <c r="EW16" t="s">
        <v>387</v>
      </c>
      <c r="EX16" t="s">
        <v>388</v>
      </c>
      <c r="EY16" t="s">
        <v>387</v>
      </c>
      <c r="EZ16" t="s">
        <v>388</v>
      </c>
      <c r="FA16" t="s">
        <v>376</v>
      </c>
      <c r="FB16" t="s">
        <v>376</v>
      </c>
      <c r="FC16" t="s">
        <v>371</v>
      </c>
      <c r="FD16" t="s">
        <v>389</v>
      </c>
      <c r="FE16" t="s">
        <v>371</v>
      </c>
      <c r="FG16" t="s">
        <v>369</v>
      </c>
      <c r="FH16" t="s">
        <v>390</v>
      </c>
      <c r="FI16" t="s">
        <v>369</v>
      </c>
      <c r="FN16" t="s">
        <v>391</v>
      </c>
      <c r="FO16" t="s">
        <v>391</v>
      </c>
      <c r="GB16" t="s">
        <v>391</v>
      </c>
      <c r="GC16" t="s">
        <v>391</v>
      </c>
      <c r="GD16" t="s">
        <v>392</v>
      </c>
      <c r="GE16" t="s">
        <v>392</v>
      </c>
      <c r="GF16" t="s">
        <v>374</v>
      </c>
      <c r="GG16" t="s">
        <v>374</v>
      </c>
      <c r="GH16" t="s">
        <v>376</v>
      </c>
      <c r="GI16" t="s">
        <v>374</v>
      </c>
      <c r="GJ16" t="s">
        <v>383</v>
      </c>
      <c r="GK16" t="s">
        <v>376</v>
      </c>
      <c r="GL16" t="s">
        <v>376</v>
      </c>
      <c r="GN16" t="s">
        <v>391</v>
      </c>
      <c r="GO16" t="s">
        <v>391</v>
      </c>
      <c r="GP16" t="s">
        <v>391</v>
      </c>
      <c r="GQ16" t="s">
        <v>391</v>
      </c>
      <c r="GR16" t="s">
        <v>391</v>
      </c>
      <c r="GS16" t="s">
        <v>391</v>
      </c>
      <c r="GT16" t="s">
        <v>391</v>
      </c>
      <c r="GU16" t="s">
        <v>393</v>
      </c>
      <c r="GV16" t="s">
        <v>393</v>
      </c>
      <c r="GW16" t="s">
        <v>393</v>
      </c>
      <c r="GX16" t="s">
        <v>394</v>
      </c>
      <c r="GY16" t="s">
        <v>391</v>
      </c>
      <c r="GZ16" t="s">
        <v>391</v>
      </c>
      <c r="HA16" t="s">
        <v>391</v>
      </c>
      <c r="HB16" t="s">
        <v>391</v>
      </c>
      <c r="HC16" t="s">
        <v>391</v>
      </c>
      <c r="HD16" t="s">
        <v>391</v>
      </c>
      <c r="HE16" t="s">
        <v>391</v>
      </c>
      <c r="HF16" t="s">
        <v>391</v>
      </c>
      <c r="HG16" t="s">
        <v>391</v>
      </c>
      <c r="HH16" t="s">
        <v>391</v>
      </c>
      <c r="HI16" t="s">
        <v>391</v>
      </c>
      <c r="HJ16" t="s">
        <v>391</v>
      </c>
      <c r="HQ16" t="s">
        <v>391</v>
      </c>
      <c r="HR16" t="s">
        <v>376</v>
      </c>
      <c r="HS16" t="s">
        <v>376</v>
      </c>
      <c r="HT16" t="s">
        <v>387</v>
      </c>
      <c r="HU16" t="s">
        <v>388</v>
      </c>
      <c r="HV16" t="s">
        <v>388</v>
      </c>
      <c r="HZ16" t="s">
        <v>388</v>
      </c>
      <c r="ID16" t="s">
        <v>372</v>
      </c>
      <c r="IE16" t="s">
        <v>372</v>
      </c>
      <c r="IF16" t="s">
        <v>383</v>
      </c>
      <c r="IG16" t="s">
        <v>383</v>
      </c>
      <c r="IH16" t="s">
        <v>395</v>
      </c>
      <c r="II16" t="s">
        <v>395</v>
      </c>
      <c r="IJ16" t="s">
        <v>391</v>
      </c>
      <c r="IK16" t="s">
        <v>391</v>
      </c>
      <c r="IL16" t="s">
        <v>391</v>
      </c>
      <c r="IM16" t="s">
        <v>391</v>
      </c>
      <c r="IN16" t="s">
        <v>391</v>
      </c>
      <c r="IO16" t="s">
        <v>391</v>
      </c>
      <c r="IP16" t="s">
        <v>374</v>
      </c>
      <c r="IQ16" t="s">
        <v>391</v>
      </c>
      <c r="IS16" t="s">
        <v>377</v>
      </c>
      <c r="IT16" t="s">
        <v>377</v>
      </c>
      <c r="IU16" t="s">
        <v>374</v>
      </c>
      <c r="IV16" t="s">
        <v>374</v>
      </c>
      <c r="IW16" t="s">
        <v>374</v>
      </c>
      <c r="IX16" t="s">
        <v>374</v>
      </c>
      <c r="IY16" t="s">
        <v>374</v>
      </c>
      <c r="IZ16" t="s">
        <v>376</v>
      </c>
      <c r="JA16" t="s">
        <v>376</v>
      </c>
      <c r="JB16" t="s">
        <v>376</v>
      </c>
      <c r="JC16" t="s">
        <v>374</v>
      </c>
      <c r="JD16" t="s">
        <v>372</v>
      </c>
      <c r="JE16" t="s">
        <v>383</v>
      </c>
      <c r="JF16" t="s">
        <v>376</v>
      </c>
      <c r="JG16" t="s">
        <v>376</v>
      </c>
    </row>
    <row r="17" spans="1:267" x14ac:dyDescent="0.3">
      <c r="A17">
        <v>1</v>
      </c>
      <c r="B17">
        <v>1659816195</v>
      </c>
      <c r="C17">
        <v>0</v>
      </c>
      <c r="D17" t="s">
        <v>396</v>
      </c>
      <c r="E17" t="s">
        <v>397</v>
      </c>
      <c r="F17" t="s">
        <v>398</v>
      </c>
      <c r="G17" t="s">
        <v>399</v>
      </c>
      <c r="H17" t="s">
        <v>400</v>
      </c>
      <c r="I17" t="s">
        <v>31</v>
      </c>
      <c r="J17" t="s">
        <v>401</v>
      </c>
      <c r="K17">
        <f t="shared" ref="K17:K48" si="0">O17 * AB17 / CR17</f>
        <v>6.2023018915058303</v>
      </c>
      <c r="L17">
        <v>1659816195</v>
      </c>
      <c r="M17">
        <f t="shared" ref="M17:M48" si="1">(N17)/1000</f>
        <v>7.570336291668785E-3</v>
      </c>
      <c r="N17">
        <f t="shared" ref="N17:N48" si="2">1000*CX17*AL17*(CT17-CU17)/(100*CM17*(1000-AL17*CT17))</f>
        <v>7.5703362916687853</v>
      </c>
      <c r="O17">
        <f t="shared" ref="O17:O48" si="3">CX17*AL17*(CS17-CR17*(1000-AL17*CU17)/(1000-AL17*CT17))/(100*CM17)</f>
        <v>31.95628972428187</v>
      </c>
      <c r="P17">
        <f t="shared" ref="P17:P48" si="4">CR17 - IF(AL17&gt;1, O17*CM17*100/(AN17*DF17), 0)</f>
        <v>358.327</v>
      </c>
      <c r="Q17">
        <f t="shared" ref="Q17:Q48" si="5">((W17-M17/2)*P17-O17)/(W17+M17/2)</f>
        <v>254.76561266885113</v>
      </c>
      <c r="R17">
        <f t="shared" ref="R17:R48" si="6">Q17*(CY17+CZ17)/1000</f>
        <v>25.370955570356006</v>
      </c>
      <c r="S17">
        <f t="shared" ref="S17:S48" si="7">(CR17 - IF(AL17&gt;1, O17*CM17*100/(AN17*DF17), 0))*(CY17+CZ17)/1000</f>
        <v>35.684165933632997</v>
      </c>
      <c r="T17">
        <f t="shared" ref="T17:T48" si="8">2/((1/V17-1/U17)+SIGN(V17)*SQRT((1/V17-1/U17)*(1/V17-1/U17) + 4*CN17/((CN17+1)*(CN17+1))*(2*1/V17*1/U17-1/U17*1/U17)))</f>
        <v>0.57921525849196887</v>
      </c>
      <c r="U17">
        <f t="shared" ref="U17:U48" si="9">IF(LEFT(CO17,1)&lt;&gt;"0",IF(LEFT(CO17,1)="1",3,CP17),$D$5+$E$5*(DF17*CY17/($K$5*1000))+$F$5*(DF17*CY17/($K$5*1000))*MAX(MIN(CM17,$J$5),$I$5)*MAX(MIN(CM17,$J$5),$I$5)+$G$5*MAX(MIN(CM17,$J$5),$I$5)*(DF17*CY17/($K$5*1000))+$H$5*(DF17*CY17/($K$5*1000))*(DF17*CY17/($K$5*1000)))</f>
        <v>2.9185268418295687</v>
      </c>
      <c r="V17">
        <f t="shared" ref="V17:V48" si="10">M17*(1000-(1000*0.61365*EXP(17.502*Z17/(240.97+Z17))/(CY17+CZ17)+CT17)/2)/(1000*0.61365*EXP(17.502*Z17/(240.97+Z17))/(CY17+CZ17)-CT17)</f>
        <v>0.52211531417491008</v>
      </c>
      <c r="W17">
        <f t="shared" ref="W17:W48" si="11">1/((CN17+1)/(T17/1.6)+1/(U17/1.37)) + CN17/((CN17+1)/(T17/1.6) + CN17/(U17/1.37))</f>
        <v>0.33098193482671395</v>
      </c>
      <c r="X17">
        <f t="shared" ref="X17:X48" si="12">(CI17*CL17)</f>
        <v>321.51280800266346</v>
      </c>
      <c r="Y17">
        <f t="shared" ref="Y17:Y48" si="13">(DA17+(X17+2*0.95*0.0000000567*(((DA17+$B$7)+273)^4-(DA17+273)^4)-44100*M17)/(1.84*29.3*U17+8*0.95*0.0000000567*(DA17+273)^3))</f>
        <v>29.402403993114458</v>
      </c>
      <c r="Z17">
        <f t="shared" ref="Z17:Z48" si="14">($C$7*DB17+$D$7*DC17+$E$7*Y17)</f>
        <v>30.026800000000001</v>
      </c>
      <c r="AA17">
        <f t="shared" ref="AA17:AA48" si="15">0.61365*EXP(17.502*Z17/(240.97+Z17))</f>
        <v>4.2670125820512483</v>
      </c>
      <c r="AB17">
        <f t="shared" ref="AB17:AB48" si="16">(AC17/AD17*100)</f>
        <v>69.546629131631875</v>
      </c>
      <c r="AC17">
        <f t="shared" ref="AC17:AC48" si="17">CT17*(CY17+CZ17)/1000</f>
        <v>2.8748634834157003</v>
      </c>
      <c r="AD17">
        <f t="shared" ref="AD17:AD48" si="18">0.61365*EXP(17.502*DA17/(240.97+DA17))</f>
        <v>4.1337208133760246</v>
      </c>
      <c r="AE17">
        <f t="shared" ref="AE17:AE48" si="19">(AA17-CT17*(CY17+CZ17)/1000)</f>
        <v>1.392149098635548</v>
      </c>
      <c r="AF17">
        <f t="shared" ref="AF17:AF48" si="20">(-M17*44100)</f>
        <v>-333.8518304625934</v>
      </c>
      <c r="AG17">
        <f t="shared" ref="AG17:AG48" si="21">2*29.3*U17*0.92*(DA17-Z17)</f>
        <v>-86.775005931838834</v>
      </c>
      <c r="AH17">
        <f t="shared" ref="AH17:AH48" si="22">2*0.95*0.0000000567*(((DA17+$B$7)+273)^4-(Z17+273)^4)</f>
        <v>-6.5947677025363678</v>
      </c>
      <c r="AI17">
        <f t="shared" ref="AI17:AI48" si="23">X17+AH17+AF17+AG17</f>
        <v>-105.70879609430516</v>
      </c>
      <c r="AJ17">
        <v>0</v>
      </c>
      <c r="AK17">
        <v>0</v>
      </c>
      <c r="AL17">
        <f t="shared" ref="AL17:AL48" si="24">IF(AJ17*$H$13&gt;=AN17,1,(AN17/(AN17-AJ17*$H$13)))</f>
        <v>1</v>
      </c>
      <c r="AM17">
        <f t="shared" ref="AM17:AM48" si="25">(AL17-1)*100</f>
        <v>0</v>
      </c>
      <c r="AN17">
        <f t="shared" ref="AN17:AN48" si="26">MAX(0,($B$13+$C$13*DF17)/(1+$D$13*DF17)*CY17/(DA17+273)*$E$13)</f>
        <v>52118.004581732246</v>
      </c>
      <c r="AO17" t="s">
        <v>402</v>
      </c>
      <c r="AP17">
        <v>10366.9</v>
      </c>
      <c r="AQ17">
        <v>993.59653846153856</v>
      </c>
      <c r="AR17">
        <v>3431.87</v>
      </c>
      <c r="AS17">
        <f t="shared" ref="AS17:AS48" si="27">1-AQ17/AR17</f>
        <v>0.71047955241266758</v>
      </c>
      <c r="AT17">
        <v>-3.9894345373445681</v>
      </c>
      <c r="AU17" t="s">
        <v>403</v>
      </c>
      <c r="AV17">
        <v>10069.9</v>
      </c>
      <c r="AW17">
        <v>846.00520000000017</v>
      </c>
      <c r="AX17">
        <v>1273.1400000000001</v>
      </c>
      <c r="AY17">
        <f t="shared" ref="AY17:AY48" si="28">1-AW17/AX17</f>
        <v>0.33549711736336918</v>
      </c>
      <c r="AZ17">
        <v>0.5</v>
      </c>
      <c r="BA17">
        <f t="shared" ref="BA17:BA48" si="29">CJ17</f>
        <v>1681.1832000013801</v>
      </c>
      <c r="BB17">
        <f t="shared" ref="BB17:BB48" si="30">O17</f>
        <v>31.95628972428187</v>
      </c>
      <c r="BC17">
        <f t="shared" ref="BC17:BC48" si="31">AY17*AZ17*BA17</f>
        <v>282.01605868009381</v>
      </c>
      <c r="BD17">
        <f t="shared" ref="BD17:BD48" si="32">(BB17-AT17)/BA17</f>
        <v>2.138120596351244E-2</v>
      </c>
      <c r="BE17">
        <f t="shared" ref="BE17:BE48" si="33">(AR17-AX17)/AX17</f>
        <v>1.6955951427180038</v>
      </c>
      <c r="BF17">
        <f t="shared" ref="BF17:BF48" si="34">AQ17/(AS17+AQ17/AX17)</f>
        <v>666.43653556592164</v>
      </c>
      <c r="BG17" t="s">
        <v>404</v>
      </c>
      <c r="BH17">
        <v>599.44000000000005</v>
      </c>
      <c r="BI17">
        <f t="shared" ref="BI17:BI48" si="35">IF(BH17&lt;&gt;0, BH17, BF17)</f>
        <v>599.44000000000005</v>
      </c>
      <c r="BJ17">
        <f t="shared" ref="BJ17:BJ48" si="36">1-BI17/AX17</f>
        <v>0.5291641139230564</v>
      </c>
      <c r="BK17">
        <f t="shared" ref="BK17:BK48" si="37">(AX17-AW17)/(AX17-BI17)</f>
        <v>0.63401335906189682</v>
      </c>
      <c r="BL17">
        <f t="shared" ref="BL17:BL48" si="38">(AR17-AX17)/(AR17-BI17)</f>
        <v>0.76214769650088432</v>
      </c>
      <c r="BM17">
        <f t="shared" ref="BM17:BM48" si="39">(AX17-AW17)/(AX17-AQ17)</f>
        <v>1.5279727797934266</v>
      </c>
      <c r="BN17">
        <f t="shared" ref="BN17:BN48" si="40">(AR17-AX17)/(AR17-AQ17)</f>
        <v>0.8853518828187219</v>
      </c>
      <c r="BO17">
        <f t="shared" ref="BO17:BO48" si="41">(BK17*BI17/AW17)</f>
        <v>0.44923242546980019</v>
      </c>
      <c r="BP17">
        <f t="shared" ref="BP17:BP48" si="42">(1-BO17)</f>
        <v>0.55076757453019987</v>
      </c>
      <c r="BQ17">
        <v>8985</v>
      </c>
      <c r="BR17">
        <v>300</v>
      </c>
      <c r="BS17">
        <v>300</v>
      </c>
      <c r="BT17">
        <v>300</v>
      </c>
      <c r="BU17">
        <v>10069.9</v>
      </c>
      <c r="BV17">
        <v>1158.81</v>
      </c>
      <c r="BW17">
        <v>-1.0729499999999999E-2</v>
      </c>
      <c r="BX17">
        <v>-1.9</v>
      </c>
      <c r="BY17" t="s">
        <v>405</v>
      </c>
      <c r="BZ17" t="s">
        <v>405</v>
      </c>
      <c r="CA17" t="s">
        <v>405</v>
      </c>
      <c r="CB17" t="s">
        <v>405</v>
      </c>
      <c r="CC17" t="s">
        <v>405</v>
      </c>
      <c r="CD17" t="s">
        <v>405</v>
      </c>
      <c r="CE17" t="s">
        <v>405</v>
      </c>
      <c r="CF17" t="s">
        <v>405</v>
      </c>
      <c r="CG17" t="s">
        <v>405</v>
      </c>
      <c r="CH17" t="s">
        <v>405</v>
      </c>
      <c r="CI17">
        <f t="shared" ref="CI17:CI48" si="43">$B$11*DG17+$C$11*DH17+$F$11*DS17*(1-DV17)</f>
        <v>1999.98</v>
      </c>
      <c r="CJ17">
        <f t="shared" ref="CJ17:CJ48" si="44">CI17*CK17</f>
        <v>1681.1832000013801</v>
      </c>
      <c r="CK17">
        <f t="shared" ref="CK17:CK48" si="45">($B$11*$D$9+$C$11*$D$9+$F$11*((EF17+DX17)/MAX(EF17+DX17+EG17, 0.1)*$I$9+EG17/MAX(EF17+DX17+EG17, 0.1)*$J$9))/($B$11+$C$11+$F$11)</f>
        <v>0.84060000600075002</v>
      </c>
      <c r="CL17">
        <f t="shared" ref="CL17:CL48" si="46">($B$11*$K$9+$C$11*$K$9+$F$11*((EF17+DX17)/MAX(EF17+DX17+EG17, 0.1)*$P$9+EG17/MAX(EF17+DX17+EG17, 0.1)*$Q$9))/($B$11+$C$11+$F$11)</f>
        <v>0.16075801158144754</v>
      </c>
      <c r="CM17">
        <v>6</v>
      </c>
      <c r="CN17">
        <v>0.5</v>
      </c>
      <c r="CO17" t="s">
        <v>406</v>
      </c>
      <c r="CP17">
        <v>2</v>
      </c>
      <c r="CQ17">
        <v>1659816195</v>
      </c>
      <c r="CR17">
        <v>358.327</v>
      </c>
      <c r="CS17">
        <v>399.92099999999999</v>
      </c>
      <c r="CT17">
        <v>28.868300000000001</v>
      </c>
      <c r="CU17">
        <v>20.047999999999998</v>
      </c>
      <c r="CV17">
        <v>358.81299999999999</v>
      </c>
      <c r="CW17">
        <v>28.498000000000001</v>
      </c>
      <c r="CX17">
        <v>500.10500000000002</v>
      </c>
      <c r="CY17">
        <v>99.484899999999996</v>
      </c>
      <c r="CZ17">
        <v>0.100579</v>
      </c>
      <c r="DA17">
        <v>29.475300000000001</v>
      </c>
      <c r="DB17">
        <v>30.026800000000001</v>
      </c>
      <c r="DC17">
        <v>999.9</v>
      </c>
      <c r="DD17">
        <v>0</v>
      </c>
      <c r="DE17">
        <v>0</v>
      </c>
      <c r="DF17">
        <v>9988.75</v>
      </c>
      <c r="DG17">
        <v>0</v>
      </c>
      <c r="DH17">
        <v>759.49</v>
      </c>
      <c r="DI17">
        <v>-41.594200000000001</v>
      </c>
      <c r="DJ17">
        <v>368.97899999999998</v>
      </c>
      <c r="DK17">
        <v>408.10300000000001</v>
      </c>
      <c r="DL17">
        <v>8.8202599999999993</v>
      </c>
      <c r="DM17">
        <v>399.92099999999999</v>
      </c>
      <c r="DN17">
        <v>20.047999999999998</v>
      </c>
      <c r="DO17">
        <v>2.8719600000000001</v>
      </c>
      <c r="DP17">
        <v>1.99448</v>
      </c>
      <c r="DQ17">
        <v>23.303599999999999</v>
      </c>
      <c r="DR17">
        <v>17.400600000000001</v>
      </c>
      <c r="DS17">
        <v>1999.98</v>
      </c>
      <c r="DT17">
        <v>0.98000100000000001</v>
      </c>
      <c r="DU17">
        <v>1.9998999999999999E-2</v>
      </c>
      <c r="DV17">
        <v>0</v>
      </c>
      <c r="DW17">
        <v>845.70500000000004</v>
      </c>
      <c r="DX17">
        <v>9.9997699999999995E-2</v>
      </c>
      <c r="DY17">
        <v>17774.7</v>
      </c>
      <c r="DZ17">
        <v>16941.7</v>
      </c>
      <c r="EA17">
        <v>49.311999999999998</v>
      </c>
      <c r="EB17">
        <v>50.375</v>
      </c>
      <c r="EC17">
        <v>49.811999999999998</v>
      </c>
      <c r="ED17">
        <v>49.936999999999998</v>
      </c>
      <c r="EE17">
        <v>50.5</v>
      </c>
      <c r="EF17">
        <v>1959.88</v>
      </c>
      <c r="EG17">
        <v>40</v>
      </c>
      <c r="EH17">
        <v>0</v>
      </c>
      <c r="EI17">
        <v>697.20000004768372</v>
      </c>
      <c r="EJ17">
        <v>0</v>
      </c>
      <c r="EK17">
        <v>846.00520000000017</v>
      </c>
      <c r="EL17">
        <v>-12.262307506883349</v>
      </c>
      <c r="EM17">
        <v>-499.98461453542228</v>
      </c>
      <c r="EN17">
        <v>17828.452000000001</v>
      </c>
      <c r="EO17">
        <v>15</v>
      </c>
      <c r="EP17">
        <v>1659816100</v>
      </c>
      <c r="EQ17" t="s">
        <v>407</v>
      </c>
      <c r="ER17">
        <v>1659816087</v>
      </c>
      <c r="ES17">
        <v>1659816100</v>
      </c>
      <c r="ET17">
        <v>25</v>
      </c>
      <c r="EU17">
        <v>0.189</v>
      </c>
      <c r="EV17">
        <v>9.0999999999999998E-2</v>
      </c>
      <c r="EW17">
        <v>-0.51100000000000001</v>
      </c>
      <c r="EX17">
        <v>1.4E-2</v>
      </c>
      <c r="EY17">
        <v>400</v>
      </c>
      <c r="EZ17">
        <v>19</v>
      </c>
      <c r="FA17">
        <v>0.03</v>
      </c>
      <c r="FB17">
        <v>0.01</v>
      </c>
      <c r="FC17">
        <v>24.471220067151599</v>
      </c>
      <c r="FD17">
        <v>17.767560567721681</v>
      </c>
      <c r="FE17">
        <v>13.771827542642759</v>
      </c>
      <c r="FF17">
        <v>0</v>
      </c>
      <c r="FG17">
        <v>0.52397470440080351</v>
      </c>
      <c r="FH17">
        <v>-2.9754627295838442E-3</v>
      </c>
      <c r="FI17">
        <v>0.26987354835215849</v>
      </c>
      <c r="FJ17">
        <v>0</v>
      </c>
      <c r="FK17">
        <v>0</v>
      </c>
      <c r="FL17">
        <v>2</v>
      </c>
      <c r="FM17" t="s">
        <v>408</v>
      </c>
      <c r="FN17">
        <v>2.9031199999999999</v>
      </c>
      <c r="FO17">
        <v>2.7341099999999998</v>
      </c>
      <c r="FP17">
        <v>8.1417000000000003E-2</v>
      </c>
      <c r="FQ17">
        <v>8.8473999999999997E-2</v>
      </c>
      <c r="FR17">
        <v>0.130997</v>
      </c>
      <c r="FS17">
        <v>0.101719</v>
      </c>
      <c r="FT17">
        <v>21519.4</v>
      </c>
      <c r="FU17">
        <v>19873.900000000001</v>
      </c>
      <c r="FV17">
        <v>23357.4</v>
      </c>
      <c r="FW17">
        <v>21851.200000000001</v>
      </c>
      <c r="FX17">
        <v>28637.9</v>
      </c>
      <c r="FY17">
        <v>27433.7</v>
      </c>
      <c r="FZ17">
        <v>36831.9</v>
      </c>
      <c r="GA17">
        <v>34053.1</v>
      </c>
      <c r="GB17">
        <v>1.9292</v>
      </c>
      <c r="GC17">
        <v>1.8017000000000001</v>
      </c>
      <c r="GD17">
        <v>2.6769899999999999E-2</v>
      </c>
      <c r="GE17">
        <v>0</v>
      </c>
      <c r="GF17">
        <v>29.591100000000001</v>
      </c>
      <c r="GG17">
        <v>999.9</v>
      </c>
      <c r="GH17">
        <v>34.700000000000003</v>
      </c>
      <c r="GI17">
        <v>49</v>
      </c>
      <c r="GJ17">
        <v>41.200699999999998</v>
      </c>
      <c r="GK17">
        <v>61.6693</v>
      </c>
      <c r="GL17">
        <v>35.733199999999997</v>
      </c>
      <c r="GM17">
        <v>1</v>
      </c>
      <c r="GN17">
        <v>0.67695899999999998</v>
      </c>
      <c r="GO17">
        <v>4.0411799999999998</v>
      </c>
      <c r="GP17">
        <v>20.0715</v>
      </c>
      <c r="GQ17">
        <v>5.2652099999999997</v>
      </c>
      <c r="GR17">
        <v>11.9643</v>
      </c>
      <c r="GS17">
        <v>4.9802499999999998</v>
      </c>
      <c r="GT17">
        <v>3.298</v>
      </c>
      <c r="GU17">
        <v>9999</v>
      </c>
      <c r="GV17">
        <v>9999</v>
      </c>
      <c r="GW17">
        <v>9999</v>
      </c>
      <c r="GX17">
        <v>999.9</v>
      </c>
      <c r="GY17">
        <v>1.8642300000000001</v>
      </c>
      <c r="GZ17">
        <v>1.86033</v>
      </c>
      <c r="HA17">
        <v>1.86676</v>
      </c>
      <c r="HB17">
        <v>1.8635600000000001</v>
      </c>
      <c r="HC17">
        <v>1.8621799999999999</v>
      </c>
      <c r="HD17">
        <v>1.8621799999999999</v>
      </c>
      <c r="HE17">
        <v>1.86348</v>
      </c>
      <c r="HF17">
        <v>1.8647800000000001</v>
      </c>
      <c r="HG17">
        <v>0</v>
      </c>
      <c r="HH17">
        <v>0</v>
      </c>
      <c r="HI17">
        <v>0</v>
      </c>
      <c r="HJ17">
        <v>0</v>
      </c>
      <c r="HK17" t="s">
        <v>409</v>
      </c>
      <c r="HL17" t="s">
        <v>410</v>
      </c>
      <c r="HM17" t="s">
        <v>411</v>
      </c>
      <c r="HN17" t="s">
        <v>411</v>
      </c>
      <c r="HO17" t="s">
        <v>411</v>
      </c>
      <c r="HP17" t="s">
        <v>411</v>
      </c>
      <c r="HQ17">
        <v>0</v>
      </c>
      <c r="HR17">
        <v>100</v>
      </c>
      <c r="HS17">
        <v>100</v>
      </c>
      <c r="HT17">
        <v>-0.48599999999999999</v>
      </c>
      <c r="HU17">
        <v>0.37030000000000002</v>
      </c>
      <c r="HV17">
        <v>-0.19154331354912629</v>
      </c>
      <c r="HW17">
        <v>-1.0353314661582381E-3</v>
      </c>
      <c r="HX17">
        <v>6.6505181264543773E-7</v>
      </c>
      <c r="HY17">
        <v>-1.850793754579626E-10</v>
      </c>
      <c r="HZ17">
        <v>-0.17999020552557141</v>
      </c>
      <c r="IA17">
        <v>-1.648161748699347E-2</v>
      </c>
      <c r="IB17">
        <v>1.7912429842672831E-3</v>
      </c>
      <c r="IC17">
        <v>-1.8786734536791681E-5</v>
      </c>
      <c r="ID17">
        <v>3</v>
      </c>
      <c r="IE17">
        <v>2022</v>
      </c>
      <c r="IF17">
        <v>2</v>
      </c>
      <c r="IG17">
        <v>30</v>
      </c>
      <c r="IH17">
        <v>1.8</v>
      </c>
      <c r="II17">
        <v>1.6</v>
      </c>
      <c r="IJ17">
        <v>1.0644499999999999</v>
      </c>
      <c r="IK17">
        <v>2.7148400000000001</v>
      </c>
      <c r="IL17">
        <v>1.4514199999999999</v>
      </c>
      <c r="IM17">
        <v>2.3290999999999999</v>
      </c>
      <c r="IN17">
        <v>1.5942400000000001</v>
      </c>
      <c r="IO17">
        <v>2.3645</v>
      </c>
      <c r="IP17">
        <v>49.7699</v>
      </c>
      <c r="IQ17">
        <v>24.245100000000001</v>
      </c>
      <c r="IR17">
        <v>18</v>
      </c>
      <c r="IS17">
        <v>473.96199999999999</v>
      </c>
      <c r="IT17">
        <v>435.899</v>
      </c>
      <c r="IU17">
        <v>26.194199999999999</v>
      </c>
      <c r="IV17">
        <v>35.845300000000002</v>
      </c>
      <c r="IW17">
        <v>29.998999999999999</v>
      </c>
      <c r="IX17">
        <v>35.6997</v>
      </c>
      <c r="IY17">
        <v>35.645600000000002</v>
      </c>
      <c r="IZ17">
        <v>21.271999999999998</v>
      </c>
      <c r="JA17">
        <v>52.361199999999997</v>
      </c>
      <c r="JB17">
        <v>0</v>
      </c>
      <c r="JC17">
        <v>26.181000000000001</v>
      </c>
      <c r="JD17">
        <v>400</v>
      </c>
      <c r="JE17">
        <v>20.229700000000001</v>
      </c>
      <c r="JF17">
        <v>98.602900000000005</v>
      </c>
      <c r="JG17">
        <v>98.328500000000005</v>
      </c>
    </row>
    <row r="18" spans="1:267" x14ac:dyDescent="0.3">
      <c r="A18">
        <v>2</v>
      </c>
      <c r="B18">
        <v>1659816319</v>
      </c>
      <c r="C18">
        <v>124</v>
      </c>
      <c r="D18" t="s">
        <v>415</v>
      </c>
      <c r="E18" t="s">
        <v>416</v>
      </c>
      <c r="F18" t="s">
        <v>398</v>
      </c>
      <c r="G18" t="s">
        <v>399</v>
      </c>
      <c r="H18" t="s">
        <v>400</v>
      </c>
      <c r="I18" t="s">
        <v>31</v>
      </c>
      <c r="J18" t="s">
        <v>401</v>
      </c>
      <c r="K18">
        <f t="shared" si="0"/>
        <v>5.7957713382578993</v>
      </c>
      <c r="L18">
        <v>1659816319</v>
      </c>
      <c r="M18">
        <f t="shared" si="1"/>
        <v>6.8012189224588501E-3</v>
      </c>
      <c r="N18">
        <f t="shared" si="2"/>
        <v>6.8012189224588502</v>
      </c>
      <c r="O18">
        <f t="shared" si="3"/>
        <v>22.285784390370008</v>
      </c>
      <c r="P18">
        <f t="shared" si="4"/>
        <v>271.108</v>
      </c>
      <c r="Q18">
        <f t="shared" si="5"/>
        <v>192.44892204295263</v>
      </c>
      <c r="R18">
        <f t="shared" si="6"/>
        <v>19.162846725523579</v>
      </c>
      <c r="S18">
        <f t="shared" si="7"/>
        <v>26.9952203156728</v>
      </c>
      <c r="T18">
        <f t="shared" si="8"/>
        <v>0.52680939426191142</v>
      </c>
      <c r="U18">
        <f t="shared" si="9"/>
        <v>2.9170272897961484</v>
      </c>
      <c r="V18">
        <f t="shared" si="10"/>
        <v>0.47909761780688342</v>
      </c>
      <c r="W18">
        <f t="shared" si="11"/>
        <v>0.30336181233039439</v>
      </c>
      <c r="X18">
        <f t="shared" si="12"/>
        <v>321.51861300266268</v>
      </c>
      <c r="Y18">
        <f t="shared" si="13"/>
        <v>29.392597883596572</v>
      </c>
      <c r="Z18">
        <f t="shared" si="14"/>
        <v>29.925899999999999</v>
      </c>
      <c r="AA18">
        <f t="shared" si="15"/>
        <v>4.2423498582657411</v>
      </c>
      <c r="AB18">
        <f t="shared" si="16"/>
        <v>70.505930975954072</v>
      </c>
      <c r="AC18">
        <f t="shared" si="17"/>
        <v>2.8793620488745395</v>
      </c>
      <c r="AD18">
        <f t="shared" si="18"/>
        <v>4.0838579237490542</v>
      </c>
      <c r="AE18">
        <f t="shared" si="19"/>
        <v>1.3629878093912016</v>
      </c>
      <c r="AF18">
        <f t="shared" si="20"/>
        <v>-299.93375448043531</v>
      </c>
      <c r="AG18">
        <f t="shared" si="21"/>
        <v>-103.93496816106581</v>
      </c>
      <c r="AH18">
        <f t="shared" si="22"/>
        <v>-7.8907830184816312</v>
      </c>
      <c r="AI18">
        <f t="shared" si="23"/>
        <v>-90.24089265732006</v>
      </c>
      <c r="AJ18">
        <v>0</v>
      </c>
      <c r="AK18">
        <v>0</v>
      </c>
      <c r="AL18">
        <f t="shared" si="24"/>
        <v>1</v>
      </c>
      <c r="AM18">
        <f t="shared" si="25"/>
        <v>0</v>
      </c>
      <c r="AN18">
        <f t="shared" si="26"/>
        <v>52111.191029855385</v>
      </c>
      <c r="AO18" t="s">
        <v>402</v>
      </c>
      <c r="AP18">
        <v>10366.9</v>
      </c>
      <c r="AQ18">
        <v>993.59653846153856</v>
      </c>
      <c r="AR18">
        <v>3431.87</v>
      </c>
      <c r="AS18">
        <f t="shared" si="27"/>
        <v>0.71047955241266758</v>
      </c>
      <c r="AT18">
        <v>-3.9894345373445681</v>
      </c>
      <c r="AU18" t="s">
        <v>417</v>
      </c>
      <c r="AV18">
        <v>10068.200000000001</v>
      </c>
      <c r="AW18">
        <v>798.11919999999986</v>
      </c>
      <c r="AX18">
        <v>1143.01</v>
      </c>
      <c r="AY18">
        <f t="shared" si="28"/>
        <v>0.30173909239639207</v>
      </c>
      <c r="AZ18">
        <v>0.5</v>
      </c>
      <c r="BA18">
        <f t="shared" si="29"/>
        <v>1681.2165000013795</v>
      </c>
      <c r="BB18">
        <f t="shared" si="30"/>
        <v>22.285784390370008</v>
      </c>
      <c r="BC18">
        <f t="shared" si="31"/>
        <v>253.64437041612757</v>
      </c>
      <c r="BD18">
        <f t="shared" si="32"/>
        <v>1.5628694417222897E-2</v>
      </c>
      <c r="BE18">
        <f t="shared" si="33"/>
        <v>2.0024846676756982</v>
      </c>
      <c r="BF18">
        <f t="shared" si="34"/>
        <v>628.95400355062407</v>
      </c>
      <c r="BG18" t="s">
        <v>418</v>
      </c>
      <c r="BH18">
        <v>588.15</v>
      </c>
      <c r="BI18">
        <f t="shared" si="35"/>
        <v>588.15</v>
      </c>
      <c r="BJ18">
        <f t="shared" si="36"/>
        <v>0.48543757272464805</v>
      </c>
      <c r="BK18">
        <f t="shared" si="37"/>
        <v>0.62158166023861894</v>
      </c>
      <c r="BL18">
        <f t="shared" si="38"/>
        <v>0.8048823372202607</v>
      </c>
      <c r="BM18">
        <f t="shared" si="39"/>
        <v>2.3082980371967334</v>
      </c>
      <c r="BN18">
        <f t="shared" si="40"/>
        <v>0.93872161433271417</v>
      </c>
      <c r="BO18">
        <f t="shared" si="41"/>
        <v>0.45805595639015301</v>
      </c>
      <c r="BP18">
        <f t="shared" si="42"/>
        <v>0.54194404360984705</v>
      </c>
      <c r="BQ18">
        <v>8987</v>
      </c>
      <c r="BR18">
        <v>300</v>
      </c>
      <c r="BS18">
        <v>300</v>
      </c>
      <c r="BT18">
        <v>300</v>
      </c>
      <c r="BU18">
        <v>10068.200000000001</v>
      </c>
      <c r="BV18">
        <v>1051.4100000000001</v>
      </c>
      <c r="BW18">
        <v>-1.07271E-2</v>
      </c>
      <c r="BX18">
        <v>-1.74</v>
      </c>
      <c r="BY18" t="s">
        <v>405</v>
      </c>
      <c r="BZ18" t="s">
        <v>405</v>
      </c>
      <c r="CA18" t="s">
        <v>405</v>
      </c>
      <c r="CB18" t="s">
        <v>405</v>
      </c>
      <c r="CC18" t="s">
        <v>405</v>
      </c>
      <c r="CD18" t="s">
        <v>405</v>
      </c>
      <c r="CE18" t="s">
        <v>405</v>
      </c>
      <c r="CF18" t="s">
        <v>405</v>
      </c>
      <c r="CG18" t="s">
        <v>405</v>
      </c>
      <c r="CH18" t="s">
        <v>405</v>
      </c>
      <c r="CI18">
        <f t="shared" si="43"/>
        <v>2000.02</v>
      </c>
      <c r="CJ18">
        <f t="shared" si="44"/>
        <v>1681.2165000013795</v>
      </c>
      <c r="CK18">
        <f t="shared" si="45"/>
        <v>0.84059984400224974</v>
      </c>
      <c r="CL18">
        <f t="shared" si="46"/>
        <v>0.16075769892434211</v>
      </c>
      <c r="CM18">
        <v>6</v>
      </c>
      <c r="CN18">
        <v>0.5</v>
      </c>
      <c r="CO18" t="s">
        <v>406</v>
      </c>
      <c r="CP18">
        <v>2</v>
      </c>
      <c r="CQ18">
        <v>1659816319</v>
      </c>
      <c r="CR18">
        <v>271.108</v>
      </c>
      <c r="CS18">
        <v>300.06299999999999</v>
      </c>
      <c r="CT18">
        <v>28.916899999999998</v>
      </c>
      <c r="CU18">
        <v>20.991599999999998</v>
      </c>
      <c r="CV18">
        <v>271.56200000000001</v>
      </c>
      <c r="CW18">
        <v>28.5504</v>
      </c>
      <c r="CX18">
        <v>500.01</v>
      </c>
      <c r="CY18">
        <v>99.474400000000003</v>
      </c>
      <c r="CZ18">
        <v>9.9276600000000007E-2</v>
      </c>
      <c r="DA18">
        <v>29.265000000000001</v>
      </c>
      <c r="DB18">
        <v>29.925899999999999</v>
      </c>
      <c r="DC18">
        <v>999.9</v>
      </c>
      <c r="DD18">
        <v>0</v>
      </c>
      <c r="DE18">
        <v>0</v>
      </c>
      <c r="DF18">
        <v>9981.25</v>
      </c>
      <c r="DG18">
        <v>0</v>
      </c>
      <c r="DH18">
        <v>483.661</v>
      </c>
      <c r="DI18">
        <v>-28.955400000000001</v>
      </c>
      <c r="DJ18">
        <v>279.18099999999998</v>
      </c>
      <c r="DK18">
        <v>306.49700000000001</v>
      </c>
      <c r="DL18">
        <v>7.9252799999999999</v>
      </c>
      <c r="DM18">
        <v>300.06299999999999</v>
      </c>
      <c r="DN18">
        <v>20.991599999999998</v>
      </c>
      <c r="DO18">
        <v>2.87649</v>
      </c>
      <c r="DP18">
        <v>2.08813</v>
      </c>
      <c r="DQ18">
        <v>23.329699999999999</v>
      </c>
      <c r="DR18">
        <v>18.128900000000002</v>
      </c>
      <c r="DS18">
        <v>2000.02</v>
      </c>
      <c r="DT18">
        <v>0.98000399999999999</v>
      </c>
      <c r="DU18">
        <v>1.9996300000000002E-2</v>
      </c>
      <c r="DV18">
        <v>0</v>
      </c>
      <c r="DW18">
        <v>800.17</v>
      </c>
      <c r="DX18">
        <v>9.9997699999999995E-2</v>
      </c>
      <c r="DY18">
        <v>16731.400000000001</v>
      </c>
      <c r="DZ18">
        <v>16942</v>
      </c>
      <c r="EA18">
        <v>49.311999999999998</v>
      </c>
      <c r="EB18">
        <v>50.25</v>
      </c>
      <c r="EC18">
        <v>49.811999999999998</v>
      </c>
      <c r="ED18">
        <v>49.811999999999998</v>
      </c>
      <c r="EE18">
        <v>50.5</v>
      </c>
      <c r="EF18">
        <v>1959.93</v>
      </c>
      <c r="EG18">
        <v>39.99</v>
      </c>
      <c r="EH18">
        <v>0</v>
      </c>
      <c r="EI18">
        <v>123.5999999046326</v>
      </c>
      <c r="EJ18">
        <v>0</v>
      </c>
      <c r="EK18">
        <v>798.11919999999986</v>
      </c>
      <c r="EL18">
        <v>-1.9607692780592709</v>
      </c>
      <c r="EM18">
        <v>-54.39230752538684</v>
      </c>
      <c r="EN18">
        <v>16739.223999999998</v>
      </c>
      <c r="EO18">
        <v>15</v>
      </c>
      <c r="EP18">
        <v>1659816274.5</v>
      </c>
      <c r="EQ18" t="s">
        <v>419</v>
      </c>
      <c r="ER18">
        <v>1659816260</v>
      </c>
      <c r="ES18">
        <v>1659816274.5</v>
      </c>
      <c r="ET18">
        <v>26</v>
      </c>
      <c r="EU18">
        <v>-2.5999999999999999E-2</v>
      </c>
      <c r="EV18">
        <v>-6.0000000000000001E-3</v>
      </c>
      <c r="EW18">
        <v>-0.47399999999999998</v>
      </c>
      <c r="EX18">
        <v>6.6000000000000003E-2</v>
      </c>
      <c r="EY18">
        <v>300</v>
      </c>
      <c r="EZ18">
        <v>21</v>
      </c>
      <c r="FA18">
        <v>0.04</v>
      </c>
      <c r="FB18">
        <v>0.01</v>
      </c>
      <c r="FC18">
        <v>22.44926311874152</v>
      </c>
      <c r="FD18">
        <v>-0.92457110601051828</v>
      </c>
      <c r="FE18">
        <v>0.1503333764944228</v>
      </c>
      <c r="FF18">
        <v>1</v>
      </c>
      <c r="FG18">
        <v>0.51826909706321644</v>
      </c>
      <c r="FH18">
        <v>5.7617496247381328E-2</v>
      </c>
      <c r="FI18">
        <v>8.856125460686981E-3</v>
      </c>
      <c r="FJ18">
        <v>1</v>
      </c>
      <c r="FK18">
        <v>2</v>
      </c>
      <c r="FL18">
        <v>2</v>
      </c>
      <c r="FM18" t="s">
        <v>420</v>
      </c>
      <c r="FN18">
        <v>2.9038599999999999</v>
      </c>
      <c r="FO18">
        <v>2.7327400000000002</v>
      </c>
      <c r="FP18">
        <v>6.5005499999999994E-2</v>
      </c>
      <c r="FQ18">
        <v>7.0528099999999996E-2</v>
      </c>
      <c r="FR18">
        <v>0.13125500000000001</v>
      </c>
      <c r="FS18">
        <v>0.105103</v>
      </c>
      <c r="FT18">
        <v>21924.1</v>
      </c>
      <c r="FU18">
        <v>20286.599999999999</v>
      </c>
      <c r="FV18">
        <v>23377.9</v>
      </c>
      <c r="FW18">
        <v>21873</v>
      </c>
      <c r="FX18">
        <v>28653.599999999999</v>
      </c>
      <c r="FY18">
        <v>27355.9</v>
      </c>
      <c r="FZ18">
        <v>36865.300000000003</v>
      </c>
      <c r="GA18">
        <v>34085.199999999997</v>
      </c>
      <c r="GB18">
        <v>1.9330000000000001</v>
      </c>
      <c r="GC18">
        <v>1.8111999999999999</v>
      </c>
      <c r="GD18">
        <v>3.8053799999999999E-2</v>
      </c>
      <c r="GE18">
        <v>0</v>
      </c>
      <c r="GF18">
        <v>29.3063</v>
      </c>
      <c r="GG18">
        <v>999.9</v>
      </c>
      <c r="GH18">
        <v>34.6</v>
      </c>
      <c r="GI18">
        <v>48.6</v>
      </c>
      <c r="GJ18">
        <v>40.2682</v>
      </c>
      <c r="GK18">
        <v>61.119399999999999</v>
      </c>
      <c r="GL18">
        <v>35.224400000000003</v>
      </c>
      <c r="GM18">
        <v>1</v>
      </c>
      <c r="GN18">
        <v>0.64049999999999996</v>
      </c>
      <c r="GO18">
        <v>3.5128400000000002</v>
      </c>
      <c r="GP18">
        <v>20.084399999999999</v>
      </c>
      <c r="GQ18">
        <v>5.2671599999999996</v>
      </c>
      <c r="GR18">
        <v>11.963200000000001</v>
      </c>
      <c r="GS18">
        <v>4.9798</v>
      </c>
      <c r="GT18">
        <v>3.298</v>
      </c>
      <c r="GU18">
        <v>9999</v>
      </c>
      <c r="GV18">
        <v>9999</v>
      </c>
      <c r="GW18">
        <v>9999</v>
      </c>
      <c r="GX18">
        <v>999.9</v>
      </c>
      <c r="GY18">
        <v>1.8642300000000001</v>
      </c>
      <c r="GZ18">
        <v>1.8602700000000001</v>
      </c>
      <c r="HA18">
        <v>1.86677</v>
      </c>
      <c r="HB18">
        <v>1.8635600000000001</v>
      </c>
      <c r="HC18">
        <v>1.8621799999999999</v>
      </c>
      <c r="HD18">
        <v>1.8621799999999999</v>
      </c>
      <c r="HE18">
        <v>1.8634200000000001</v>
      </c>
      <c r="HF18">
        <v>1.8647800000000001</v>
      </c>
      <c r="HG18">
        <v>0</v>
      </c>
      <c r="HH18">
        <v>0</v>
      </c>
      <c r="HI18">
        <v>0</v>
      </c>
      <c r="HJ18">
        <v>0</v>
      </c>
      <c r="HK18" t="s">
        <v>409</v>
      </c>
      <c r="HL18" t="s">
        <v>410</v>
      </c>
      <c r="HM18" t="s">
        <v>411</v>
      </c>
      <c r="HN18" t="s">
        <v>411</v>
      </c>
      <c r="HO18" t="s">
        <v>411</v>
      </c>
      <c r="HP18" t="s">
        <v>411</v>
      </c>
      <c r="HQ18">
        <v>0</v>
      </c>
      <c r="HR18">
        <v>100</v>
      </c>
      <c r="HS18">
        <v>100</v>
      </c>
      <c r="HT18">
        <v>-0.45400000000000001</v>
      </c>
      <c r="HU18">
        <v>0.36649999999999999</v>
      </c>
      <c r="HV18">
        <v>-0.21791941952175301</v>
      </c>
      <c r="HW18">
        <v>-1.0353314661582381E-3</v>
      </c>
      <c r="HX18">
        <v>6.6505181264543773E-7</v>
      </c>
      <c r="HY18">
        <v>-1.850793754579626E-10</v>
      </c>
      <c r="HZ18">
        <v>-0.18577953772898259</v>
      </c>
      <c r="IA18">
        <v>-1.648161748699347E-2</v>
      </c>
      <c r="IB18">
        <v>1.7912429842672831E-3</v>
      </c>
      <c r="IC18">
        <v>-1.8786734536791681E-5</v>
      </c>
      <c r="ID18">
        <v>3</v>
      </c>
      <c r="IE18">
        <v>2022</v>
      </c>
      <c r="IF18">
        <v>2</v>
      </c>
      <c r="IG18">
        <v>30</v>
      </c>
      <c r="IH18">
        <v>1</v>
      </c>
      <c r="II18">
        <v>0.7</v>
      </c>
      <c r="IJ18">
        <v>0.845947</v>
      </c>
      <c r="IK18">
        <v>2.7221700000000002</v>
      </c>
      <c r="IL18">
        <v>1.4526399999999999</v>
      </c>
      <c r="IM18">
        <v>2.3278799999999999</v>
      </c>
      <c r="IN18">
        <v>1.5942400000000001</v>
      </c>
      <c r="IO18">
        <v>2.2875999999999999</v>
      </c>
      <c r="IP18">
        <v>49.231999999999999</v>
      </c>
      <c r="IQ18">
        <v>24.245100000000001</v>
      </c>
      <c r="IR18">
        <v>18</v>
      </c>
      <c r="IS18">
        <v>473.65800000000002</v>
      </c>
      <c r="IT18">
        <v>439.77300000000002</v>
      </c>
      <c r="IU18">
        <v>26.127500000000001</v>
      </c>
      <c r="IV18">
        <v>35.405000000000001</v>
      </c>
      <c r="IW18">
        <v>29.999199999999998</v>
      </c>
      <c r="IX18">
        <v>35.331200000000003</v>
      </c>
      <c r="IY18">
        <v>35.286999999999999</v>
      </c>
      <c r="IZ18">
        <v>16.8918</v>
      </c>
      <c r="JA18">
        <v>50.302</v>
      </c>
      <c r="JB18">
        <v>0</v>
      </c>
      <c r="JC18">
        <v>26.138000000000002</v>
      </c>
      <c r="JD18">
        <v>300</v>
      </c>
      <c r="JE18">
        <v>20.984999999999999</v>
      </c>
      <c r="JF18">
        <v>98.691100000000006</v>
      </c>
      <c r="JG18">
        <v>98.423400000000001</v>
      </c>
    </row>
    <row r="19" spans="1:267" x14ac:dyDescent="0.3">
      <c r="A19">
        <v>3</v>
      </c>
      <c r="B19">
        <v>1659816458</v>
      </c>
      <c r="C19">
        <v>263</v>
      </c>
      <c r="D19" t="s">
        <v>421</v>
      </c>
      <c r="E19" t="s">
        <v>422</v>
      </c>
      <c r="F19" t="s">
        <v>398</v>
      </c>
      <c r="G19" t="s">
        <v>399</v>
      </c>
      <c r="H19" t="s">
        <v>400</v>
      </c>
      <c r="I19" t="s">
        <v>31</v>
      </c>
      <c r="J19" t="s">
        <v>401</v>
      </c>
      <c r="K19">
        <f t="shared" si="0"/>
        <v>5.141924035934232</v>
      </c>
      <c r="L19">
        <v>1659816458</v>
      </c>
      <c r="M19">
        <f t="shared" si="1"/>
        <v>6.5132395728554502E-3</v>
      </c>
      <c r="N19">
        <f t="shared" si="2"/>
        <v>6.5132395728554506</v>
      </c>
      <c r="O19">
        <f t="shared" si="3"/>
        <v>13.297940991424708</v>
      </c>
      <c r="P19">
        <f t="shared" si="4"/>
        <v>182.697</v>
      </c>
      <c r="Q19">
        <f t="shared" si="5"/>
        <v>133.43569742574587</v>
      </c>
      <c r="R19">
        <f t="shared" si="6"/>
        <v>13.286160795108367</v>
      </c>
      <c r="S19">
        <f t="shared" si="7"/>
        <v>18.191097027350402</v>
      </c>
      <c r="T19">
        <f t="shared" si="8"/>
        <v>0.5032630806445223</v>
      </c>
      <c r="U19">
        <f t="shared" si="9"/>
        <v>2.9206697609548109</v>
      </c>
      <c r="V19">
        <f t="shared" si="10"/>
        <v>0.4595811403592937</v>
      </c>
      <c r="W19">
        <f t="shared" si="11"/>
        <v>0.29084624726278041</v>
      </c>
      <c r="X19">
        <f t="shared" si="12"/>
        <v>321.52020900266268</v>
      </c>
      <c r="Y19">
        <f t="shared" si="13"/>
        <v>29.48644442788898</v>
      </c>
      <c r="Z19">
        <f t="shared" si="14"/>
        <v>29.951899999999998</v>
      </c>
      <c r="AA19">
        <f t="shared" si="15"/>
        <v>4.248693058485661</v>
      </c>
      <c r="AB19">
        <f t="shared" si="16"/>
        <v>70.643575287246776</v>
      </c>
      <c r="AC19">
        <f t="shared" si="17"/>
        <v>2.88815042230816</v>
      </c>
      <c r="AD19">
        <f t="shared" si="18"/>
        <v>4.0883412406075594</v>
      </c>
      <c r="AE19">
        <f t="shared" si="19"/>
        <v>1.360542636177501</v>
      </c>
      <c r="AF19">
        <f t="shared" si="20"/>
        <v>-287.23386516292538</v>
      </c>
      <c r="AG19">
        <f t="shared" si="21"/>
        <v>-105.16696505111862</v>
      </c>
      <c r="AH19">
        <f t="shared" si="22"/>
        <v>-7.976138348482837</v>
      </c>
      <c r="AI19">
        <f t="shared" si="23"/>
        <v>-78.856759559864159</v>
      </c>
      <c r="AJ19">
        <v>0</v>
      </c>
      <c r="AK19">
        <v>0</v>
      </c>
      <c r="AL19">
        <f t="shared" si="24"/>
        <v>1</v>
      </c>
      <c r="AM19">
        <f t="shared" si="25"/>
        <v>0</v>
      </c>
      <c r="AN19">
        <f t="shared" si="26"/>
        <v>52211.921184129635</v>
      </c>
      <c r="AO19" t="s">
        <v>402</v>
      </c>
      <c r="AP19">
        <v>10366.9</v>
      </c>
      <c r="AQ19">
        <v>993.59653846153856</v>
      </c>
      <c r="AR19">
        <v>3431.87</v>
      </c>
      <c r="AS19">
        <f t="shared" si="27"/>
        <v>0.71047955241266758</v>
      </c>
      <c r="AT19">
        <v>-3.9894345373445681</v>
      </c>
      <c r="AU19" t="s">
        <v>423</v>
      </c>
      <c r="AV19">
        <v>10068</v>
      </c>
      <c r="AW19">
        <v>781.82538461538456</v>
      </c>
      <c r="AX19">
        <v>1057.32</v>
      </c>
      <c r="AY19">
        <f t="shared" si="28"/>
        <v>0.26055935325598245</v>
      </c>
      <c r="AZ19">
        <v>0.5</v>
      </c>
      <c r="BA19">
        <f t="shared" si="29"/>
        <v>1681.2249000013794</v>
      </c>
      <c r="BB19">
        <f t="shared" si="30"/>
        <v>13.297940991424708</v>
      </c>
      <c r="BC19">
        <f t="shared" si="31"/>
        <v>219.02943631110659</v>
      </c>
      <c r="BD19">
        <f t="shared" si="32"/>
        <v>1.0282607358929248E-2</v>
      </c>
      <c r="BE19">
        <f t="shared" si="33"/>
        <v>2.2458196194151254</v>
      </c>
      <c r="BF19">
        <f t="shared" si="34"/>
        <v>602.10283305669907</v>
      </c>
      <c r="BG19" t="s">
        <v>424</v>
      </c>
      <c r="BH19">
        <v>590.16999999999996</v>
      </c>
      <c r="BI19">
        <f t="shared" si="35"/>
        <v>590.16999999999996</v>
      </c>
      <c r="BJ19">
        <f t="shared" si="36"/>
        <v>0.44182461317292776</v>
      </c>
      <c r="BK19">
        <f t="shared" si="37"/>
        <v>0.58973480763055841</v>
      </c>
      <c r="BL19">
        <f t="shared" si="38"/>
        <v>0.83560896646373661</v>
      </c>
      <c r="BM19">
        <f t="shared" si="39"/>
        <v>4.323283900990468</v>
      </c>
      <c r="BN19">
        <f t="shared" si="40"/>
        <v>0.97386533440828482</v>
      </c>
      <c r="BO19">
        <f t="shared" si="41"/>
        <v>0.44516819006912289</v>
      </c>
      <c r="BP19">
        <f t="shared" si="42"/>
        <v>0.55483180993087711</v>
      </c>
      <c r="BQ19">
        <v>8989</v>
      </c>
      <c r="BR19">
        <v>300</v>
      </c>
      <c r="BS19">
        <v>300</v>
      </c>
      <c r="BT19">
        <v>300</v>
      </c>
      <c r="BU19">
        <v>10068</v>
      </c>
      <c r="BV19">
        <v>985.08</v>
      </c>
      <c r="BW19">
        <v>-1.07268E-2</v>
      </c>
      <c r="BX19">
        <v>0.53</v>
      </c>
      <c r="BY19" t="s">
        <v>405</v>
      </c>
      <c r="BZ19" t="s">
        <v>405</v>
      </c>
      <c r="CA19" t="s">
        <v>405</v>
      </c>
      <c r="CB19" t="s">
        <v>405</v>
      </c>
      <c r="CC19" t="s">
        <v>405</v>
      </c>
      <c r="CD19" t="s">
        <v>405</v>
      </c>
      <c r="CE19" t="s">
        <v>405</v>
      </c>
      <c r="CF19" t="s">
        <v>405</v>
      </c>
      <c r="CG19" t="s">
        <v>405</v>
      </c>
      <c r="CH19" t="s">
        <v>405</v>
      </c>
      <c r="CI19">
        <f t="shared" si="43"/>
        <v>2000.03</v>
      </c>
      <c r="CJ19">
        <f t="shared" si="44"/>
        <v>1681.2249000013794</v>
      </c>
      <c r="CK19">
        <f t="shared" si="45"/>
        <v>0.84059984100307472</v>
      </c>
      <c r="CL19">
        <f t="shared" si="46"/>
        <v>0.1607576931359343</v>
      </c>
      <c r="CM19">
        <v>6</v>
      </c>
      <c r="CN19">
        <v>0.5</v>
      </c>
      <c r="CO19" t="s">
        <v>406</v>
      </c>
      <c r="CP19">
        <v>2</v>
      </c>
      <c r="CQ19">
        <v>1659816458</v>
      </c>
      <c r="CR19">
        <v>182.697</v>
      </c>
      <c r="CS19">
        <v>200.08</v>
      </c>
      <c r="CT19">
        <v>29.0063</v>
      </c>
      <c r="CU19">
        <v>21.418199999999999</v>
      </c>
      <c r="CV19">
        <v>183.178</v>
      </c>
      <c r="CW19">
        <v>28.637</v>
      </c>
      <c r="CX19">
        <v>500.07100000000003</v>
      </c>
      <c r="CY19">
        <v>99.469800000000006</v>
      </c>
      <c r="CZ19">
        <v>9.9963200000000002E-2</v>
      </c>
      <c r="DA19">
        <v>29.283999999999999</v>
      </c>
      <c r="DB19">
        <v>29.951899999999998</v>
      </c>
      <c r="DC19">
        <v>999.9</v>
      </c>
      <c r="DD19">
        <v>0</v>
      </c>
      <c r="DE19">
        <v>0</v>
      </c>
      <c r="DF19">
        <v>10002.5</v>
      </c>
      <c r="DG19">
        <v>0</v>
      </c>
      <c r="DH19">
        <v>496.08800000000002</v>
      </c>
      <c r="DI19">
        <v>-17.383400000000002</v>
      </c>
      <c r="DJ19">
        <v>188.154</v>
      </c>
      <c r="DK19">
        <v>204.459</v>
      </c>
      <c r="DL19">
        <v>7.58819</v>
      </c>
      <c r="DM19">
        <v>200.08</v>
      </c>
      <c r="DN19">
        <v>21.418199999999999</v>
      </c>
      <c r="DO19">
        <v>2.8852600000000002</v>
      </c>
      <c r="DP19">
        <v>2.1304599999999998</v>
      </c>
      <c r="DQ19">
        <v>23.380099999999999</v>
      </c>
      <c r="DR19">
        <v>18.448799999999999</v>
      </c>
      <c r="DS19">
        <v>2000.03</v>
      </c>
      <c r="DT19">
        <v>0.98000399999999999</v>
      </c>
      <c r="DU19">
        <v>1.9996300000000002E-2</v>
      </c>
      <c r="DV19">
        <v>0</v>
      </c>
      <c r="DW19">
        <v>781.34</v>
      </c>
      <c r="DX19">
        <v>9.9997699999999995E-2</v>
      </c>
      <c r="DY19">
        <v>16369.4</v>
      </c>
      <c r="DZ19">
        <v>16942.099999999999</v>
      </c>
      <c r="EA19">
        <v>49.125</v>
      </c>
      <c r="EB19">
        <v>50</v>
      </c>
      <c r="EC19">
        <v>49.686999999999998</v>
      </c>
      <c r="ED19">
        <v>49.5</v>
      </c>
      <c r="EE19">
        <v>50.311999999999998</v>
      </c>
      <c r="EF19">
        <v>1959.94</v>
      </c>
      <c r="EG19">
        <v>39.99</v>
      </c>
      <c r="EH19">
        <v>0</v>
      </c>
      <c r="EI19">
        <v>138.5</v>
      </c>
      <c r="EJ19">
        <v>0</v>
      </c>
      <c r="EK19">
        <v>781.82538461538456</v>
      </c>
      <c r="EL19">
        <v>-1.4649572719217701</v>
      </c>
      <c r="EM19">
        <v>-7.5418803774979049</v>
      </c>
      <c r="EN19">
        <v>16371.06923076923</v>
      </c>
      <c r="EO19">
        <v>15</v>
      </c>
      <c r="EP19">
        <v>1659816415.5</v>
      </c>
      <c r="EQ19" t="s">
        <v>425</v>
      </c>
      <c r="ER19">
        <v>1659816400.5</v>
      </c>
      <c r="ES19">
        <v>1659816415.5</v>
      </c>
      <c r="ET19">
        <v>27</v>
      </c>
      <c r="EU19">
        <v>-9.5000000000000001E-2</v>
      </c>
      <c r="EV19">
        <v>-1E-3</v>
      </c>
      <c r="EW19">
        <v>-0.495</v>
      </c>
      <c r="EX19">
        <v>8.4000000000000005E-2</v>
      </c>
      <c r="EY19">
        <v>200</v>
      </c>
      <c r="EZ19">
        <v>21</v>
      </c>
      <c r="FA19">
        <v>0.13</v>
      </c>
      <c r="FB19">
        <v>0.01</v>
      </c>
      <c r="FC19">
        <v>13.314939624787559</v>
      </c>
      <c r="FD19">
        <v>-0.7756396227247232</v>
      </c>
      <c r="FE19">
        <v>0.14006346394717481</v>
      </c>
      <c r="FF19">
        <v>1</v>
      </c>
      <c r="FG19">
        <v>0.48633575833001302</v>
      </c>
      <c r="FH19">
        <v>9.2749242222094561E-2</v>
      </c>
      <c r="FI19">
        <v>1.6256209783422609E-2</v>
      </c>
      <c r="FJ19">
        <v>1</v>
      </c>
      <c r="FK19">
        <v>2</v>
      </c>
      <c r="FL19">
        <v>2</v>
      </c>
      <c r="FM19" t="s">
        <v>420</v>
      </c>
      <c r="FN19">
        <v>2.90517</v>
      </c>
      <c r="FO19">
        <v>2.7336200000000002</v>
      </c>
      <c r="FP19">
        <v>4.62681E-2</v>
      </c>
      <c r="FQ19">
        <v>5.0010499999999999E-2</v>
      </c>
      <c r="FR19">
        <v>0.131657</v>
      </c>
      <c r="FS19">
        <v>0.106684</v>
      </c>
      <c r="FT19">
        <v>22386.9</v>
      </c>
      <c r="FU19">
        <v>20758.099999999999</v>
      </c>
      <c r="FV19">
        <v>23401.1</v>
      </c>
      <c r="FW19">
        <v>21896.7</v>
      </c>
      <c r="FX19">
        <v>28668</v>
      </c>
      <c r="FY19">
        <v>27334.9</v>
      </c>
      <c r="FZ19">
        <v>36903.4</v>
      </c>
      <c r="GA19">
        <v>34119.699999999997</v>
      </c>
      <c r="GB19">
        <v>1.9388300000000001</v>
      </c>
      <c r="GC19">
        <v>1.8206500000000001</v>
      </c>
      <c r="GD19">
        <v>5.6672800000000002E-2</v>
      </c>
      <c r="GE19">
        <v>0</v>
      </c>
      <c r="GF19">
        <v>29.0289</v>
      </c>
      <c r="GG19">
        <v>999.9</v>
      </c>
      <c r="GH19">
        <v>34.6</v>
      </c>
      <c r="GI19">
        <v>48.2</v>
      </c>
      <c r="GJ19">
        <v>39.470399999999998</v>
      </c>
      <c r="GK19">
        <v>61.139400000000002</v>
      </c>
      <c r="GL19">
        <v>35.913499999999999</v>
      </c>
      <c r="GM19">
        <v>1</v>
      </c>
      <c r="GN19">
        <v>0.59525700000000004</v>
      </c>
      <c r="GO19">
        <v>2.9722599999999999</v>
      </c>
      <c r="GP19">
        <v>20.095199999999998</v>
      </c>
      <c r="GQ19">
        <v>5.2650600000000001</v>
      </c>
      <c r="GR19">
        <v>11.9628</v>
      </c>
      <c r="GS19">
        <v>4.9799499999999997</v>
      </c>
      <c r="GT19">
        <v>3.298</v>
      </c>
      <c r="GU19">
        <v>9999</v>
      </c>
      <c r="GV19">
        <v>9999</v>
      </c>
      <c r="GW19">
        <v>9999</v>
      </c>
      <c r="GX19">
        <v>999.9</v>
      </c>
      <c r="GY19">
        <v>1.86419</v>
      </c>
      <c r="GZ19">
        <v>1.8602300000000001</v>
      </c>
      <c r="HA19">
        <v>1.86676</v>
      </c>
      <c r="HB19">
        <v>1.8635200000000001</v>
      </c>
      <c r="HC19">
        <v>1.86215</v>
      </c>
      <c r="HD19">
        <v>1.8621700000000001</v>
      </c>
      <c r="HE19">
        <v>1.8633999999999999</v>
      </c>
      <c r="HF19">
        <v>1.8647800000000001</v>
      </c>
      <c r="HG19">
        <v>0</v>
      </c>
      <c r="HH19">
        <v>0</v>
      </c>
      <c r="HI19">
        <v>0</v>
      </c>
      <c r="HJ19">
        <v>0</v>
      </c>
      <c r="HK19" t="s">
        <v>409</v>
      </c>
      <c r="HL19" t="s">
        <v>410</v>
      </c>
      <c r="HM19" t="s">
        <v>411</v>
      </c>
      <c r="HN19" t="s">
        <v>411</v>
      </c>
      <c r="HO19" t="s">
        <v>411</v>
      </c>
      <c r="HP19" t="s">
        <v>411</v>
      </c>
      <c r="HQ19">
        <v>0</v>
      </c>
      <c r="HR19">
        <v>100</v>
      </c>
      <c r="HS19">
        <v>100</v>
      </c>
      <c r="HT19">
        <v>-0.48099999999999998</v>
      </c>
      <c r="HU19">
        <v>0.36930000000000002</v>
      </c>
      <c r="HV19">
        <v>-0.31245674528304812</v>
      </c>
      <c r="HW19">
        <v>-1.0353314661582381E-3</v>
      </c>
      <c r="HX19">
        <v>6.6505181264543773E-7</v>
      </c>
      <c r="HY19">
        <v>-1.850793754579626E-10</v>
      </c>
      <c r="HZ19">
        <v>-0.1863992211551746</v>
      </c>
      <c r="IA19">
        <v>-1.648161748699347E-2</v>
      </c>
      <c r="IB19">
        <v>1.7912429842672831E-3</v>
      </c>
      <c r="IC19">
        <v>-1.8786734536791681E-5</v>
      </c>
      <c r="ID19">
        <v>3</v>
      </c>
      <c r="IE19">
        <v>2022</v>
      </c>
      <c r="IF19">
        <v>2</v>
      </c>
      <c r="IG19">
        <v>30</v>
      </c>
      <c r="IH19">
        <v>1</v>
      </c>
      <c r="II19">
        <v>0.7</v>
      </c>
      <c r="IJ19">
        <v>0.617676</v>
      </c>
      <c r="IK19">
        <v>2.7136200000000001</v>
      </c>
      <c r="IL19">
        <v>1.4514199999999999</v>
      </c>
      <c r="IM19">
        <v>2.3278799999999999</v>
      </c>
      <c r="IN19">
        <v>1.5942400000000001</v>
      </c>
      <c r="IO19">
        <v>2.3986800000000001</v>
      </c>
      <c r="IP19">
        <v>48.608800000000002</v>
      </c>
      <c r="IQ19">
        <v>24.253900000000002</v>
      </c>
      <c r="IR19">
        <v>18</v>
      </c>
      <c r="IS19">
        <v>473.90600000000001</v>
      </c>
      <c r="IT19">
        <v>442.91699999999997</v>
      </c>
      <c r="IU19">
        <v>26.336600000000001</v>
      </c>
      <c r="IV19">
        <v>34.887700000000002</v>
      </c>
      <c r="IW19">
        <v>29.9985</v>
      </c>
      <c r="IX19">
        <v>34.870199999999997</v>
      </c>
      <c r="IY19">
        <v>34.835299999999997</v>
      </c>
      <c r="IZ19">
        <v>12.3202</v>
      </c>
      <c r="JA19">
        <v>47.686599999999999</v>
      </c>
      <c r="JB19">
        <v>0</v>
      </c>
      <c r="JC19">
        <v>26.339200000000002</v>
      </c>
      <c r="JD19">
        <v>200</v>
      </c>
      <c r="JE19">
        <v>21.311299999999999</v>
      </c>
      <c r="JF19">
        <v>98.791499999999999</v>
      </c>
      <c r="JG19">
        <v>98.525700000000001</v>
      </c>
    </row>
    <row r="20" spans="1:267" x14ac:dyDescent="0.3">
      <c r="A20">
        <v>4</v>
      </c>
      <c r="B20">
        <v>1659816606</v>
      </c>
      <c r="C20">
        <v>411</v>
      </c>
      <c r="D20" t="s">
        <v>426</v>
      </c>
      <c r="E20" t="s">
        <v>427</v>
      </c>
      <c r="F20" t="s">
        <v>398</v>
      </c>
      <c r="G20" t="s">
        <v>399</v>
      </c>
      <c r="H20" t="s">
        <v>400</v>
      </c>
      <c r="I20" t="s">
        <v>31</v>
      </c>
      <c r="J20" t="s">
        <v>401</v>
      </c>
      <c r="K20">
        <f t="shared" si="0"/>
        <v>4.5590431342439404</v>
      </c>
      <c r="L20">
        <v>1659816606</v>
      </c>
      <c r="M20">
        <f t="shared" si="1"/>
        <v>6.662440248097294E-3</v>
      </c>
      <c r="N20">
        <f t="shared" si="2"/>
        <v>6.662440248097294</v>
      </c>
      <c r="O20">
        <f t="shared" si="3"/>
        <v>8.8914317699269869</v>
      </c>
      <c r="P20">
        <f t="shared" si="4"/>
        <v>138.251</v>
      </c>
      <c r="Q20">
        <f t="shared" si="5"/>
        <v>105.61974023962399</v>
      </c>
      <c r="R20">
        <f t="shared" si="6"/>
        <v>10.515425999696252</v>
      </c>
      <c r="S20">
        <f t="shared" si="7"/>
        <v>13.7641709455617</v>
      </c>
      <c r="T20">
        <f t="shared" si="8"/>
        <v>0.51548875478714595</v>
      </c>
      <c r="U20">
        <f t="shared" si="9"/>
        <v>2.921594741680603</v>
      </c>
      <c r="V20">
        <f t="shared" si="10"/>
        <v>0.46977498339349716</v>
      </c>
      <c r="W20">
        <f t="shared" si="11"/>
        <v>0.29737800375280526</v>
      </c>
      <c r="X20">
        <f t="shared" si="12"/>
        <v>321.52818900266266</v>
      </c>
      <c r="Y20">
        <f t="shared" si="13"/>
        <v>29.496987472231005</v>
      </c>
      <c r="Z20">
        <f t="shared" si="14"/>
        <v>30.0288</v>
      </c>
      <c r="AA20">
        <f t="shared" si="15"/>
        <v>4.2675026970423975</v>
      </c>
      <c r="AB20">
        <f t="shared" si="16"/>
        <v>70.887601531641138</v>
      </c>
      <c r="AC20">
        <f t="shared" si="17"/>
        <v>2.9064043888470903</v>
      </c>
      <c r="AD20">
        <f t="shared" si="18"/>
        <v>4.1000179524338938</v>
      </c>
      <c r="AE20">
        <f t="shared" si="19"/>
        <v>1.3610983081953072</v>
      </c>
      <c r="AF20">
        <f t="shared" si="20"/>
        <v>-293.81361494109069</v>
      </c>
      <c r="AG20">
        <f t="shared" si="21"/>
        <v>-109.53176952715714</v>
      </c>
      <c r="AH20">
        <f t="shared" si="22"/>
        <v>-8.3097473836192748</v>
      </c>
      <c r="AI20">
        <f t="shared" si="23"/>
        <v>-90.126942849204426</v>
      </c>
      <c r="AJ20">
        <v>0</v>
      </c>
      <c r="AK20">
        <v>0</v>
      </c>
      <c r="AL20">
        <f t="shared" si="24"/>
        <v>1</v>
      </c>
      <c r="AM20">
        <f t="shared" si="25"/>
        <v>0</v>
      </c>
      <c r="AN20">
        <f t="shared" si="26"/>
        <v>52229.6172748147</v>
      </c>
      <c r="AO20" t="s">
        <v>402</v>
      </c>
      <c r="AP20">
        <v>10366.9</v>
      </c>
      <c r="AQ20">
        <v>993.59653846153856</v>
      </c>
      <c r="AR20">
        <v>3431.87</v>
      </c>
      <c r="AS20">
        <f t="shared" si="27"/>
        <v>0.71047955241266758</v>
      </c>
      <c r="AT20">
        <v>-3.9894345373445681</v>
      </c>
      <c r="AU20" t="s">
        <v>428</v>
      </c>
      <c r="AV20">
        <v>10068.4</v>
      </c>
      <c r="AW20">
        <v>776.23119999999994</v>
      </c>
      <c r="AX20">
        <v>1021.31</v>
      </c>
      <c r="AY20">
        <f t="shared" si="28"/>
        <v>0.23996514280678738</v>
      </c>
      <c r="AZ20">
        <v>0.5</v>
      </c>
      <c r="BA20">
        <f t="shared" si="29"/>
        <v>1681.2669000013796</v>
      </c>
      <c r="BB20">
        <f t="shared" si="30"/>
        <v>8.8914317699269869</v>
      </c>
      <c r="BC20">
        <f t="shared" si="31"/>
        <v>201.72272587757789</v>
      </c>
      <c r="BD20">
        <f t="shared" si="32"/>
        <v>7.6614048056623165E-3</v>
      </c>
      <c r="BE20">
        <f t="shared" si="33"/>
        <v>2.3602627997375918</v>
      </c>
      <c r="BF20">
        <f t="shared" si="34"/>
        <v>590.25150918365694</v>
      </c>
      <c r="BG20" t="s">
        <v>429</v>
      </c>
      <c r="BH20">
        <v>598.64</v>
      </c>
      <c r="BI20">
        <f t="shared" si="35"/>
        <v>598.64</v>
      </c>
      <c r="BJ20">
        <f t="shared" si="36"/>
        <v>0.41385083862881988</v>
      </c>
      <c r="BK20">
        <f t="shared" si="37"/>
        <v>0.57983485934653523</v>
      </c>
      <c r="BL20">
        <f t="shared" si="38"/>
        <v>0.85081691214620769</v>
      </c>
      <c r="BM20">
        <f t="shared" si="39"/>
        <v>8.8433124696412939</v>
      </c>
      <c r="BN20">
        <f t="shared" si="40"/>
        <v>0.98863398139067826</v>
      </c>
      <c r="BO20">
        <f t="shared" si="41"/>
        <v>0.44717648581918618</v>
      </c>
      <c r="BP20">
        <f t="shared" si="42"/>
        <v>0.55282351418081377</v>
      </c>
      <c r="BQ20">
        <v>8991</v>
      </c>
      <c r="BR20">
        <v>300</v>
      </c>
      <c r="BS20">
        <v>300</v>
      </c>
      <c r="BT20">
        <v>300</v>
      </c>
      <c r="BU20">
        <v>10068.4</v>
      </c>
      <c r="BV20">
        <v>958.31</v>
      </c>
      <c r="BW20">
        <v>-1.0727199999999999E-2</v>
      </c>
      <c r="BX20">
        <v>1.59</v>
      </c>
      <c r="BY20" t="s">
        <v>405</v>
      </c>
      <c r="BZ20" t="s">
        <v>405</v>
      </c>
      <c r="CA20" t="s">
        <v>405</v>
      </c>
      <c r="CB20" t="s">
        <v>405</v>
      </c>
      <c r="CC20" t="s">
        <v>405</v>
      </c>
      <c r="CD20" t="s">
        <v>405</v>
      </c>
      <c r="CE20" t="s">
        <v>405</v>
      </c>
      <c r="CF20" t="s">
        <v>405</v>
      </c>
      <c r="CG20" t="s">
        <v>405</v>
      </c>
      <c r="CH20" t="s">
        <v>405</v>
      </c>
      <c r="CI20">
        <f t="shared" si="43"/>
        <v>2000.08</v>
      </c>
      <c r="CJ20">
        <f t="shared" si="44"/>
        <v>1681.2669000013796</v>
      </c>
      <c r="CK20">
        <f t="shared" si="45"/>
        <v>0.84059982600764949</v>
      </c>
      <c r="CL20">
        <f t="shared" si="46"/>
        <v>0.16075766419476353</v>
      </c>
      <c r="CM20">
        <v>6</v>
      </c>
      <c r="CN20">
        <v>0.5</v>
      </c>
      <c r="CO20" t="s">
        <v>406</v>
      </c>
      <c r="CP20">
        <v>2</v>
      </c>
      <c r="CQ20">
        <v>1659816606</v>
      </c>
      <c r="CR20">
        <v>138.251</v>
      </c>
      <c r="CS20">
        <v>150.024</v>
      </c>
      <c r="CT20">
        <v>29.192699999999999</v>
      </c>
      <c r="CU20">
        <v>21.432500000000001</v>
      </c>
      <c r="CV20">
        <v>138.70500000000001</v>
      </c>
      <c r="CW20">
        <v>28.814</v>
      </c>
      <c r="CX20">
        <v>500.08600000000001</v>
      </c>
      <c r="CY20">
        <v>99.459699999999998</v>
      </c>
      <c r="CZ20">
        <v>9.95867E-2</v>
      </c>
      <c r="DA20">
        <v>29.333400000000001</v>
      </c>
      <c r="DB20">
        <v>30.0288</v>
      </c>
      <c r="DC20">
        <v>999.9</v>
      </c>
      <c r="DD20">
        <v>0</v>
      </c>
      <c r="DE20">
        <v>0</v>
      </c>
      <c r="DF20">
        <v>10008.799999999999</v>
      </c>
      <c r="DG20">
        <v>0</v>
      </c>
      <c r="DH20">
        <v>1670.54</v>
      </c>
      <c r="DI20">
        <v>-11.773099999999999</v>
      </c>
      <c r="DJ20">
        <v>142.40799999999999</v>
      </c>
      <c r="DK20">
        <v>153.31</v>
      </c>
      <c r="DL20">
        <v>7.7601800000000001</v>
      </c>
      <c r="DM20">
        <v>150.024</v>
      </c>
      <c r="DN20">
        <v>21.432500000000001</v>
      </c>
      <c r="DO20">
        <v>2.9035000000000002</v>
      </c>
      <c r="DP20">
        <v>2.1316700000000002</v>
      </c>
      <c r="DQ20">
        <v>23.4846</v>
      </c>
      <c r="DR20">
        <v>18.457799999999999</v>
      </c>
      <c r="DS20">
        <v>2000.08</v>
      </c>
      <c r="DT20">
        <v>0.98000399999999999</v>
      </c>
      <c r="DU20">
        <v>1.9996300000000002E-2</v>
      </c>
      <c r="DV20">
        <v>0</v>
      </c>
      <c r="DW20">
        <v>777.19</v>
      </c>
      <c r="DX20">
        <v>9.9997699999999995E-2</v>
      </c>
      <c r="DY20">
        <v>16788.8</v>
      </c>
      <c r="DZ20">
        <v>16942.5</v>
      </c>
      <c r="EA20">
        <v>49.186999999999998</v>
      </c>
      <c r="EB20">
        <v>50.061999999999998</v>
      </c>
      <c r="EC20">
        <v>49.625</v>
      </c>
      <c r="ED20">
        <v>49.5</v>
      </c>
      <c r="EE20">
        <v>50.311999999999998</v>
      </c>
      <c r="EF20">
        <v>1959.99</v>
      </c>
      <c r="EG20">
        <v>39.99</v>
      </c>
      <c r="EH20">
        <v>0</v>
      </c>
      <c r="EI20">
        <v>147.5</v>
      </c>
      <c r="EJ20">
        <v>0</v>
      </c>
      <c r="EK20">
        <v>776.23119999999994</v>
      </c>
      <c r="EL20">
        <v>-4.2103846270297529</v>
      </c>
      <c r="EM20">
        <v>392.14615386873089</v>
      </c>
      <c r="EN20">
        <v>16749.132000000001</v>
      </c>
      <c r="EO20">
        <v>15</v>
      </c>
      <c r="EP20">
        <v>1659816564.5</v>
      </c>
      <c r="EQ20" t="s">
        <v>430</v>
      </c>
      <c r="ER20">
        <v>1659816553</v>
      </c>
      <c r="ES20">
        <v>1659816564.5</v>
      </c>
      <c r="ET20">
        <v>28</v>
      </c>
      <c r="EU20">
        <v>-1.0999999999999999E-2</v>
      </c>
      <c r="EV20">
        <v>2E-3</v>
      </c>
      <c r="EW20">
        <v>-0.46500000000000002</v>
      </c>
      <c r="EX20">
        <v>0.1</v>
      </c>
      <c r="EY20">
        <v>150</v>
      </c>
      <c r="EZ20">
        <v>22</v>
      </c>
      <c r="FA20">
        <v>0.09</v>
      </c>
      <c r="FB20">
        <v>0.02</v>
      </c>
      <c r="FC20">
        <v>8.8795719797680892</v>
      </c>
      <c r="FD20">
        <v>-0.44955112331610092</v>
      </c>
      <c r="FE20">
        <v>9.6552084608662603E-2</v>
      </c>
      <c r="FF20">
        <v>1</v>
      </c>
      <c r="FG20">
        <v>0.50298048822962227</v>
      </c>
      <c r="FH20">
        <v>0.1064881758517754</v>
      </c>
      <c r="FI20">
        <v>1.8510546889256491E-2</v>
      </c>
      <c r="FJ20">
        <v>1</v>
      </c>
      <c r="FK20">
        <v>2</v>
      </c>
      <c r="FL20">
        <v>2</v>
      </c>
      <c r="FM20" t="s">
        <v>420</v>
      </c>
      <c r="FN20">
        <v>2.90618</v>
      </c>
      <c r="FO20">
        <v>2.7332900000000002</v>
      </c>
      <c r="FP20">
        <v>3.5925400000000003E-2</v>
      </c>
      <c r="FQ20">
        <v>3.86004E-2</v>
      </c>
      <c r="FR20">
        <v>0.132327</v>
      </c>
      <c r="FS20">
        <v>0.106824</v>
      </c>
      <c r="FT20">
        <v>22647</v>
      </c>
      <c r="FU20">
        <v>21020.6</v>
      </c>
      <c r="FV20">
        <v>23418.1</v>
      </c>
      <c r="FW20">
        <v>21909.4</v>
      </c>
      <c r="FX20">
        <v>28663.4</v>
      </c>
      <c r="FY20">
        <v>27344.7</v>
      </c>
      <c r="FZ20">
        <v>36928.1</v>
      </c>
      <c r="GA20">
        <v>34137.5</v>
      </c>
      <c r="GB20">
        <v>1.9438</v>
      </c>
      <c r="GC20">
        <v>1.82927</v>
      </c>
      <c r="GD20">
        <v>3.95924E-2</v>
      </c>
      <c r="GE20">
        <v>0</v>
      </c>
      <c r="GF20">
        <v>29.3842</v>
      </c>
      <c r="GG20">
        <v>999.9</v>
      </c>
      <c r="GH20">
        <v>34.6</v>
      </c>
      <c r="GI20">
        <v>47.8</v>
      </c>
      <c r="GJ20">
        <v>38.680100000000003</v>
      </c>
      <c r="GK20">
        <v>61.909399999999998</v>
      </c>
      <c r="GL20">
        <v>35.204300000000003</v>
      </c>
      <c r="GM20">
        <v>1</v>
      </c>
      <c r="GN20">
        <v>0.57377800000000001</v>
      </c>
      <c r="GO20">
        <v>5.2521199999999997</v>
      </c>
      <c r="GP20">
        <v>20.038499999999999</v>
      </c>
      <c r="GQ20">
        <v>5.2655099999999999</v>
      </c>
      <c r="GR20">
        <v>11.967599999999999</v>
      </c>
      <c r="GS20">
        <v>4.9813499999999999</v>
      </c>
      <c r="GT20">
        <v>3.298</v>
      </c>
      <c r="GU20">
        <v>9999</v>
      </c>
      <c r="GV20">
        <v>9999</v>
      </c>
      <c r="GW20">
        <v>9999</v>
      </c>
      <c r="GX20">
        <v>999.9</v>
      </c>
      <c r="GY20">
        <v>1.8641700000000001</v>
      </c>
      <c r="GZ20">
        <v>1.8602000000000001</v>
      </c>
      <c r="HA20">
        <v>1.86676</v>
      </c>
      <c r="HB20">
        <v>1.8634500000000001</v>
      </c>
      <c r="HC20">
        <v>1.8621099999999999</v>
      </c>
      <c r="HD20">
        <v>1.8621399999999999</v>
      </c>
      <c r="HE20">
        <v>1.8633999999999999</v>
      </c>
      <c r="HF20">
        <v>1.8646799999999999</v>
      </c>
      <c r="HG20">
        <v>0</v>
      </c>
      <c r="HH20">
        <v>0</v>
      </c>
      <c r="HI20">
        <v>0</v>
      </c>
      <c r="HJ20">
        <v>0</v>
      </c>
      <c r="HK20" t="s">
        <v>409</v>
      </c>
      <c r="HL20" t="s">
        <v>410</v>
      </c>
      <c r="HM20" t="s">
        <v>411</v>
      </c>
      <c r="HN20" t="s">
        <v>411</v>
      </c>
      <c r="HO20" t="s">
        <v>411</v>
      </c>
      <c r="HP20" t="s">
        <v>411</v>
      </c>
      <c r="HQ20">
        <v>0</v>
      </c>
      <c r="HR20">
        <v>100</v>
      </c>
      <c r="HS20">
        <v>100</v>
      </c>
      <c r="HT20">
        <v>-0.45400000000000001</v>
      </c>
      <c r="HU20">
        <v>0.37869999999999998</v>
      </c>
      <c r="HV20">
        <v>-0.3233276474746708</v>
      </c>
      <c r="HW20">
        <v>-1.0353314661582381E-3</v>
      </c>
      <c r="HX20">
        <v>6.6505181264543773E-7</v>
      </c>
      <c r="HY20">
        <v>-1.850793754579626E-10</v>
      </c>
      <c r="HZ20">
        <v>-0.18411516726785651</v>
      </c>
      <c r="IA20">
        <v>-1.648161748699347E-2</v>
      </c>
      <c r="IB20">
        <v>1.7912429842672831E-3</v>
      </c>
      <c r="IC20">
        <v>-1.8786734536791681E-5</v>
      </c>
      <c r="ID20">
        <v>3</v>
      </c>
      <c r="IE20">
        <v>2022</v>
      </c>
      <c r="IF20">
        <v>2</v>
      </c>
      <c r="IG20">
        <v>30</v>
      </c>
      <c r="IH20">
        <v>0.9</v>
      </c>
      <c r="II20">
        <v>0.7</v>
      </c>
      <c r="IJ20">
        <v>0.49926799999999999</v>
      </c>
      <c r="IK20">
        <v>2.7270500000000002</v>
      </c>
      <c r="IL20">
        <v>1.4526399999999999</v>
      </c>
      <c r="IM20">
        <v>2.3278799999999999</v>
      </c>
      <c r="IN20">
        <v>1.5942400000000001</v>
      </c>
      <c r="IO20">
        <v>2.32422</v>
      </c>
      <c r="IP20">
        <v>48.0869</v>
      </c>
      <c r="IQ20">
        <v>24.227599999999999</v>
      </c>
      <c r="IR20">
        <v>18</v>
      </c>
      <c r="IS20">
        <v>473.75599999999997</v>
      </c>
      <c r="IT20">
        <v>445.67099999999999</v>
      </c>
      <c r="IU20">
        <v>24.9833</v>
      </c>
      <c r="IV20">
        <v>34.459099999999999</v>
      </c>
      <c r="IW20">
        <v>29.9999</v>
      </c>
      <c r="IX20">
        <v>34.431199999999997</v>
      </c>
      <c r="IY20">
        <v>34.411299999999997</v>
      </c>
      <c r="IZ20">
        <v>9.9606899999999996</v>
      </c>
      <c r="JA20">
        <v>47.019100000000002</v>
      </c>
      <c r="JB20">
        <v>0</v>
      </c>
      <c r="JC20">
        <v>24.950199999999999</v>
      </c>
      <c r="JD20">
        <v>150</v>
      </c>
      <c r="JE20">
        <v>21.265499999999999</v>
      </c>
      <c r="JF20">
        <v>98.859700000000004</v>
      </c>
      <c r="JG20">
        <v>98.579400000000007</v>
      </c>
    </row>
    <row r="21" spans="1:267" x14ac:dyDescent="0.3">
      <c r="A21">
        <v>5</v>
      </c>
      <c r="B21">
        <v>1659816737</v>
      </c>
      <c r="C21">
        <v>542</v>
      </c>
      <c r="D21" t="s">
        <v>431</v>
      </c>
      <c r="E21" t="s">
        <v>432</v>
      </c>
      <c r="F21" t="s">
        <v>398</v>
      </c>
      <c r="G21" t="s">
        <v>399</v>
      </c>
      <c r="H21" t="s">
        <v>400</v>
      </c>
      <c r="I21" t="s">
        <v>31</v>
      </c>
      <c r="J21" t="s">
        <v>401</v>
      </c>
      <c r="K21">
        <f t="shared" si="0"/>
        <v>3.3336794780361236</v>
      </c>
      <c r="L21">
        <v>1659816737</v>
      </c>
      <c r="M21">
        <f t="shared" si="1"/>
        <v>8.0061117488774095E-3</v>
      </c>
      <c r="N21">
        <f t="shared" si="2"/>
        <v>8.0061117488774087</v>
      </c>
      <c r="O21">
        <f t="shared" si="3"/>
        <v>4.4204484323318702</v>
      </c>
      <c r="P21">
        <f t="shared" si="4"/>
        <v>93.732200000000006</v>
      </c>
      <c r="Q21">
        <f t="shared" si="5"/>
        <v>79.403073301481257</v>
      </c>
      <c r="R21">
        <f t="shared" si="6"/>
        <v>7.9052723915183867</v>
      </c>
      <c r="S21">
        <f t="shared" si="7"/>
        <v>9.3318626351262015</v>
      </c>
      <c r="T21">
        <f t="shared" si="8"/>
        <v>0.62881062739832483</v>
      </c>
      <c r="U21">
        <f t="shared" si="9"/>
        <v>2.9309723887465537</v>
      </c>
      <c r="V21">
        <f t="shared" si="10"/>
        <v>0.56236631319372543</v>
      </c>
      <c r="W21">
        <f t="shared" si="11"/>
        <v>0.35686184599948606</v>
      </c>
      <c r="X21">
        <f t="shared" si="12"/>
        <v>321.486693002663</v>
      </c>
      <c r="Y21">
        <f t="shared" si="13"/>
        <v>29.127231837579348</v>
      </c>
      <c r="Z21">
        <f t="shared" si="14"/>
        <v>30.003299999999999</v>
      </c>
      <c r="AA21">
        <f t="shared" si="15"/>
        <v>4.261257404379255</v>
      </c>
      <c r="AB21">
        <f t="shared" si="16"/>
        <v>70.68810242999308</v>
      </c>
      <c r="AC21">
        <f t="shared" si="17"/>
        <v>2.8948305608586002</v>
      </c>
      <c r="AD21">
        <f t="shared" si="18"/>
        <v>4.0952161132427269</v>
      </c>
      <c r="AE21">
        <f t="shared" si="19"/>
        <v>1.3664268435206548</v>
      </c>
      <c r="AF21">
        <f t="shared" si="20"/>
        <v>-353.06952812549378</v>
      </c>
      <c r="AG21">
        <f t="shared" si="21"/>
        <v>-109.06166547793646</v>
      </c>
      <c r="AH21">
        <f t="shared" si="22"/>
        <v>-8.2457375053140289</v>
      </c>
      <c r="AI21">
        <f t="shared" si="23"/>
        <v>-148.89023810608126</v>
      </c>
      <c r="AJ21">
        <v>0</v>
      </c>
      <c r="AK21">
        <v>0</v>
      </c>
      <c r="AL21">
        <f t="shared" si="24"/>
        <v>1</v>
      </c>
      <c r="AM21">
        <f t="shared" si="25"/>
        <v>0</v>
      </c>
      <c r="AN21">
        <f t="shared" si="26"/>
        <v>52501.539956795663</v>
      </c>
      <c r="AO21" t="s">
        <v>402</v>
      </c>
      <c r="AP21">
        <v>10366.9</v>
      </c>
      <c r="AQ21">
        <v>993.59653846153856</v>
      </c>
      <c r="AR21">
        <v>3431.87</v>
      </c>
      <c r="AS21">
        <f t="shared" si="27"/>
        <v>0.71047955241266758</v>
      </c>
      <c r="AT21">
        <v>-3.9894345373445681</v>
      </c>
      <c r="AU21" t="s">
        <v>433</v>
      </c>
      <c r="AV21">
        <v>10068.299999999999</v>
      </c>
      <c r="AW21">
        <v>776.721</v>
      </c>
      <c r="AX21">
        <v>991.56100000000004</v>
      </c>
      <c r="AY21">
        <f t="shared" si="28"/>
        <v>0.21666846517763405</v>
      </c>
      <c r="AZ21">
        <v>0.5</v>
      </c>
      <c r="BA21">
        <f t="shared" si="29"/>
        <v>1681.0485000013798</v>
      </c>
      <c r="BB21">
        <f t="shared" si="30"/>
        <v>4.4204484323318702</v>
      </c>
      <c r="BC21">
        <f t="shared" si="31"/>
        <v>182.11509919223147</v>
      </c>
      <c r="BD21">
        <f t="shared" si="32"/>
        <v>5.0027604615033626E-3</v>
      </c>
      <c r="BE21">
        <f t="shared" si="33"/>
        <v>2.4610780375589596</v>
      </c>
      <c r="BF21">
        <f t="shared" si="34"/>
        <v>580.19137609860445</v>
      </c>
      <c r="BG21" t="s">
        <v>434</v>
      </c>
      <c r="BH21">
        <v>605.76</v>
      </c>
      <c r="BI21">
        <f t="shared" si="35"/>
        <v>605.76</v>
      </c>
      <c r="BJ21">
        <f t="shared" si="36"/>
        <v>0.38908448396013962</v>
      </c>
      <c r="BK21">
        <f t="shared" si="37"/>
        <v>0.55686740055106132</v>
      </c>
      <c r="BL21">
        <f t="shared" si="38"/>
        <v>0.86348691310670855</v>
      </c>
      <c r="BM21">
        <f t="shared" si="39"/>
        <v>-105.54455445544242</v>
      </c>
      <c r="BN21">
        <f t="shared" si="40"/>
        <v>1.0008348277966548</v>
      </c>
      <c r="BO21">
        <f t="shared" si="41"/>
        <v>0.4342975103773567</v>
      </c>
      <c r="BP21">
        <f t="shared" si="42"/>
        <v>0.56570248962264325</v>
      </c>
      <c r="BQ21">
        <v>8993</v>
      </c>
      <c r="BR21">
        <v>300</v>
      </c>
      <c r="BS21">
        <v>300</v>
      </c>
      <c r="BT21">
        <v>300</v>
      </c>
      <c r="BU21">
        <v>10068.299999999999</v>
      </c>
      <c r="BV21">
        <v>938.23</v>
      </c>
      <c r="BW21">
        <v>-1.0726599999999999E-2</v>
      </c>
      <c r="BX21">
        <v>1.45</v>
      </c>
      <c r="BY21" t="s">
        <v>405</v>
      </c>
      <c r="BZ21" t="s">
        <v>405</v>
      </c>
      <c r="CA21" t="s">
        <v>405</v>
      </c>
      <c r="CB21" t="s">
        <v>405</v>
      </c>
      <c r="CC21" t="s">
        <v>405</v>
      </c>
      <c r="CD21" t="s">
        <v>405</v>
      </c>
      <c r="CE21" t="s">
        <v>405</v>
      </c>
      <c r="CF21" t="s">
        <v>405</v>
      </c>
      <c r="CG21" t="s">
        <v>405</v>
      </c>
      <c r="CH21" t="s">
        <v>405</v>
      </c>
      <c r="CI21">
        <f t="shared" si="43"/>
        <v>1999.82</v>
      </c>
      <c r="CJ21">
        <f t="shared" si="44"/>
        <v>1681.0485000013798</v>
      </c>
      <c r="CK21">
        <f t="shared" si="45"/>
        <v>0.8405999039920492</v>
      </c>
      <c r="CL21">
        <f t="shared" si="46"/>
        <v>0.16075781470465492</v>
      </c>
      <c r="CM21">
        <v>6</v>
      </c>
      <c r="CN21">
        <v>0.5</v>
      </c>
      <c r="CO21" t="s">
        <v>406</v>
      </c>
      <c r="CP21">
        <v>2</v>
      </c>
      <c r="CQ21">
        <v>1659816737</v>
      </c>
      <c r="CR21">
        <v>93.732200000000006</v>
      </c>
      <c r="CS21">
        <v>99.936199999999999</v>
      </c>
      <c r="CT21">
        <v>29.076599999999999</v>
      </c>
      <c r="CU21">
        <v>19.7502</v>
      </c>
      <c r="CV21">
        <v>94.1768</v>
      </c>
      <c r="CW21">
        <v>28.6876</v>
      </c>
      <c r="CX21">
        <v>500.08499999999998</v>
      </c>
      <c r="CY21">
        <v>99.459500000000006</v>
      </c>
      <c r="CZ21">
        <v>9.9270999999999998E-2</v>
      </c>
      <c r="DA21">
        <v>29.313099999999999</v>
      </c>
      <c r="DB21">
        <v>30.003299999999999</v>
      </c>
      <c r="DC21">
        <v>999.9</v>
      </c>
      <c r="DD21">
        <v>0</v>
      </c>
      <c r="DE21">
        <v>0</v>
      </c>
      <c r="DF21">
        <v>10062.5</v>
      </c>
      <c r="DG21">
        <v>0</v>
      </c>
      <c r="DH21">
        <v>1592.99</v>
      </c>
      <c r="DI21">
        <v>-6.2039099999999996</v>
      </c>
      <c r="DJ21">
        <v>96.539299999999997</v>
      </c>
      <c r="DK21">
        <v>101.95</v>
      </c>
      <c r="DL21">
        <v>9.3263700000000007</v>
      </c>
      <c r="DM21">
        <v>99.936199999999999</v>
      </c>
      <c r="DN21">
        <v>19.7502</v>
      </c>
      <c r="DO21">
        <v>2.89194</v>
      </c>
      <c r="DP21">
        <v>1.96435</v>
      </c>
      <c r="DQ21">
        <v>23.418500000000002</v>
      </c>
      <c r="DR21">
        <v>17.159800000000001</v>
      </c>
      <c r="DS21">
        <v>1999.82</v>
      </c>
      <c r="DT21">
        <v>0.98000100000000001</v>
      </c>
      <c r="DU21">
        <v>1.9998999999999999E-2</v>
      </c>
      <c r="DV21">
        <v>0</v>
      </c>
      <c r="DW21">
        <v>779.45</v>
      </c>
      <c r="DX21">
        <v>9.9997699999999995E-2</v>
      </c>
      <c r="DY21">
        <v>16762.7</v>
      </c>
      <c r="DZ21">
        <v>16940.3</v>
      </c>
      <c r="EA21">
        <v>49.436999999999998</v>
      </c>
      <c r="EB21">
        <v>50.75</v>
      </c>
      <c r="EC21">
        <v>50</v>
      </c>
      <c r="ED21">
        <v>50.061999999999998</v>
      </c>
      <c r="EE21">
        <v>50.625</v>
      </c>
      <c r="EF21">
        <v>1959.73</v>
      </c>
      <c r="EG21">
        <v>39.99</v>
      </c>
      <c r="EH21">
        <v>0</v>
      </c>
      <c r="EI21">
        <v>130.79999995231631</v>
      </c>
      <c r="EJ21">
        <v>0</v>
      </c>
      <c r="EK21">
        <v>776.721</v>
      </c>
      <c r="EL21">
        <v>-3.7765383663064811</v>
      </c>
      <c r="EM21">
        <v>-15.530769060473981</v>
      </c>
      <c r="EN21">
        <v>16768.288</v>
      </c>
      <c r="EO21">
        <v>15</v>
      </c>
      <c r="EP21">
        <v>1659816694.5</v>
      </c>
      <c r="EQ21" t="s">
        <v>435</v>
      </c>
      <c r="ER21">
        <v>1659816681.5</v>
      </c>
      <c r="ES21">
        <v>1659816694.5</v>
      </c>
      <c r="ET21">
        <v>29</v>
      </c>
      <c r="EU21">
        <v>-2.9000000000000001E-2</v>
      </c>
      <c r="EV21">
        <v>1.4999999999999999E-2</v>
      </c>
      <c r="EW21">
        <v>-0.45</v>
      </c>
      <c r="EX21">
        <v>7.3999999999999996E-2</v>
      </c>
      <c r="EY21">
        <v>100</v>
      </c>
      <c r="EZ21">
        <v>20</v>
      </c>
      <c r="FA21">
        <v>0.37</v>
      </c>
      <c r="FB21">
        <v>0.01</v>
      </c>
      <c r="FC21">
        <v>4.4868374596317091</v>
      </c>
      <c r="FD21">
        <v>-0.72997540587375054</v>
      </c>
      <c r="FE21">
        <v>0.1211181260263961</v>
      </c>
      <c r="FF21">
        <v>1</v>
      </c>
      <c r="FG21">
        <v>0.62332456701471617</v>
      </c>
      <c r="FH21">
        <v>0.1019373206345867</v>
      </c>
      <c r="FI21">
        <v>1.96331051637182E-2</v>
      </c>
      <c r="FJ21">
        <v>1</v>
      </c>
      <c r="FK21">
        <v>2</v>
      </c>
      <c r="FL21">
        <v>2</v>
      </c>
      <c r="FM21" t="s">
        <v>420</v>
      </c>
      <c r="FN21">
        <v>2.9061499999999998</v>
      </c>
      <c r="FO21">
        <v>2.7334499999999999</v>
      </c>
      <c r="FP21">
        <v>2.4895899999999999E-2</v>
      </c>
      <c r="FQ21">
        <v>2.6333100000000002E-2</v>
      </c>
      <c r="FR21">
        <v>0.13195999999999999</v>
      </c>
      <c r="FS21">
        <v>0.100942</v>
      </c>
      <c r="FT21">
        <v>22904.5</v>
      </c>
      <c r="FU21">
        <v>21284.7</v>
      </c>
      <c r="FV21">
        <v>23417</v>
      </c>
      <c r="FW21">
        <v>21905.8</v>
      </c>
      <c r="FX21">
        <v>28673.200000000001</v>
      </c>
      <c r="FY21">
        <v>27520.2</v>
      </c>
      <c r="FZ21">
        <v>36924.9</v>
      </c>
      <c r="GA21">
        <v>34131.800000000003</v>
      </c>
      <c r="GB21">
        <v>1.9455499999999999</v>
      </c>
      <c r="GC21">
        <v>1.8276300000000001</v>
      </c>
      <c r="GD21">
        <v>-7.7411499999999996E-3</v>
      </c>
      <c r="GE21">
        <v>0</v>
      </c>
      <c r="GF21">
        <v>30.129300000000001</v>
      </c>
      <c r="GG21">
        <v>999.9</v>
      </c>
      <c r="GH21">
        <v>34.700000000000003</v>
      </c>
      <c r="GI21">
        <v>47.6</v>
      </c>
      <c r="GJ21">
        <v>38.402299999999997</v>
      </c>
      <c r="GK21">
        <v>61.0794</v>
      </c>
      <c r="GL21">
        <v>35.504800000000003</v>
      </c>
      <c r="GM21">
        <v>1</v>
      </c>
      <c r="GN21">
        <v>0.57225899999999996</v>
      </c>
      <c r="GO21">
        <v>4.5382899999999999</v>
      </c>
      <c r="GP21">
        <v>20.060600000000001</v>
      </c>
      <c r="GQ21">
        <v>5.2653600000000003</v>
      </c>
      <c r="GR21">
        <v>11.9664</v>
      </c>
      <c r="GS21">
        <v>4.9797000000000002</v>
      </c>
      <c r="GT21">
        <v>3.298</v>
      </c>
      <c r="GU21">
        <v>9999</v>
      </c>
      <c r="GV21">
        <v>9999</v>
      </c>
      <c r="GW21">
        <v>9999</v>
      </c>
      <c r="GX21">
        <v>999.9</v>
      </c>
      <c r="GY21">
        <v>1.8641700000000001</v>
      </c>
      <c r="GZ21">
        <v>1.8602000000000001</v>
      </c>
      <c r="HA21">
        <v>1.86676</v>
      </c>
      <c r="HB21">
        <v>1.86341</v>
      </c>
      <c r="HC21">
        <v>1.86208</v>
      </c>
      <c r="HD21">
        <v>1.8621099999999999</v>
      </c>
      <c r="HE21">
        <v>1.8633999999999999</v>
      </c>
      <c r="HF21">
        <v>1.86469</v>
      </c>
      <c r="HG21">
        <v>0</v>
      </c>
      <c r="HH21">
        <v>0</v>
      </c>
      <c r="HI21">
        <v>0</v>
      </c>
      <c r="HJ21">
        <v>0</v>
      </c>
      <c r="HK21" t="s">
        <v>409</v>
      </c>
      <c r="HL21" t="s">
        <v>410</v>
      </c>
      <c r="HM21" t="s">
        <v>411</v>
      </c>
      <c r="HN21" t="s">
        <v>411</v>
      </c>
      <c r="HO21" t="s">
        <v>411</v>
      </c>
      <c r="HP21" t="s">
        <v>411</v>
      </c>
      <c r="HQ21">
        <v>0</v>
      </c>
      <c r="HR21">
        <v>100</v>
      </c>
      <c r="HS21">
        <v>100</v>
      </c>
      <c r="HT21">
        <v>-0.44500000000000001</v>
      </c>
      <c r="HU21">
        <v>0.38900000000000001</v>
      </c>
      <c r="HV21">
        <v>-0.35276252596891589</v>
      </c>
      <c r="HW21">
        <v>-1.0353314661582381E-3</v>
      </c>
      <c r="HX21">
        <v>6.6505181264543773E-7</v>
      </c>
      <c r="HY21">
        <v>-1.850793754579626E-10</v>
      </c>
      <c r="HZ21">
        <v>-0.1688510312130182</v>
      </c>
      <c r="IA21">
        <v>-1.648161748699347E-2</v>
      </c>
      <c r="IB21">
        <v>1.7912429842672831E-3</v>
      </c>
      <c r="IC21">
        <v>-1.8786734536791681E-5</v>
      </c>
      <c r="ID21">
        <v>3</v>
      </c>
      <c r="IE21">
        <v>2022</v>
      </c>
      <c r="IF21">
        <v>2</v>
      </c>
      <c r="IG21">
        <v>30</v>
      </c>
      <c r="IH21">
        <v>0.9</v>
      </c>
      <c r="II21">
        <v>0.7</v>
      </c>
      <c r="IJ21">
        <v>0.379639</v>
      </c>
      <c r="IK21">
        <v>2.7368199999999998</v>
      </c>
      <c r="IL21">
        <v>1.4526399999999999</v>
      </c>
      <c r="IM21">
        <v>2.3290999999999999</v>
      </c>
      <c r="IN21">
        <v>1.5942400000000001</v>
      </c>
      <c r="IO21">
        <v>2.2717299999999998</v>
      </c>
      <c r="IP21">
        <v>47.9651</v>
      </c>
      <c r="IQ21">
        <v>24.227599999999999</v>
      </c>
      <c r="IR21">
        <v>18</v>
      </c>
      <c r="IS21">
        <v>474.09199999999998</v>
      </c>
      <c r="IT21">
        <v>443.74</v>
      </c>
      <c r="IU21">
        <v>25.262</v>
      </c>
      <c r="IV21">
        <v>34.482300000000002</v>
      </c>
      <c r="IW21">
        <v>29.999700000000001</v>
      </c>
      <c r="IX21">
        <v>34.330800000000004</v>
      </c>
      <c r="IY21">
        <v>34.304499999999997</v>
      </c>
      <c r="IZ21">
        <v>7.5634899999999998</v>
      </c>
      <c r="JA21">
        <v>51.732199999999999</v>
      </c>
      <c r="JB21">
        <v>0</v>
      </c>
      <c r="JC21">
        <v>25.340399999999999</v>
      </c>
      <c r="JD21">
        <v>100</v>
      </c>
      <c r="JE21">
        <v>19.569800000000001</v>
      </c>
      <c r="JF21">
        <v>98.852800000000002</v>
      </c>
      <c r="JG21">
        <v>98.563000000000002</v>
      </c>
    </row>
    <row r="22" spans="1:267" x14ac:dyDescent="0.3">
      <c r="A22">
        <v>6</v>
      </c>
      <c r="B22">
        <v>1659816867</v>
      </c>
      <c r="C22">
        <v>672</v>
      </c>
      <c r="D22" t="s">
        <v>436</v>
      </c>
      <c r="E22" t="s">
        <v>437</v>
      </c>
      <c r="F22" t="s">
        <v>398</v>
      </c>
      <c r="G22" t="s">
        <v>399</v>
      </c>
      <c r="H22" t="s">
        <v>400</v>
      </c>
      <c r="I22" t="s">
        <v>31</v>
      </c>
      <c r="J22" t="s">
        <v>401</v>
      </c>
      <c r="K22">
        <f t="shared" si="0"/>
        <v>2.0225995927015341</v>
      </c>
      <c r="L22">
        <v>1659816867</v>
      </c>
      <c r="M22">
        <f t="shared" si="1"/>
        <v>8.8249786985704799E-3</v>
      </c>
      <c r="N22">
        <f t="shared" si="2"/>
        <v>8.8249786985704795</v>
      </c>
      <c r="O22">
        <f t="shared" si="3"/>
        <v>2.0356456641146092</v>
      </c>
      <c r="P22">
        <f t="shared" si="4"/>
        <v>71.784599999999998</v>
      </c>
      <c r="Q22">
        <f t="shared" si="5"/>
        <v>65.234474818583323</v>
      </c>
      <c r="R22">
        <f t="shared" si="6"/>
        <v>6.4950002277828682</v>
      </c>
      <c r="S22">
        <f t="shared" si="7"/>
        <v>7.1471563869857988</v>
      </c>
      <c r="T22">
        <f t="shared" si="8"/>
        <v>0.71992731048266279</v>
      </c>
      <c r="U22">
        <f t="shared" si="9"/>
        <v>2.9198129529940675</v>
      </c>
      <c r="V22">
        <f t="shared" si="10"/>
        <v>0.6339462070791414</v>
      </c>
      <c r="W22">
        <f t="shared" si="11"/>
        <v>0.40308250594830453</v>
      </c>
      <c r="X22">
        <f t="shared" si="12"/>
        <v>321.52180500266269</v>
      </c>
      <c r="Y22">
        <f t="shared" si="13"/>
        <v>28.886093054416609</v>
      </c>
      <c r="Z22">
        <f t="shared" si="14"/>
        <v>29.966999999999999</v>
      </c>
      <c r="AA22">
        <f t="shared" si="15"/>
        <v>4.2523807869875094</v>
      </c>
      <c r="AB22">
        <f t="shared" si="16"/>
        <v>71.324545956966745</v>
      </c>
      <c r="AC22">
        <f t="shared" si="17"/>
        <v>2.9162770866314998</v>
      </c>
      <c r="AD22">
        <f t="shared" si="18"/>
        <v>4.0887425885487145</v>
      </c>
      <c r="AE22">
        <f t="shared" si="19"/>
        <v>1.3361037003560097</v>
      </c>
      <c r="AF22">
        <f t="shared" si="20"/>
        <v>-389.18156060695816</v>
      </c>
      <c r="AG22">
        <f t="shared" si="21"/>
        <v>-107.2454468695334</v>
      </c>
      <c r="AH22">
        <f t="shared" si="22"/>
        <v>-8.1368406293350493</v>
      </c>
      <c r="AI22">
        <f t="shared" si="23"/>
        <v>-183.04204310316391</v>
      </c>
      <c r="AJ22">
        <v>0</v>
      </c>
      <c r="AK22">
        <v>0</v>
      </c>
      <c r="AL22">
        <f t="shared" si="24"/>
        <v>1</v>
      </c>
      <c r="AM22">
        <f t="shared" si="25"/>
        <v>0</v>
      </c>
      <c r="AN22">
        <f t="shared" si="26"/>
        <v>52187.02316078882</v>
      </c>
      <c r="AO22" t="s">
        <v>402</v>
      </c>
      <c r="AP22">
        <v>10366.9</v>
      </c>
      <c r="AQ22">
        <v>993.59653846153856</v>
      </c>
      <c r="AR22">
        <v>3431.87</v>
      </c>
      <c r="AS22">
        <f t="shared" si="27"/>
        <v>0.71047955241266758</v>
      </c>
      <c r="AT22">
        <v>-3.9894345373445681</v>
      </c>
      <c r="AU22" t="s">
        <v>438</v>
      </c>
      <c r="AV22">
        <v>10066.6</v>
      </c>
      <c r="AW22">
        <v>776.32057692307694</v>
      </c>
      <c r="AX22">
        <v>970.63199999999995</v>
      </c>
      <c r="AY22">
        <f t="shared" si="28"/>
        <v>0.20019062124154474</v>
      </c>
      <c r="AZ22">
        <v>0.5</v>
      </c>
      <c r="BA22">
        <f t="shared" si="29"/>
        <v>1681.2333000013796</v>
      </c>
      <c r="BB22">
        <f t="shared" si="30"/>
        <v>2.0356456641146092</v>
      </c>
      <c r="BC22">
        <f t="shared" si="31"/>
        <v>168.28356938962426</v>
      </c>
      <c r="BD22">
        <f t="shared" si="32"/>
        <v>3.583726423604763E-3</v>
      </c>
      <c r="BE22">
        <f t="shared" si="33"/>
        <v>2.5357066323797279</v>
      </c>
      <c r="BF22">
        <f t="shared" si="34"/>
        <v>572.96248154368811</v>
      </c>
      <c r="BG22" t="s">
        <v>439</v>
      </c>
      <c r="BH22">
        <v>603.34</v>
      </c>
      <c r="BI22">
        <f t="shared" si="35"/>
        <v>603.34</v>
      </c>
      <c r="BJ22">
        <f t="shared" si="36"/>
        <v>0.37840499798069704</v>
      </c>
      <c r="BK22">
        <f t="shared" si="37"/>
        <v>0.52903799450280176</v>
      </c>
      <c r="BL22">
        <f t="shared" si="38"/>
        <v>0.87014739104764671</v>
      </c>
      <c r="BM22">
        <f t="shared" si="39"/>
        <v>-8.4613685314145979</v>
      </c>
      <c r="BN22">
        <f t="shared" si="40"/>
        <v>1.0094183605013067</v>
      </c>
      <c r="BO22">
        <f t="shared" si="41"/>
        <v>0.41115718569307991</v>
      </c>
      <c r="BP22">
        <f t="shared" si="42"/>
        <v>0.58884281430692009</v>
      </c>
      <c r="BQ22">
        <v>8995</v>
      </c>
      <c r="BR22">
        <v>300</v>
      </c>
      <c r="BS22">
        <v>300</v>
      </c>
      <c r="BT22">
        <v>300</v>
      </c>
      <c r="BU22">
        <v>10066.6</v>
      </c>
      <c r="BV22">
        <v>924.77</v>
      </c>
      <c r="BW22">
        <v>-1.0724300000000001E-2</v>
      </c>
      <c r="BX22">
        <v>1.78</v>
      </c>
      <c r="BY22" t="s">
        <v>405</v>
      </c>
      <c r="BZ22" t="s">
        <v>405</v>
      </c>
      <c r="CA22" t="s">
        <v>405</v>
      </c>
      <c r="CB22" t="s">
        <v>405</v>
      </c>
      <c r="CC22" t="s">
        <v>405</v>
      </c>
      <c r="CD22" t="s">
        <v>405</v>
      </c>
      <c r="CE22" t="s">
        <v>405</v>
      </c>
      <c r="CF22" t="s">
        <v>405</v>
      </c>
      <c r="CG22" t="s">
        <v>405</v>
      </c>
      <c r="CH22" t="s">
        <v>405</v>
      </c>
      <c r="CI22">
        <f t="shared" si="43"/>
        <v>2000.04</v>
      </c>
      <c r="CJ22">
        <f t="shared" si="44"/>
        <v>1681.2333000013796</v>
      </c>
      <c r="CK22">
        <f t="shared" si="45"/>
        <v>0.84059983800392968</v>
      </c>
      <c r="CL22">
        <f t="shared" si="46"/>
        <v>0.16075768734758439</v>
      </c>
      <c r="CM22">
        <v>6</v>
      </c>
      <c r="CN22">
        <v>0.5</v>
      </c>
      <c r="CO22" t="s">
        <v>406</v>
      </c>
      <c r="CP22">
        <v>2</v>
      </c>
      <c r="CQ22">
        <v>1659816867</v>
      </c>
      <c r="CR22">
        <v>71.784599999999998</v>
      </c>
      <c r="CS22">
        <v>74.987700000000004</v>
      </c>
      <c r="CT22">
        <v>29.290500000000002</v>
      </c>
      <c r="CU22">
        <v>19.010300000000001</v>
      </c>
      <c r="CV22">
        <v>72.230099999999993</v>
      </c>
      <c r="CW22">
        <v>28.8843</v>
      </c>
      <c r="CX22">
        <v>499.98</v>
      </c>
      <c r="CY22">
        <v>99.464699999999993</v>
      </c>
      <c r="CZ22">
        <v>9.9223000000000006E-2</v>
      </c>
      <c r="DA22">
        <v>29.285699999999999</v>
      </c>
      <c r="DB22">
        <v>29.966999999999999</v>
      </c>
      <c r="DC22">
        <v>999.9</v>
      </c>
      <c r="DD22">
        <v>0</v>
      </c>
      <c r="DE22">
        <v>0</v>
      </c>
      <c r="DF22">
        <v>9998.1200000000008</v>
      </c>
      <c r="DG22">
        <v>0</v>
      </c>
      <c r="DH22">
        <v>1527.41</v>
      </c>
      <c r="DI22">
        <v>-3.2031000000000001</v>
      </c>
      <c r="DJ22">
        <v>73.950699999999998</v>
      </c>
      <c r="DK22">
        <v>76.440899999999999</v>
      </c>
      <c r="DL22">
        <v>10.280200000000001</v>
      </c>
      <c r="DM22">
        <v>74.987700000000004</v>
      </c>
      <c r="DN22">
        <v>19.010300000000001</v>
      </c>
      <c r="DO22">
        <v>2.91337</v>
      </c>
      <c r="DP22">
        <v>1.89086</v>
      </c>
      <c r="DQ22">
        <v>23.540900000000001</v>
      </c>
      <c r="DR22">
        <v>16.558800000000002</v>
      </c>
      <c r="DS22">
        <v>2000.04</v>
      </c>
      <c r="DT22">
        <v>0.98000600000000004</v>
      </c>
      <c r="DU22">
        <v>1.99936E-2</v>
      </c>
      <c r="DV22">
        <v>0</v>
      </c>
      <c r="DW22">
        <v>775.11</v>
      </c>
      <c r="DX22">
        <v>9.9997699999999995E-2</v>
      </c>
      <c r="DY22">
        <v>16781</v>
      </c>
      <c r="DZ22">
        <v>16942.2</v>
      </c>
      <c r="EA22">
        <v>49.811999999999998</v>
      </c>
      <c r="EB22">
        <v>51.311999999999998</v>
      </c>
      <c r="EC22">
        <v>50.375</v>
      </c>
      <c r="ED22">
        <v>50.561999999999998</v>
      </c>
      <c r="EE22">
        <v>51</v>
      </c>
      <c r="EF22">
        <v>1959.95</v>
      </c>
      <c r="EG22">
        <v>39.99</v>
      </c>
      <c r="EH22">
        <v>0</v>
      </c>
      <c r="EI22">
        <v>129.29999995231631</v>
      </c>
      <c r="EJ22">
        <v>0</v>
      </c>
      <c r="EK22">
        <v>776.32057692307694</v>
      </c>
      <c r="EL22">
        <v>-7.9145178210058592E-2</v>
      </c>
      <c r="EM22">
        <v>19.955555704004311</v>
      </c>
      <c r="EN22">
        <v>16776.88846153846</v>
      </c>
      <c r="EO22">
        <v>15</v>
      </c>
      <c r="EP22">
        <v>1659816822.5</v>
      </c>
      <c r="EQ22" t="s">
        <v>440</v>
      </c>
      <c r="ER22">
        <v>1659816807</v>
      </c>
      <c r="ES22">
        <v>1659816822.5</v>
      </c>
      <c r="ET22">
        <v>30</v>
      </c>
      <c r="EU22">
        <v>-2.1000000000000001E-2</v>
      </c>
      <c r="EV22">
        <v>8.9999999999999993E-3</v>
      </c>
      <c r="EW22">
        <v>-0.44800000000000001</v>
      </c>
      <c r="EX22">
        <v>5.3999999999999999E-2</v>
      </c>
      <c r="EY22">
        <v>75</v>
      </c>
      <c r="EZ22">
        <v>19</v>
      </c>
      <c r="FA22">
        <v>0.22</v>
      </c>
      <c r="FB22">
        <v>0.01</v>
      </c>
      <c r="FC22">
        <v>2.050752450861546</v>
      </c>
      <c r="FD22">
        <v>-0.43518259222081662</v>
      </c>
      <c r="FE22">
        <v>8.2942225524915564E-2</v>
      </c>
      <c r="FF22">
        <v>1</v>
      </c>
      <c r="FG22">
        <v>0.69014629715729503</v>
      </c>
      <c r="FH22">
        <v>0.11192768186096611</v>
      </c>
      <c r="FI22">
        <v>1.82848643019554E-2</v>
      </c>
      <c r="FJ22">
        <v>1</v>
      </c>
      <c r="FK22">
        <v>2</v>
      </c>
      <c r="FL22">
        <v>2</v>
      </c>
      <c r="FM22" t="s">
        <v>420</v>
      </c>
      <c r="FN22">
        <v>2.9054700000000002</v>
      </c>
      <c r="FO22">
        <v>2.7328299999999999</v>
      </c>
      <c r="FP22">
        <v>1.9240899999999998E-2</v>
      </c>
      <c r="FQ22">
        <v>1.9938299999999999E-2</v>
      </c>
      <c r="FR22">
        <v>0.13256100000000001</v>
      </c>
      <c r="FS22">
        <v>9.8270499999999997E-2</v>
      </c>
      <c r="FT22">
        <v>23027.5</v>
      </c>
      <c r="FU22">
        <v>21414.3</v>
      </c>
      <c r="FV22">
        <v>23408</v>
      </c>
      <c r="FW22">
        <v>21896.3</v>
      </c>
      <c r="FX22">
        <v>28642.6</v>
      </c>
      <c r="FY22">
        <v>27591</v>
      </c>
      <c r="FZ22">
        <v>36909.9</v>
      </c>
      <c r="GA22">
        <v>34117.9</v>
      </c>
      <c r="GB22">
        <v>1.94398</v>
      </c>
      <c r="GC22">
        <v>1.8248500000000001</v>
      </c>
      <c r="GD22">
        <v>-4.0561E-2</v>
      </c>
      <c r="GE22">
        <v>0</v>
      </c>
      <c r="GF22">
        <v>30.626799999999999</v>
      </c>
      <c r="GG22">
        <v>999.9</v>
      </c>
      <c r="GH22">
        <v>34.700000000000003</v>
      </c>
      <c r="GI22">
        <v>47.5</v>
      </c>
      <c r="GJ22">
        <v>38.208799999999997</v>
      </c>
      <c r="GK22">
        <v>61.549399999999999</v>
      </c>
      <c r="GL22">
        <v>35.536900000000003</v>
      </c>
      <c r="GM22">
        <v>1</v>
      </c>
      <c r="GN22">
        <v>0.58806700000000001</v>
      </c>
      <c r="GO22">
        <v>4.5366499999999998</v>
      </c>
      <c r="GP22">
        <v>20.061699999999998</v>
      </c>
      <c r="GQ22">
        <v>5.2665600000000001</v>
      </c>
      <c r="GR22">
        <v>11.9664</v>
      </c>
      <c r="GS22">
        <v>4.9806499999999998</v>
      </c>
      <c r="GT22">
        <v>3.298</v>
      </c>
      <c r="GU22">
        <v>9999</v>
      </c>
      <c r="GV22">
        <v>9999</v>
      </c>
      <c r="GW22">
        <v>9999</v>
      </c>
      <c r="GX22">
        <v>999.9</v>
      </c>
      <c r="GY22">
        <v>1.8641700000000001</v>
      </c>
      <c r="GZ22">
        <v>1.8602000000000001</v>
      </c>
      <c r="HA22">
        <v>1.86676</v>
      </c>
      <c r="HB22">
        <v>1.86348</v>
      </c>
      <c r="HC22">
        <v>1.8621300000000001</v>
      </c>
      <c r="HD22">
        <v>1.86215</v>
      </c>
      <c r="HE22">
        <v>1.8633999999999999</v>
      </c>
      <c r="HF22">
        <v>1.86469</v>
      </c>
      <c r="HG22">
        <v>0</v>
      </c>
      <c r="HH22">
        <v>0</v>
      </c>
      <c r="HI22">
        <v>0</v>
      </c>
      <c r="HJ22">
        <v>0</v>
      </c>
      <c r="HK22" t="s">
        <v>409</v>
      </c>
      <c r="HL22" t="s">
        <v>410</v>
      </c>
      <c r="HM22" t="s">
        <v>411</v>
      </c>
      <c r="HN22" t="s">
        <v>411</v>
      </c>
      <c r="HO22" t="s">
        <v>411</v>
      </c>
      <c r="HP22" t="s">
        <v>411</v>
      </c>
      <c r="HQ22">
        <v>0</v>
      </c>
      <c r="HR22">
        <v>100</v>
      </c>
      <c r="HS22">
        <v>100</v>
      </c>
      <c r="HT22">
        <v>-0.44500000000000001</v>
      </c>
      <c r="HU22">
        <v>0.40620000000000001</v>
      </c>
      <c r="HV22">
        <v>-0.37403263042068619</v>
      </c>
      <c r="HW22">
        <v>-1.0353314661582381E-3</v>
      </c>
      <c r="HX22">
        <v>6.6505181264543773E-7</v>
      </c>
      <c r="HY22">
        <v>-1.850793754579626E-10</v>
      </c>
      <c r="HZ22">
        <v>-0.15945127240151791</v>
      </c>
      <c r="IA22">
        <v>-1.648161748699347E-2</v>
      </c>
      <c r="IB22">
        <v>1.7912429842672831E-3</v>
      </c>
      <c r="IC22">
        <v>-1.8786734536791681E-5</v>
      </c>
      <c r="ID22">
        <v>3</v>
      </c>
      <c r="IE22">
        <v>2022</v>
      </c>
      <c r="IF22">
        <v>2</v>
      </c>
      <c r="IG22">
        <v>30</v>
      </c>
      <c r="IH22">
        <v>1</v>
      </c>
      <c r="II22">
        <v>0.7</v>
      </c>
      <c r="IJ22">
        <v>0.319824</v>
      </c>
      <c r="IK22">
        <v>2.7441399999999998</v>
      </c>
      <c r="IL22">
        <v>1.4526399999999999</v>
      </c>
      <c r="IM22">
        <v>2.3278799999999999</v>
      </c>
      <c r="IN22">
        <v>1.5942400000000001</v>
      </c>
      <c r="IO22">
        <v>2.2814899999999998</v>
      </c>
      <c r="IP22">
        <v>47.934699999999999</v>
      </c>
      <c r="IQ22">
        <v>24.227599999999999</v>
      </c>
      <c r="IR22">
        <v>18</v>
      </c>
      <c r="IS22">
        <v>473.69799999999998</v>
      </c>
      <c r="IT22">
        <v>442.29399999999998</v>
      </c>
      <c r="IU22">
        <v>25.2026</v>
      </c>
      <c r="IV22">
        <v>34.676200000000001</v>
      </c>
      <c r="IW22">
        <v>29.999600000000001</v>
      </c>
      <c r="IX22">
        <v>34.408799999999999</v>
      </c>
      <c r="IY22">
        <v>34.364699999999999</v>
      </c>
      <c r="IZ22">
        <v>6.3665799999999999</v>
      </c>
      <c r="JA22">
        <v>53.462499999999999</v>
      </c>
      <c r="JB22">
        <v>0</v>
      </c>
      <c r="JC22">
        <v>25.199000000000002</v>
      </c>
      <c r="JD22">
        <v>75</v>
      </c>
      <c r="JE22">
        <v>18.7666</v>
      </c>
      <c r="JF22">
        <v>98.813599999999994</v>
      </c>
      <c r="JG22">
        <v>98.521900000000002</v>
      </c>
    </row>
    <row r="23" spans="1:267" x14ac:dyDescent="0.3">
      <c r="A23">
        <v>7</v>
      </c>
      <c r="B23">
        <v>1659816998.5999999</v>
      </c>
      <c r="C23">
        <v>803.59999990463257</v>
      </c>
      <c r="D23" t="s">
        <v>441</v>
      </c>
      <c r="E23" t="s">
        <v>442</v>
      </c>
      <c r="F23" t="s">
        <v>398</v>
      </c>
      <c r="G23" t="s">
        <v>399</v>
      </c>
      <c r="H23" t="s">
        <v>400</v>
      </c>
      <c r="I23" t="s">
        <v>31</v>
      </c>
      <c r="J23" t="s">
        <v>401</v>
      </c>
      <c r="K23">
        <f t="shared" si="0"/>
        <v>-1.0232784829397841</v>
      </c>
      <c r="L23">
        <v>1659816998.5999999</v>
      </c>
      <c r="M23">
        <f t="shared" si="1"/>
        <v>9.1431920077018908E-3</v>
      </c>
      <c r="N23">
        <f t="shared" si="2"/>
        <v>9.1431920077018916</v>
      </c>
      <c r="O23">
        <f t="shared" si="3"/>
        <v>-0.72623112925397137</v>
      </c>
      <c r="P23">
        <f t="shared" si="4"/>
        <v>50.3217</v>
      </c>
      <c r="Q23">
        <f t="shared" si="5"/>
        <v>50.955126382117314</v>
      </c>
      <c r="R23">
        <f t="shared" si="6"/>
        <v>5.0733058540100657</v>
      </c>
      <c r="S23">
        <f t="shared" si="7"/>
        <v>5.01023926972998</v>
      </c>
      <c r="T23">
        <f t="shared" si="8"/>
        <v>0.74467156807103874</v>
      </c>
      <c r="U23">
        <f t="shared" si="9"/>
        <v>2.9271516545249865</v>
      </c>
      <c r="V23">
        <f t="shared" si="10"/>
        <v>0.65327887774021809</v>
      </c>
      <c r="W23">
        <f t="shared" si="11"/>
        <v>0.4155721989394896</v>
      </c>
      <c r="X23">
        <f t="shared" si="12"/>
        <v>321.51019500266415</v>
      </c>
      <c r="Y23">
        <f t="shared" si="13"/>
        <v>28.86808897329664</v>
      </c>
      <c r="Z23">
        <f t="shared" si="14"/>
        <v>29.970199999999998</v>
      </c>
      <c r="AA23">
        <f t="shared" si="15"/>
        <v>4.2531626504900499</v>
      </c>
      <c r="AB23">
        <f t="shared" si="16"/>
        <v>70.904579493649322</v>
      </c>
      <c r="AC23">
        <f t="shared" si="17"/>
        <v>2.9098032608907602</v>
      </c>
      <c r="AD23">
        <f t="shared" si="18"/>
        <v>4.1038297972719535</v>
      </c>
      <c r="AE23">
        <f t="shared" si="19"/>
        <v>1.3433593895992897</v>
      </c>
      <c r="AF23">
        <f t="shared" si="20"/>
        <v>-403.21476753965339</v>
      </c>
      <c r="AG23">
        <f t="shared" si="21"/>
        <v>-97.951798019224697</v>
      </c>
      <c r="AH23">
        <f t="shared" si="22"/>
        <v>-7.4155486883952557</v>
      </c>
      <c r="AI23">
        <f t="shared" si="23"/>
        <v>-187.07191924460918</v>
      </c>
      <c r="AJ23">
        <v>0</v>
      </c>
      <c r="AK23">
        <v>0</v>
      </c>
      <c r="AL23">
        <f t="shared" si="24"/>
        <v>1</v>
      </c>
      <c r="AM23">
        <f t="shared" si="25"/>
        <v>0</v>
      </c>
      <c r="AN23">
        <f t="shared" si="26"/>
        <v>52385.935449843957</v>
      </c>
      <c r="AO23" t="s">
        <v>402</v>
      </c>
      <c r="AP23">
        <v>10366.9</v>
      </c>
      <c r="AQ23">
        <v>993.59653846153856</v>
      </c>
      <c r="AR23">
        <v>3431.87</v>
      </c>
      <c r="AS23">
        <f t="shared" si="27"/>
        <v>0.71047955241266758</v>
      </c>
      <c r="AT23">
        <v>-3.9894345373445681</v>
      </c>
      <c r="AU23" t="s">
        <v>443</v>
      </c>
      <c r="AV23">
        <v>10064.5</v>
      </c>
      <c r="AW23">
        <v>780.38059999999996</v>
      </c>
      <c r="AX23">
        <v>954.30200000000002</v>
      </c>
      <c r="AY23">
        <f t="shared" si="28"/>
        <v>0.18224985381986003</v>
      </c>
      <c r="AZ23">
        <v>0.5</v>
      </c>
      <c r="BA23">
        <f t="shared" si="29"/>
        <v>1681.1667000013804</v>
      </c>
      <c r="BB23">
        <f t="shared" si="30"/>
        <v>-0.72623112925397137</v>
      </c>
      <c r="BC23">
        <f t="shared" si="31"/>
        <v>153.19619266103402</v>
      </c>
      <c r="BD23">
        <f t="shared" si="32"/>
        <v>1.9410350015188365E-3</v>
      </c>
      <c r="BE23">
        <f t="shared" si="33"/>
        <v>2.5962095856447958</v>
      </c>
      <c r="BF23">
        <f t="shared" si="34"/>
        <v>567.23276366995344</v>
      </c>
      <c r="BG23" t="s">
        <v>444</v>
      </c>
      <c r="BH23">
        <v>602.04</v>
      </c>
      <c r="BI23">
        <f t="shared" si="35"/>
        <v>602.04</v>
      </c>
      <c r="BJ23">
        <f t="shared" si="36"/>
        <v>0.36913052681436276</v>
      </c>
      <c r="BK23">
        <f t="shared" si="37"/>
        <v>0.49372739608586802</v>
      </c>
      <c r="BL23">
        <f t="shared" si="38"/>
        <v>0.87551831735475272</v>
      </c>
      <c r="BM23">
        <f t="shared" si="39"/>
        <v>-4.4260960125599693</v>
      </c>
      <c r="BN23">
        <f t="shared" si="40"/>
        <v>1.0161157224902677</v>
      </c>
      <c r="BO23">
        <f t="shared" si="41"/>
        <v>0.38089573413221189</v>
      </c>
      <c r="BP23">
        <f t="shared" si="42"/>
        <v>0.61910426586778811</v>
      </c>
      <c r="BQ23">
        <v>8997</v>
      </c>
      <c r="BR23">
        <v>300</v>
      </c>
      <c r="BS23">
        <v>300</v>
      </c>
      <c r="BT23">
        <v>300</v>
      </c>
      <c r="BU23">
        <v>10064.5</v>
      </c>
      <c r="BV23">
        <v>913.41</v>
      </c>
      <c r="BW23">
        <v>-1.07216E-2</v>
      </c>
      <c r="BX23">
        <v>1.31</v>
      </c>
      <c r="BY23" t="s">
        <v>405</v>
      </c>
      <c r="BZ23" t="s">
        <v>405</v>
      </c>
      <c r="CA23" t="s">
        <v>405</v>
      </c>
      <c r="CB23" t="s">
        <v>405</v>
      </c>
      <c r="CC23" t="s">
        <v>405</v>
      </c>
      <c r="CD23" t="s">
        <v>405</v>
      </c>
      <c r="CE23" t="s">
        <v>405</v>
      </c>
      <c r="CF23" t="s">
        <v>405</v>
      </c>
      <c r="CG23" t="s">
        <v>405</v>
      </c>
      <c r="CH23" t="s">
        <v>405</v>
      </c>
      <c r="CI23">
        <f t="shared" si="43"/>
        <v>1999.96</v>
      </c>
      <c r="CJ23">
        <f t="shared" si="44"/>
        <v>1681.1667000013804</v>
      </c>
      <c r="CK23">
        <f t="shared" si="45"/>
        <v>0.84060016200393028</v>
      </c>
      <c r="CL23">
        <f t="shared" si="46"/>
        <v>0.16075831266758542</v>
      </c>
      <c r="CM23">
        <v>6</v>
      </c>
      <c r="CN23">
        <v>0.5</v>
      </c>
      <c r="CO23" t="s">
        <v>406</v>
      </c>
      <c r="CP23">
        <v>2</v>
      </c>
      <c r="CQ23">
        <v>1659816998.5999999</v>
      </c>
      <c r="CR23">
        <v>50.3217</v>
      </c>
      <c r="CS23">
        <v>50.002400000000002</v>
      </c>
      <c r="CT23">
        <v>29.2254</v>
      </c>
      <c r="CU23">
        <v>18.5761</v>
      </c>
      <c r="CV23">
        <v>50.740600000000001</v>
      </c>
      <c r="CW23">
        <v>28.819900000000001</v>
      </c>
      <c r="CX23">
        <v>500.08800000000002</v>
      </c>
      <c r="CY23">
        <v>99.465500000000006</v>
      </c>
      <c r="CZ23">
        <v>9.8689399999999997E-2</v>
      </c>
      <c r="DA23">
        <v>29.349499999999999</v>
      </c>
      <c r="DB23">
        <v>29.970199999999998</v>
      </c>
      <c r="DC23">
        <v>999.9</v>
      </c>
      <c r="DD23">
        <v>0</v>
      </c>
      <c r="DE23">
        <v>0</v>
      </c>
      <c r="DF23">
        <v>10040</v>
      </c>
      <c r="DG23">
        <v>0</v>
      </c>
      <c r="DH23">
        <v>1494.54</v>
      </c>
      <c r="DI23">
        <v>0.31929400000000002</v>
      </c>
      <c r="DJ23">
        <v>51.8367</v>
      </c>
      <c r="DK23">
        <v>50.948900000000002</v>
      </c>
      <c r="DL23">
        <v>10.6493</v>
      </c>
      <c r="DM23">
        <v>50.002400000000002</v>
      </c>
      <c r="DN23">
        <v>18.5761</v>
      </c>
      <c r="DO23">
        <v>2.9069199999999999</v>
      </c>
      <c r="DP23">
        <v>1.84768</v>
      </c>
      <c r="DQ23">
        <v>23.504200000000001</v>
      </c>
      <c r="DR23">
        <v>16.196100000000001</v>
      </c>
      <c r="DS23">
        <v>1999.96</v>
      </c>
      <c r="DT23">
        <v>0.97999199999999997</v>
      </c>
      <c r="DU23">
        <v>2.0008000000000001E-2</v>
      </c>
      <c r="DV23">
        <v>0</v>
      </c>
      <c r="DW23">
        <v>781.52499999999998</v>
      </c>
      <c r="DX23">
        <v>9.9997699999999995E-2</v>
      </c>
      <c r="DY23">
        <v>16866.099999999999</v>
      </c>
      <c r="DZ23">
        <v>16941.400000000001</v>
      </c>
      <c r="EA23">
        <v>50.25</v>
      </c>
      <c r="EB23">
        <v>51.811999999999998</v>
      </c>
      <c r="EC23">
        <v>50.811999999999998</v>
      </c>
      <c r="ED23">
        <v>51.061999999999998</v>
      </c>
      <c r="EE23">
        <v>51.436999999999998</v>
      </c>
      <c r="EF23">
        <v>1959.85</v>
      </c>
      <c r="EG23">
        <v>40.01</v>
      </c>
      <c r="EH23">
        <v>0</v>
      </c>
      <c r="EI23">
        <v>130.79999995231631</v>
      </c>
      <c r="EJ23">
        <v>0</v>
      </c>
      <c r="EK23">
        <v>780.38059999999996</v>
      </c>
      <c r="EL23">
        <v>4.8211537527690371</v>
      </c>
      <c r="EM23">
        <v>57.338461530072102</v>
      </c>
      <c r="EN23">
        <v>16858.936000000002</v>
      </c>
      <c r="EO23">
        <v>15</v>
      </c>
      <c r="EP23">
        <v>1659816955.5999999</v>
      </c>
      <c r="EQ23" t="s">
        <v>445</v>
      </c>
      <c r="ER23">
        <v>1659816947.5999999</v>
      </c>
      <c r="ES23">
        <v>1659816955.5999999</v>
      </c>
      <c r="ET23">
        <v>31</v>
      </c>
      <c r="EU23">
        <v>6.0000000000000001E-3</v>
      </c>
      <c r="EV23">
        <v>2E-3</v>
      </c>
      <c r="EW23">
        <v>-0.41799999999999998</v>
      </c>
      <c r="EX23">
        <v>2.8000000000000001E-2</v>
      </c>
      <c r="EY23">
        <v>50</v>
      </c>
      <c r="EZ23">
        <v>18</v>
      </c>
      <c r="FA23">
        <v>0.44</v>
      </c>
      <c r="FB23">
        <v>0.01</v>
      </c>
      <c r="FC23">
        <v>-0.65499164263000509</v>
      </c>
      <c r="FD23">
        <v>-0.75559285172159985</v>
      </c>
      <c r="FE23">
        <v>0.13443119061405751</v>
      </c>
      <c r="FF23">
        <v>1</v>
      </c>
      <c r="FG23">
        <v>0.73728566092831982</v>
      </c>
      <c r="FH23">
        <v>8.440582484732434E-2</v>
      </c>
      <c r="FI23">
        <v>1.752969111958862E-2</v>
      </c>
      <c r="FJ23">
        <v>1</v>
      </c>
      <c r="FK23">
        <v>2</v>
      </c>
      <c r="FL23">
        <v>2</v>
      </c>
      <c r="FM23" t="s">
        <v>420</v>
      </c>
      <c r="FN23">
        <v>2.9051900000000002</v>
      </c>
      <c r="FO23">
        <v>2.7326600000000001</v>
      </c>
      <c r="FP23">
        <v>1.3590400000000001E-2</v>
      </c>
      <c r="FQ23">
        <v>1.3380700000000001E-2</v>
      </c>
      <c r="FR23">
        <v>0.13231200000000001</v>
      </c>
      <c r="FS23">
        <v>9.6656199999999998E-2</v>
      </c>
      <c r="FT23">
        <v>23146.3</v>
      </c>
      <c r="FU23">
        <v>21543</v>
      </c>
      <c r="FV23">
        <v>23395.200000000001</v>
      </c>
      <c r="FW23">
        <v>21882.799999999999</v>
      </c>
      <c r="FX23">
        <v>28635.9</v>
      </c>
      <c r="FY23">
        <v>27624.799999999999</v>
      </c>
      <c r="FZ23">
        <v>36889.4</v>
      </c>
      <c r="GA23">
        <v>34098.400000000001</v>
      </c>
      <c r="GB23">
        <v>1.94208</v>
      </c>
      <c r="GC23">
        <v>1.8222700000000001</v>
      </c>
      <c r="GD23">
        <v>-5.3867699999999998E-2</v>
      </c>
      <c r="GE23">
        <v>0</v>
      </c>
      <c r="GF23">
        <v>30.8462</v>
      </c>
      <c r="GG23">
        <v>999.9</v>
      </c>
      <c r="GH23">
        <v>34.700000000000003</v>
      </c>
      <c r="GI23">
        <v>47.5</v>
      </c>
      <c r="GJ23">
        <v>38.208300000000001</v>
      </c>
      <c r="GK23">
        <v>61.616700000000002</v>
      </c>
      <c r="GL23">
        <v>35.540900000000001</v>
      </c>
      <c r="GM23">
        <v>1</v>
      </c>
      <c r="GN23">
        <v>0.61663400000000002</v>
      </c>
      <c r="GO23">
        <v>3.9159899999999999</v>
      </c>
      <c r="GP23">
        <v>20.074400000000001</v>
      </c>
      <c r="GQ23">
        <v>5.2617700000000003</v>
      </c>
      <c r="GR23">
        <v>11.9643</v>
      </c>
      <c r="GS23">
        <v>4.9792500000000004</v>
      </c>
      <c r="GT23">
        <v>3.2973300000000001</v>
      </c>
      <c r="GU23">
        <v>9999</v>
      </c>
      <c r="GV23">
        <v>9999</v>
      </c>
      <c r="GW23">
        <v>9999</v>
      </c>
      <c r="GX23">
        <v>999.9</v>
      </c>
      <c r="GY23">
        <v>1.8641799999999999</v>
      </c>
      <c r="GZ23">
        <v>1.8602000000000001</v>
      </c>
      <c r="HA23">
        <v>1.86676</v>
      </c>
      <c r="HB23">
        <v>1.8634599999999999</v>
      </c>
      <c r="HC23">
        <v>1.8621300000000001</v>
      </c>
      <c r="HD23">
        <v>1.8621700000000001</v>
      </c>
      <c r="HE23">
        <v>1.8633999999999999</v>
      </c>
      <c r="HF23">
        <v>1.8646799999999999</v>
      </c>
      <c r="HG23">
        <v>0</v>
      </c>
      <c r="HH23">
        <v>0</v>
      </c>
      <c r="HI23">
        <v>0</v>
      </c>
      <c r="HJ23">
        <v>0</v>
      </c>
      <c r="HK23" t="s">
        <v>409</v>
      </c>
      <c r="HL23" t="s">
        <v>410</v>
      </c>
      <c r="HM23" t="s">
        <v>411</v>
      </c>
      <c r="HN23" t="s">
        <v>411</v>
      </c>
      <c r="HO23" t="s">
        <v>411</v>
      </c>
      <c r="HP23" t="s">
        <v>411</v>
      </c>
      <c r="HQ23">
        <v>0</v>
      </c>
      <c r="HR23">
        <v>100</v>
      </c>
      <c r="HS23">
        <v>100</v>
      </c>
      <c r="HT23">
        <v>-0.41899999999999998</v>
      </c>
      <c r="HU23">
        <v>0.40550000000000003</v>
      </c>
      <c r="HV23">
        <v>-0.36803051988202129</v>
      </c>
      <c r="HW23">
        <v>-1.0353314661582381E-3</v>
      </c>
      <c r="HX23">
        <v>6.6505181264543773E-7</v>
      </c>
      <c r="HY23">
        <v>-1.850793754579626E-10</v>
      </c>
      <c r="HZ23">
        <v>-0.15754767123361391</v>
      </c>
      <c r="IA23">
        <v>-1.648161748699347E-2</v>
      </c>
      <c r="IB23">
        <v>1.7912429842672831E-3</v>
      </c>
      <c r="IC23">
        <v>-1.8786734536791681E-5</v>
      </c>
      <c r="ID23">
        <v>3</v>
      </c>
      <c r="IE23">
        <v>2022</v>
      </c>
      <c r="IF23">
        <v>2</v>
      </c>
      <c r="IG23">
        <v>30</v>
      </c>
      <c r="IH23">
        <v>0.8</v>
      </c>
      <c r="II23">
        <v>0.7</v>
      </c>
      <c r="IJ23">
        <v>0.26123000000000002</v>
      </c>
      <c r="IK23">
        <v>2.7465799999999998</v>
      </c>
      <c r="IL23">
        <v>1.4526399999999999</v>
      </c>
      <c r="IM23">
        <v>2.3278799999999999</v>
      </c>
      <c r="IN23">
        <v>1.5942400000000001</v>
      </c>
      <c r="IO23">
        <v>2.3718300000000001</v>
      </c>
      <c r="IP23">
        <v>47.9651</v>
      </c>
      <c r="IQ23">
        <v>24.245100000000001</v>
      </c>
      <c r="IR23">
        <v>18</v>
      </c>
      <c r="IS23">
        <v>473.72199999999998</v>
      </c>
      <c r="IT23">
        <v>441.63200000000001</v>
      </c>
      <c r="IU23">
        <v>24.8278</v>
      </c>
      <c r="IV23">
        <v>34.919600000000003</v>
      </c>
      <c r="IW23">
        <v>29.9968</v>
      </c>
      <c r="IX23">
        <v>34.5715</v>
      </c>
      <c r="IY23">
        <v>34.512</v>
      </c>
      <c r="IZ23">
        <v>5.1844200000000003</v>
      </c>
      <c r="JA23">
        <v>54.413699999999999</v>
      </c>
      <c r="JB23">
        <v>0</v>
      </c>
      <c r="JC23">
        <v>25.226299999999998</v>
      </c>
      <c r="JD23">
        <v>50</v>
      </c>
      <c r="JE23">
        <v>18.373699999999999</v>
      </c>
      <c r="JF23">
        <v>98.758899999999997</v>
      </c>
      <c r="JG23">
        <v>98.463800000000006</v>
      </c>
    </row>
    <row r="24" spans="1:267" x14ac:dyDescent="0.3">
      <c r="A24">
        <v>8</v>
      </c>
      <c r="B24">
        <v>1659817120.5999999</v>
      </c>
      <c r="C24">
        <v>925.59999990463257</v>
      </c>
      <c r="D24" t="s">
        <v>446</v>
      </c>
      <c r="E24" t="s">
        <v>447</v>
      </c>
      <c r="F24" t="s">
        <v>398</v>
      </c>
      <c r="G24" t="s">
        <v>399</v>
      </c>
      <c r="H24" t="s">
        <v>400</v>
      </c>
      <c r="I24" t="s">
        <v>31</v>
      </c>
      <c r="J24" t="s">
        <v>401</v>
      </c>
      <c r="K24">
        <f t="shared" si="0"/>
        <v>-11.505805088688433</v>
      </c>
      <c r="L24">
        <v>1659817120.5999999</v>
      </c>
      <c r="M24">
        <f t="shared" si="1"/>
        <v>9.4393155894175861E-3</v>
      </c>
      <c r="N24">
        <f t="shared" si="2"/>
        <v>9.4393155894175855</v>
      </c>
      <c r="O24">
        <f t="shared" si="3"/>
        <v>-3.9881343555288193</v>
      </c>
      <c r="P24">
        <f t="shared" si="4"/>
        <v>24.542000000000002</v>
      </c>
      <c r="Q24">
        <f t="shared" si="5"/>
        <v>33.226313616349728</v>
      </c>
      <c r="R24">
        <f t="shared" si="6"/>
        <v>3.3079940806638843</v>
      </c>
      <c r="S24">
        <f t="shared" si="7"/>
        <v>2.4433884440224003</v>
      </c>
      <c r="T24">
        <f t="shared" si="8"/>
        <v>0.76950913405178079</v>
      </c>
      <c r="U24">
        <f t="shared" si="9"/>
        <v>2.9222615853569622</v>
      </c>
      <c r="V24">
        <f t="shared" si="10"/>
        <v>0.67220139256498213</v>
      </c>
      <c r="W24">
        <f t="shared" si="11"/>
        <v>0.42783895746086187</v>
      </c>
      <c r="X24">
        <f t="shared" si="12"/>
        <v>321.49583100266415</v>
      </c>
      <c r="Y24">
        <f t="shared" si="13"/>
        <v>28.805396312559335</v>
      </c>
      <c r="Z24">
        <f t="shared" si="14"/>
        <v>29.9817</v>
      </c>
      <c r="AA24">
        <f t="shared" si="15"/>
        <v>4.2559735067133095</v>
      </c>
      <c r="AB24">
        <f t="shared" si="16"/>
        <v>70.803900599569715</v>
      </c>
      <c r="AC24">
        <f t="shared" si="17"/>
        <v>2.9082216404324801</v>
      </c>
      <c r="AD24">
        <f t="shared" si="18"/>
        <v>4.1074313926288886</v>
      </c>
      <c r="AE24">
        <f t="shared" si="19"/>
        <v>1.3477518662808294</v>
      </c>
      <c r="AF24">
        <f t="shared" si="20"/>
        <v>-416.27381749331556</v>
      </c>
      <c r="AG24">
        <f t="shared" si="21"/>
        <v>-97.205244385884868</v>
      </c>
      <c r="AH24">
        <f t="shared" si="22"/>
        <v>-7.3723198918612054</v>
      </c>
      <c r="AI24">
        <f t="shared" si="23"/>
        <v>-199.35555076839748</v>
      </c>
      <c r="AJ24">
        <v>0</v>
      </c>
      <c r="AK24">
        <v>0</v>
      </c>
      <c r="AL24">
        <f t="shared" si="24"/>
        <v>1</v>
      </c>
      <c r="AM24">
        <f t="shared" si="25"/>
        <v>0</v>
      </c>
      <c r="AN24">
        <f t="shared" si="26"/>
        <v>52243.30018690315</v>
      </c>
      <c r="AO24" t="s">
        <v>402</v>
      </c>
      <c r="AP24">
        <v>10366.9</v>
      </c>
      <c r="AQ24">
        <v>993.59653846153856</v>
      </c>
      <c r="AR24">
        <v>3431.87</v>
      </c>
      <c r="AS24">
        <f t="shared" si="27"/>
        <v>0.71047955241266758</v>
      </c>
      <c r="AT24">
        <v>-3.9894345373445681</v>
      </c>
      <c r="AU24" t="s">
        <v>448</v>
      </c>
      <c r="AV24">
        <v>10062.200000000001</v>
      </c>
      <c r="AW24">
        <v>788.51099999999997</v>
      </c>
      <c r="AX24">
        <v>935.77700000000004</v>
      </c>
      <c r="AY24">
        <f t="shared" si="28"/>
        <v>0.15737296385784227</v>
      </c>
      <c r="AZ24">
        <v>0.5</v>
      </c>
      <c r="BA24">
        <f t="shared" si="29"/>
        <v>1681.09110000138</v>
      </c>
      <c r="BB24">
        <f t="shared" si="30"/>
        <v>-3.9881343555288193</v>
      </c>
      <c r="BC24">
        <f t="shared" si="31"/>
        <v>132.27914446112874</v>
      </c>
      <c r="BD24">
        <f t="shared" si="32"/>
        <v>7.7341544176141928E-7</v>
      </c>
      <c r="BE24">
        <f t="shared" si="33"/>
        <v>2.6674015283555801</v>
      </c>
      <c r="BF24">
        <f t="shared" si="34"/>
        <v>560.63582915289783</v>
      </c>
      <c r="BG24" t="s">
        <v>449</v>
      </c>
      <c r="BH24">
        <v>611.25</v>
      </c>
      <c r="BI24">
        <f t="shared" si="35"/>
        <v>611.25</v>
      </c>
      <c r="BJ24">
        <f t="shared" si="36"/>
        <v>0.3467995045828226</v>
      </c>
      <c r="BK24">
        <f t="shared" si="37"/>
        <v>0.45378658786480031</v>
      </c>
      <c r="BL24">
        <f t="shared" si="38"/>
        <v>0.8849447993703512</v>
      </c>
      <c r="BM24">
        <f t="shared" si="39"/>
        <v>-2.5469936965678346</v>
      </c>
      <c r="BN24">
        <f t="shared" si="40"/>
        <v>1.02371331164186</v>
      </c>
      <c r="BO24">
        <f t="shared" si="41"/>
        <v>0.35177321791624871</v>
      </c>
      <c r="BP24">
        <f t="shared" si="42"/>
        <v>0.64822678208375129</v>
      </c>
      <c r="BQ24">
        <v>8999</v>
      </c>
      <c r="BR24">
        <v>300</v>
      </c>
      <c r="BS24">
        <v>300</v>
      </c>
      <c r="BT24">
        <v>300</v>
      </c>
      <c r="BU24">
        <v>10062.200000000001</v>
      </c>
      <c r="BV24">
        <v>899.31</v>
      </c>
      <c r="BW24">
        <v>-1.0718500000000001E-2</v>
      </c>
      <c r="BX24">
        <v>-0.33</v>
      </c>
      <c r="BY24" t="s">
        <v>405</v>
      </c>
      <c r="BZ24" t="s">
        <v>405</v>
      </c>
      <c r="CA24" t="s">
        <v>405</v>
      </c>
      <c r="CB24" t="s">
        <v>405</v>
      </c>
      <c r="CC24" t="s">
        <v>405</v>
      </c>
      <c r="CD24" t="s">
        <v>405</v>
      </c>
      <c r="CE24" t="s">
        <v>405</v>
      </c>
      <c r="CF24" t="s">
        <v>405</v>
      </c>
      <c r="CG24" t="s">
        <v>405</v>
      </c>
      <c r="CH24" t="s">
        <v>405</v>
      </c>
      <c r="CI24">
        <f t="shared" si="43"/>
        <v>1999.87</v>
      </c>
      <c r="CJ24">
        <f t="shared" si="44"/>
        <v>1681.09110000138</v>
      </c>
      <c r="CK24">
        <f t="shared" si="45"/>
        <v>0.84060018901297595</v>
      </c>
      <c r="CL24">
        <f t="shared" si="46"/>
        <v>0.16075836479504377</v>
      </c>
      <c r="CM24">
        <v>6</v>
      </c>
      <c r="CN24">
        <v>0.5</v>
      </c>
      <c r="CO24" t="s">
        <v>406</v>
      </c>
      <c r="CP24">
        <v>2</v>
      </c>
      <c r="CQ24">
        <v>1659817120.5999999</v>
      </c>
      <c r="CR24">
        <v>24.542000000000002</v>
      </c>
      <c r="CS24">
        <v>20.034600000000001</v>
      </c>
      <c r="CT24">
        <v>29.210899999999999</v>
      </c>
      <c r="CU24">
        <v>18.215499999999999</v>
      </c>
      <c r="CV24">
        <v>24.962700000000002</v>
      </c>
      <c r="CW24">
        <v>28.8063</v>
      </c>
      <c r="CX24">
        <v>500.041</v>
      </c>
      <c r="CY24">
        <v>99.460800000000006</v>
      </c>
      <c r="CZ24">
        <v>9.8667199999999997E-2</v>
      </c>
      <c r="DA24">
        <v>29.364699999999999</v>
      </c>
      <c r="DB24">
        <v>29.9817</v>
      </c>
      <c r="DC24">
        <v>999.9</v>
      </c>
      <c r="DD24">
        <v>0</v>
      </c>
      <c r="DE24">
        <v>0</v>
      </c>
      <c r="DF24">
        <v>10012.5</v>
      </c>
      <c r="DG24">
        <v>0</v>
      </c>
      <c r="DH24">
        <v>1495.64</v>
      </c>
      <c r="DI24">
        <v>4.5074300000000003</v>
      </c>
      <c r="DJ24">
        <v>25.2805</v>
      </c>
      <c r="DK24">
        <v>20.406300000000002</v>
      </c>
      <c r="DL24">
        <v>10.9954</v>
      </c>
      <c r="DM24">
        <v>20.034600000000001</v>
      </c>
      <c r="DN24">
        <v>18.215499999999999</v>
      </c>
      <c r="DO24">
        <v>2.9053399999999998</v>
      </c>
      <c r="DP24">
        <v>1.8117300000000001</v>
      </c>
      <c r="DQ24">
        <v>23.495100000000001</v>
      </c>
      <c r="DR24">
        <v>15.888400000000001</v>
      </c>
      <c r="DS24">
        <v>1999.87</v>
      </c>
      <c r="DT24">
        <v>0.97999499999999995</v>
      </c>
      <c r="DU24">
        <v>2.00053E-2</v>
      </c>
      <c r="DV24">
        <v>0</v>
      </c>
      <c r="DW24">
        <v>787.05</v>
      </c>
      <c r="DX24">
        <v>9.9997699999999995E-2</v>
      </c>
      <c r="DY24">
        <v>17074.599999999999</v>
      </c>
      <c r="DZ24">
        <v>16940.7</v>
      </c>
      <c r="EA24">
        <v>50.625</v>
      </c>
      <c r="EB24">
        <v>52.25</v>
      </c>
      <c r="EC24">
        <v>51.186999999999998</v>
      </c>
      <c r="ED24">
        <v>51.561999999999998</v>
      </c>
      <c r="EE24">
        <v>51.811999999999998</v>
      </c>
      <c r="EF24">
        <v>1959.76</v>
      </c>
      <c r="EG24">
        <v>40.01</v>
      </c>
      <c r="EH24">
        <v>0</v>
      </c>
      <c r="EI24">
        <v>121.5999999046326</v>
      </c>
      <c r="EJ24">
        <v>0</v>
      </c>
      <c r="EK24">
        <v>788.51099999999997</v>
      </c>
      <c r="EL24">
        <v>4.7596154503627677</v>
      </c>
      <c r="EM24">
        <v>81.830769338458794</v>
      </c>
      <c r="EN24">
        <v>17064.864000000001</v>
      </c>
      <c r="EO24">
        <v>15</v>
      </c>
      <c r="EP24">
        <v>1659817077.0999999</v>
      </c>
      <c r="EQ24" t="s">
        <v>450</v>
      </c>
      <c r="ER24">
        <v>1659817068.5999999</v>
      </c>
      <c r="ES24">
        <v>1659817077.0999999</v>
      </c>
      <c r="ET24">
        <v>32</v>
      </c>
      <c r="EU24">
        <v>-2.7E-2</v>
      </c>
      <c r="EV24">
        <v>0</v>
      </c>
      <c r="EW24">
        <v>-0.41599999999999998</v>
      </c>
      <c r="EX24">
        <v>1.9E-2</v>
      </c>
      <c r="EY24">
        <v>20</v>
      </c>
      <c r="EZ24">
        <v>18</v>
      </c>
      <c r="FA24">
        <v>0.3</v>
      </c>
      <c r="FB24">
        <v>0.01</v>
      </c>
      <c r="FC24">
        <v>-3.992621647210175</v>
      </c>
      <c r="FD24">
        <v>-0.52400617981349384</v>
      </c>
      <c r="FE24">
        <v>9.9840325164831586E-2</v>
      </c>
      <c r="FF24">
        <v>1</v>
      </c>
      <c r="FG24">
        <v>0.75616471605118185</v>
      </c>
      <c r="FH24">
        <v>6.2974191840347485E-2</v>
      </c>
      <c r="FI24">
        <v>1.307740139659002E-2</v>
      </c>
      <c r="FJ24">
        <v>1</v>
      </c>
      <c r="FK24">
        <v>2</v>
      </c>
      <c r="FL24">
        <v>2</v>
      </c>
      <c r="FM24" t="s">
        <v>420</v>
      </c>
      <c r="FN24">
        <v>2.90455</v>
      </c>
      <c r="FO24">
        <v>2.7324000000000002</v>
      </c>
      <c r="FP24">
        <v>6.7120599999999997E-3</v>
      </c>
      <c r="FQ24">
        <v>5.3827399999999996E-3</v>
      </c>
      <c r="FR24">
        <v>0.13220999999999999</v>
      </c>
      <c r="FS24">
        <v>9.5288700000000004E-2</v>
      </c>
      <c r="FT24">
        <v>23295.599999999999</v>
      </c>
      <c r="FU24">
        <v>21705.599999999999</v>
      </c>
      <c r="FV24">
        <v>23384.400000000001</v>
      </c>
      <c r="FW24">
        <v>21872</v>
      </c>
      <c r="FX24">
        <v>28626.6</v>
      </c>
      <c r="FY24">
        <v>27653.8</v>
      </c>
      <c r="FZ24">
        <v>36871.699999999997</v>
      </c>
      <c r="GA24">
        <v>34082.300000000003</v>
      </c>
      <c r="GB24">
        <v>1.9392499999999999</v>
      </c>
      <c r="GC24">
        <v>1.81928</v>
      </c>
      <c r="GD24">
        <v>-6.1470999999999998E-2</v>
      </c>
      <c r="GE24">
        <v>0</v>
      </c>
      <c r="GF24">
        <v>30.981200000000001</v>
      </c>
      <c r="GG24">
        <v>999.9</v>
      </c>
      <c r="GH24">
        <v>34.799999999999997</v>
      </c>
      <c r="GI24">
        <v>47.5</v>
      </c>
      <c r="GJ24">
        <v>38.3187</v>
      </c>
      <c r="GK24">
        <v>61.566699999999997</v>
      </c>
      <c r="GL24">
        <v>35.649000000000001</v>
      </c>
      <c r="GM24">
        <v>1</v>
      </c>
      <c r="GN24">
        <v>0.63797800000000005</v>
      </c>
      <c r="GO24">
        <v>4.4916200000000002</v>
      </c>
      <c r="GP24">
        <v>20.0611</v>
      </c>
      <c r="GQ24">
        <v>5.2656599999999996</v>
      </c>
      <c r="GR24">
        <v>11.964</v>
      </c>
      <c r="GS24">
        <v>4.9802</v>
      </c>
      <c r="GT24">
        <v>3.298</v>
      </c>
      <c r="GU24">
        <v>9999</v>
      </c>
      <c r="GV24">
        <v>9999</v>
      </c>
      <c r="GW24">
        <v>9999</v>
      </c>
      <c r="GX24">
        <v>999.9</v>
      </c>
      <c r="GY24">
        <v>1.8641799999999999</v>
      </c>
      <c r="GZ24">
        <v>1.8602099999999999</v>
      </c>
      <c r="HA24">
        <v>1.86676</v>
      </c>
      <c r="HB24">
        <v>1.86347</v>
      </c>
      <c r="HC24">
        <v>1.86216</v>
      </c>
      <c r="HD24">
        <v>1.86215</v>
      </c>
      <c r="HE24">
        <v>1.8633999999999999</v>
      </c>
      <c r="HF24">
        <v>1.86469</v>
      </c>
      <c r="HG24">
        <v>0</v>
      </c>
      <c r="HH24">
        <v>0</v>
      </c>
      <c r="HI24">
        <v>0</v>
      </c>
      <c r="HJ24">
        <v>0</v>
      </c>
      <c r="HK24" t="s">
        <v>409</v>
      </c>
      <c r="HL24" t="s">
        <v>410</v>
      </c>
      <c r="HM24" t="s">
        <v>411</v>
      </c>
      <c r="HN24" t="s">
        <v>411</v>
      </c>
      <c r="HO24" t="s">
        <v>411</v>
      </c>
      <c r="HP24" t="s">
        <v>411</v>
      </c>
      <c r="HQ24">
        <v>0</v>
      </c>
      <c r="HR24">
        <v>100</v>
      </c>
      <c r="HS24">
        <v>100</v>
      </c>
      <c r="HT24">
        <v>-0.42099999999999999</v>
      </c>
      <c r="HU24">
        <v>0.40460000000000002</v>
      </c>
      <c r="HV24">
        <v>-0.3952748908103666</v>
      </c>
      <c r="HW24">
        <v>-1.0353314661582381E-3</v>
      </c>
      <c r="HX24">
        <v>6.6505181264543773E-7</v>
      </c>
      <c r="HY24">
        <v>-1.850793754579626E-10</v>
      </c>
      <c r="HZ24">
        <v>-0.15787821726055179</v>
      </c>
      <c r="IA24">
        <v>-1.648161748699347E-2</v>
      </c>
      <c r="IB24">
        <v>1.7912429842672831E-3</v>
      </c>
      <c r="IC24">
        <v>-1.8786734536791681E-5</v>
      </c>
      <c r="ID24">
        <v>3</v>
      </c>
      <c r="IE24">
        <v>2022</v>
      </c>
      <c r="IF24">
        <v>2</v>
      </c>
      <c r="IG24">
        <v>30</v>
      </c>
      <c r="IH24">
        <v>0.9</v>
      </c>
      <c r="II24">
        <v>0.7</v>
      </c>
      <c r="IJ24">
        <v>0.19042999999999999</v>
      </c>
      <c r="IK24">
        <v>2.7587899999999999</v>
      </c>
      <c r="IL24">
        <v>1.4526399999999999</v>
      </c>
      <c r="IM24">
        <v>2.3290999999999999</v>
      </c>
      <c r="IN24">
        <v>1.5942400000000001</v>
      </c>
      <c r="IO24">
        <v>2.4108900000000002</v>
      </c>
      <c r="IP24">
        <v>48.0869</v>
      </c>
      <c r="IQ24">
        <v>24.2364</v>
      </c>
      <c r="IR24">
        <v>18</v>
      </c>
      <c r="IS24">
        <v>473.32100000000003</v>
      </c>
      <c r="IT24">
        <v>440.86700000000002</v>
      </c>
      <c r="IU24">
        <v>24.685099999999998</v>
      </c>
      <c r="IV24">
        <v>35.157699999999998</v>
      </c>
      <c r="IW24">
        <v>29.997299999999999</v>
      </c>
      <c r="IX24">
        <v>34.754399999999997</v>
      </c>
      <c r="IY24">
        <v>34.685099999999998</v>
      </c>
      <c r="IZ24">
        <v>3.7879100000000001</v>
      </c>
      <c r="JA24">
        <v>55.220399999999998</v>
      </c>
      <c r="JB24">
        <v>0</v>
      </c>
      <c r="JC24">
        <v>25.040099999999999</v>
      </c>
      <c r="JD24">
        <v>20</v>
      </c>
      <c r="JE24">
        <v>18.1221</v>
      </c>
      <c r="JF24">
        <v>98.712100000000007</v>
      </c>
      <c r="JG24">
        <v>98.416499999999999</v>
      </c>
    </row>
    <row r="25" spans="1:267" x14ac:dyDescent="0.3">
      <c r="A25">
        <v>9</v>
      </c>
      <c r="B25">
        <v>1659817246.0999999</v>
      </c>
      <c r="C25">
        <v>1051.099999904633</v>
      </c>
      <c r="D25" t="s">
        <v>451</v>
      </c>
      <c r="E25" t="s">
        <v>452</v>
      </c>
      <c r="F25" t="s">
        <v>398</v>
      </c>
      <c r="G25" t="s">
        <v>399</v>
      </c>
      <c r="H25" t="s">
        <v>400</v>
      </c>
      <c r="I25" t="s">
        <v>31</v>
      </c>
      <c r="J25" t="s">
        <v>401</v>
      </c>
      <c r="K25">
        <f t="shared" si="0"/>
        <v>6.1430935735407832</v>
      </c>
      <c r="L25">
        <v>1659817246.0999999</v>
      </c>
      <c r="M25">
        <f t="shared" si="1"/>
        <v>9.3074728389576349E-3</v>
      </c>
      <c r="N25">
        <f t="shared" si="2"/>
        <v>9.3074728389576347</v>
      </c>
      <c r="O25">
        <f t="shared" si="3"/>
        <v>31.305099120286783</v>
      </c>
      <c r="P25">
        <f t="shared" si="4"/>
        <v>358.459</v>
      </c>
      <c r="Q25">
        <f t="shared" si="5"/>
        <v>277.09920756627389</v>
      </c>
      <c r="R25">
        <f t="shared" si="6"/>
        <v>27.587511544356811</v>
      </c>
      <c r="S25">
        <f t="shared" si="7"/>
        <v>35.687549912294301</v>
      </c>
      <c r="T25">
        <f t="shared" si="8"/>
        <v>0.75606212581491949</v>
      </c>
      <c r="U25">
        <f t="shared" si="9"/>
        <v>2.9196022524139575</v>
      </c>
      <c r="V25">
        <f t="shared" si="10"/>
        <v>0.6618294464755603</v>
      </c>
      <c r="W25">
        <f t="shared" si="11"/>
        <v>0.42112717440185643</v>
      </c>
      <c r="X25">
        <f t="shared" si="12"/>
        <v>321.53138100266261</v>
      </c>
      <c r="Y25">
        <f t="shared" si="13"/>
        <v>29.001532281628339</v>
      </c>
      <c r="Z25">
        <f t="shared" si="14"/>
        <v>30.022500000000001</v>
      </c>
      <c r="AA25">
        <f t="shared" si="15"/>
        <v>4.2659590009299828</v>
      </c>
      <c r="AB25">
        <f t="shared" si="16"/>
        <v>70.341485609635185</v>
      </c>
      <c r="AC25">
        <f t="shared" si="17"/>
        <v>2.9163497940513299</v>
      </c>
      <c r="AD25">
        <f t="shared" si="18"/>
        <v>4.1459883435442491</v>
      </c>
      <c r="AE25">
        <f t="shared" si="19"/>
        <v>1.3496092068786529</v>
      </c>
      <c r="AF25">
        <f t="shared" si="20"/>
        <v>-410.4595521980317</v>
      </c>
      <c r="AG25">
        <f t="shared" si="21"/>
        <v>-78.039711610215519</v>
      </c>
      <c r="AH25">
        <f t="shared" si="22"/>
        <v>-5.9300967898800376</v>
      </c>
      <c r="AI25">
        <f t="shared" si="23"/>
        <v>-172.89797959546468</v>
      </c>
      <c r="AJ25">
        <v>0</v>
      </c>
      <c r="AK25">
        <v>0</v>
      </c>
      <c r="AL25">
        <f t="shared" si="24"/>
        <v>1</v>
      </c>
      <c r="AM25">
        <f t="shared" si="25"/>
        <v>0</v>
      </c>
      <c r="AN25">
        <f t="shared" si="26"/>
        <v>52139.307565456023</v>
      </c>
      <c r="AO25" t="s">
        <v>402</v>
      </c>
      <c r="AP25">
        <v>10366.9</v>
      </c>
      <c r="AQ25">
        <v>993.59653846153856</v>
      </c>
      <c r="AR25">
        <v>3431.87</v>
      </c>
      <c r="AS25">
        <f t="shared" si="27"/>
        <v>0.71047955241266758</v>
      </c>
      <c r="AT25">
        <v>-3.9894345373445681</v>
      </c>
      <c r="AU25" t="s">
        <v>453</v>
      </c>
      <c r="AV25">
        <v>10060.299999999999</v>
      </c>
      <c r="AW25">
        <v>775.55399999999997</v>
      </c>
      <c r="AX25">
        <v>1091.83</v>
      </c>
      <c r="AY25">
        <f t="shared" si="28"/>
        <v>0.28967513257558408</v>
      </c>
      <c r="AZ25">
        <v>0.5</v>
      </c>
      <c r="BA25">
        <f t="shared" si="29"/>
        <v>1681.2837000013794</v>
      </c>
      <c r="BB25">
        <f t="shared" si="30"/>
        <v>31.305099120286783</v>
      </c>
      <c r="BC25">
        <f t="shared" si="31"/>
        <v>243.51303934753406</v>
      </c>
      <c r="BD25">
        <f t="shared" si="32"/>
        <v>2.0992610383127126E-2</v>
      </c>
      <c r="BE25">
        <f t="shared" si="33"/>
        <v>2.143227425514961</v>
      </c>
      <c r="BF25">
        <f t="shared" si="34"/>
        <v>613.13886645619402</v>
      </c>
      <c r="BG25" t="s">
        <v>454</v>
      </c>
      <c r="BH25">
        <v>560.97</v>
      </c>
      <c r="BI25">
        <f t="shared" si="35"/>
        <v>560.97</v>
      </c>
      <c r="BJ25">
        <f t="shared" si="36"/>
        <v>0.48621122335894773</v>
      </c>
      <c r="BK25">
        <f t="shared" si="37"/>
        <v>0.59578043175225104</v>
      </c>
      <c r="BL25">
        <f t="shared" si="38"/>
        <v>0.81508934480476514</v>
      </c>
      <c r="BM25">
        <f t="shared" si="39"/>
        <v>3.2196361102084174</v>
      </c>
      <c r="BN25">
        <f t="shared" si="40"/>
        <v>0.95971187683087855</v>
      </c>
      <c r="BO25">
        <f t="shared" si="41"/>
        <v>0.4309370447448666</v>
      </c>
      <c r="BP25">
        <f t="shared" si="42"/>
        <v>0.5690629552551334</v>
      </c>
      <c r="BQ25">
        <v>9001</v>
      </c>
      <c r="BR25">
        <v>300</v>
      </c>
      <c r="BS25">
        <v>300</v>
      </c>
      <c r="BT25">
        <v>300</v>
      </c>
      <c r="BU25">
        <v>10060.299999999999</v>
      </c>
      <c r="BV25">
        <v>1008.21</v>
      </c>
      <c r="BW25">
        <v>-1.0717000000000001E-2</v>
      </c>
      <c r="BX25">
        <v>2.0099999999999998</v>
      </c>
      <c r="BY25" t="s">
        <v>405</v>
      </c>
      <c r="BZ25" t="s">
        <v>405</v>
      </c>
      <c r="CA25" t="s">
        <v>405</v>
      </c>
      <c r="CB25" t="s">
        <v>405</v>
      </c>
      <c r="CC25" t="s">
        <v>405</v>
      </c>
      <c r="CD25" t="s">
        <v>405</v>
      </c>
      <c r="CE25" t="s">
        <v>405</v>
      </c>
      <c r="CF25" t="s">
        <v>405</v>
      </c>
      <c r="CG25" t="s">
        <v>405</v>
      </c>
      <c r="CH25" t="s">
        <v>405</v>
      </c>
      <c r="CI25">
        <f t="shared" si="43"/>
        <v>2000.1</v>
      </c>
      <c r="CJ25">
        <f t="shared" si="44"/>
        <v>1681.2837000013794</v>
      </c>
      <c r="CK25">
        <f t="shared" si="45"/>
        <v>0.84059982000968925</v>
      </c>
      <c r="CL25">
        <f t="shared" si="46"/>
        <v>0.16075765261870037</v>
      </c>
      <c r="CM25">
        <v>6</v>
      </c>
      <c r="CN25">
        <v>0.5</v>
      </c>
      <c r="CO25" t="s">
        <v>406</v>
      </c>
      <c r="CP25">
        <v>2</v>
      </c>
      <c r="CQ25">
        <v>1659817246.0999999</v>
      </c>
      <c r="CR25">
        <v>358.459</v>
      </c>
      <c r="CS25">
        <v>400.02300000000002</v>
      </c>
      <c r="CT25">
        <v>29.292899999999999</v>
      </c>
      <c r="CU25">
        <v>18.4526</v>
      </c>
      <c r="CV25">
        <v>358.971</v>
      </c>
      <c r="CW25">
        <v>28.8828</v>
      </c>
      <c r="CX25">
        <v>500.06900000000002</v>
      </c>
      <c r="CY25">
        <v>99.4589</v>
      </c>
      <c r="CZ25">
        <v>9.9347699999999997E-2</v>
      </c>
      <c r="DA25">
        <v>29.526700000000002</v>
      </c>
      <c r="DB25">
        <v>30.022500000000001</v>
      </c>
      <c r="DC25">
        <v>999.9</v>
      </c>
      <c r="DD25">
        <v>0</v>
      </c>
      <c r="DE25">
        <v>0</v>
      </c>
      <c r="DF25">
        <v>9997.5</v>
      </c>
      <c r="DG25">
        <v>0</v>
      </c>
      <c r="DH25">
        <v>1473.88</v>
      </c>
      <c r="DI25">
        <v>-41.563899999999997</v>
      </c>
      <c r="DJ25">
        <v>369.27600000000001</v>
      </c>
      <c r="DK25">
        <v>407.54300000000001</v>
      </c>
      <c r="DL25">
        <v>10.840299999999999</v>
      </c>
      <c r="DM25">
        <v>400.02300000000002</v>
      </c>
      <c r="DN25">
        <v>18.4526</v>
      </c>
      <c r="DO25">
        <v>2.91344</v>
      </c>
      <c r="DP25">
        <v>1.83527</v>
      </c>
      <c r="DQ25">
        <v>23.5413</v>
      </c>
      <c r="DR25">
        <v>16.090499999999999</v>
      </c>
      <c r="DS25">
        <v>2000.1</v>
      </c>
      <c r="DT25">
        <v>0.98000299999999996</v>
      </c>
      <c r="DU25">
        <v>1.99971E-2</v>
      </c>
      <c r="DV25">
        <v>0</v>
      </c>
      <c r="DW25">
        <v>775.84500000000003</v>
      </c>
      <c r="DX25">
        <v>9.9997699999999995E-2</v>
      </c>
      <c r="DY25">
        <v>16853.400000000001</v>
      </c>
      <c r="DZ25">
        <v>16942.7</v>
      </c>
      <c r="EA25">
        <v>51.061999999999998</v>
      </c>
      <c r="EB25">
        <v>52.686999999999998</v>
      </c>
      <c r="EC25">
        <v>51.625</v>
      </c>
      <c r="ED25">
        <v>51.936999999999998</v>
      </c>
      <c r="EE25">
        <v>52.186999999999998</v>
      </c>
      <c r="EF25">
        <v>1960.01</v>
      </c>
      <c r="EG25">
        <v>39.99</v>
      </c>
      <c r="EH25">
        <v>0</v>
      </c>
      <c r="EI25">
        <v>124.7000000476837</v>
      </c>
      <c r="EJ25">
        <v>0</v>
      </c>
      <c r="EK25">
        <v>775.55399999999997</v>
      </c>
      <c r="EL25">
        <v>9.1503846767589003</v>
      </c>
      <c r="EM25">
        <v>39.65384582162639</v>
      </c>
      <c r="EN25">
        <v>16850.62</v>
      </c>
      <c r="EO25">
        <v>15</v>
      </c>
      <c r="EP25">
        <v>1659817202.5999999</v>
      </c>
      <c r="EQ25" t="s">
        <v>455</v>
      </c>
      <c r="ER25">
        <v>1659817200.5999999</v>
      </c>
      <c r="ES25">
        <v>1659817202.5999999</v>
      </c>
      <c r="ET25">
        <v>33</v>
      </c>
      <c r="EU25">
        <v>0.17799999999999999</v>
      </c>
      <c r="EV25">
        <v>2E-3</v>
      </c>
      <c r="EW25">
        <v>-0.53800000000000003</v>
      </c>
      <c r="EX25">
        <v>1.0999999999999999E-2</v>
      </c>
      <c r="EY25">
        <v>401</v>
      </c>
      <c r="EZ25">
        <v>18</v>
      </c>
      <c r="FA25">
        <v>0.03</v>
      </c>
      <c r="FB25">
        <v>0.01</v>
      </c>
      <c r="FC25">
        <v>31.265751264931701</v>
      </c>
      <c r="FD25">
        <v>-0.89578692608125954</v>
      </c>
      <c r="FE25">
        <v>0.19180578679514759</v>
      </c>
      <c r="FF25">
        <v>1</v>
      </c>
      <c r="FG25">
        <v>0.75673473358253307</v>
      </c>
      <c r="FH25">
        <v>4.0729922035799851E-2</v>
      </c>
      <c r="FI25">
        <v>1.365112943705995E-2</v>
      </c>
      <c r="FJ25">
        <v>1</v>
      </c>
      <c r="FK25">
        <v>2</v>
      </c>
      <c r="FL25">
        <v>2</v>
      </c>
      <c r="FM25" t="s">
        <v>420</v>
      </c>
      <c r="FN25">
        <v>2.9040900000000001</v>
      </c>
      <c r="FO25">
        <v>2.7329500000000002</v>
      </c>
      <c r="FP25">
        <v>8.1581200000000006E-2</v>
      </c>
      <c r="FQ25">
        <v>8.8622400000000004E-2</v>
      </c>
      <c r="FR25">
        <v>0.132387</v>
      </c>
      <c r="FS25">
        <v>9.6114599999999994E-2</v>
      </c>
      <c r="FT25">
        <v>21531.599999999999</v>
      </c>
      <c r="FU25">
        <v>19880.7</v>
      </c>
      <c r="FV25">
        <v>23373.4</v>
      </c>
      <c r="FW25">
        <v>21860.799999999999</v>
      </c>
      <c r="FX25">
        <v>28607.200000000001</v>
      </c>
      <c r="FY25">
        <v>27615</v>
      </c>
      <c r="FZ25">
        <v>36853.599999999999</v>
      </c>
      <c r="GA25">
        <v>34066.199999999997</v>
      </c>
      <c r="GB25">
        <v>1.93645</v>
      </c>
      <c r="GC25">
        <v>1.8179000000000001</v>
      </c>
      <c r="GD25">
        <v>-6.5237299999999998E-2</v>
      </c>
      <c r="GE25">
        <v>0</v>
      </c>
      <c r="GF25">
        <v>31.083100000000002</v>
      </c>
      <c r="GG25">
        <v>999.9</v>
      </c>
      <c r="GH25">
        <v>35</v>
      </c>
      <c r="GI25">
        <v>47.5</v>
      </c>
      <c r="GJ25">
        <v>38.545499999999997</v>
      </c>
      <c r="GK25">
        <v>62.046700000000001</v>
      </c>
      <c r="GL25">
        <v>35.120199999999997</v>
      </c>
      <c r="GM25">
        <v>1</v>
      </c>
      <c r="GN25">
        <v>0.66266499999999995</v>
      </c>
      <c r="GO25">
        <v>6.7919</v>
      </c>
      <c r="GP25">
        <v>19.984100000000002</v>
      </c>
      <c r="GQ25">
        <v>5.2656599999999996</v>
      </c>
      <c r="GR25">
        <v>11.9679</v>
      </c>
      <c r="GS25">
        <v>4.9797500000000001</v>
      </c>
      <c r="GT25">
        <v>3.298</v>
      </c>
      <c r="GU25">
        <v>9999</v>
      </c>
      <c r="GV25">
        <v>9999</v>
      </c>
      <c r="GW25">
        <v>9999</v>
      </c>
      <c r="GX25">
        <v>999.9</v>
      </c>
      <c r="GY25">
        <v>1.8641700000000001</v>
      </c>
      <c r="GZ25">
        <v>1.8602000000000001</v>
      </c>
      <c r="HA25">
        <v>1.86676</v>
      </c>
      <c r="HB25">
        <v>1.8635299999999999</v>
      </c>
      <c r="HC25">
        <v>1.8621700000000001</v>
      </c>
      <c r="HD25">
        <v>1.8621700000000001</v>
      </c>
      <c r="HE25">
        <v>1.8633999999999999</v>
      </c>
      <c r="HF25">
        <v>1.8647100000000001</v>
      </c>
      <c r="HG25">
        <v>0</v>
      </c>
      <c r="HH25">
        <v>0</v>
      </c>
      <c r="HI25">
        <v>0</v>
      </c>
      <c r="HJ25">
        <v>0</v>
      </c>
      <c r="HK25" t="s">
        <v>409</v>
      </c>
      <c r="HL25" t="s">
        <v>410</v>
      </c>
      <c r="HM25" t="s">
        <v>411</v>
      </c>
      <c r="HN25" t="s">
        <v>411</v>
      </c>
      <c r="HO25" t="s">
        <v>411</v>
      </c>
      <c r="HP25" t="s">
        <v>411</v>
      </c>
      <c r="HQ25">
        <v>0</v>
      </c>
      <c r="HR25">
        <v>100</v>
      </c>
      <c r="HS25">
        <v>100</v>
      </c>
      <c r="HT25">
        <v>-0.51200000000000001</v>
      </c>
      <c r="HU25">
        <v>0.41010000000000002</v>
      </c>
      <c r="HV25">
        <v>-0.21752539895874631</v>
      </c>
      <c r="HW25">
        <v>-1.0353314661582381E-3</v>
      </c>
      <c r="HX25">
        <v>6.6505181264543773E-7</v>
      </c>
      <c r="HY25">
        <v>-1.850793754579626E-10</v>
      </c>
      <c r="HZ25">
        <v>-0.1554366435749519</v>
      </c>
      <c r="IA25">
        <v>-1.648161748699347E-2</v>
      </c>
      <c r="IB25">
        <v>1.7912429842672831E-3</v>
      </c>
      <c r="IC25">
        <v>-1.8786734536791681E-5</v>
      </c>
      <c r="ID25">
        <v>3</v>
      </c>
      <c r="IE25">
        <v>2022</v>
      </c>
      <c r="IF25">
        <v>2</v>
      </c>
      <c r="IG25">
        <v>30</v>
      </c>
      <c r="IH25">
        <v>0.8</v>
      </c>
      <c r="II25">
        <v>0.7</v>
      </c>
      <c r="IJ25">
        <v>1.0644499999999999</v>
      </c>
      <c r="IK25">
        <v>2.7355999999999998</v>
      </c>
      <c r="IL25">
        <v>1.4526399999999999</v>
      </c>
      <c r="IM25">
        <v>2.3290999999999999</v>
      </c>
      <c r="IN25">
        <v>1.5942400000000001</v>
      </c>
      <c r="IO25">
        <v>2.3083499999999999</v>
      </c>
      <c r="IP25">
        <v>48.270299999999999</v>
      </c>
      <c r="IQ25">
        <v>24.2013</v>
      </c>
      <c r="IR25">
        <v>18</v>
      </c>
      <c r="IS25">
        <v>473.09</v>
      </c>
      <c r="IT25">
        <v>441.416</v>
      </c>
      <c r="IU25">
        <v>24.669899999999998</v>
      </c>
      <c r="IV25">
        <v>35.389200000000002</v>
      </c>
      <c r="IW25">
        <v>30.000900000000001</v>
      </c>
      <c r="IX25">
        <v>34.959400000000002</v>
      </c>
      <c r="IY25">
        <v>34.887099999999997</v>
      </c>
      <c r="IZ25">
        <v>21.2607</v>
      </c>
      <c r="JA25">
        <v>54.920499999999997</v>
      </c>
      <c r="JB25">
        <v>0</v>
      </c>
      <c r="JC25">
        <v>24.644600000000001</v>
      </c>
      <c r="JD25">
        <v>400</v>
      </c>
      <c r="JE25">
        <v>18.476400000000002</v>
      </c>
      <c r="JF25">
        <v>98.664500000000004</v>
      </c>
      <c r="JG25">
        <v>98.368399999999994</v>
      </c>
    </row>
    <row r="26" spans="1:267" x14ac:dyDescent="0.3">
      <c r="A26">
        <v>10</v>
      </c>
      <c r="B26">
        <v>1659817381.5999999</v>
      </c>
      <c r="C26">
        <v>1186.599999904633</v>
      </c>
      <c r="D26" t="s">
        <v>456</v>
      </c>
      <c r="E26" t="s">
        <v>457</v>
      </c>
      <c r="F26" t="s">
        <v>398</v>
      </c>
      <c r="G26" t="s">
        <v>399</v>
      </c>
      <c r="H26" t="s">
        <v>400</v>
      </c>
      <c r="I26" t="s">
        <v>31</v>
      </c>
      <c r="J26" t="s">
        <v>401</v>
      </c>
      <c r="K26">
        <f t="shared" si="0"/>
        <v>6.4784918809070193</v>
      </c>
      <c r="L26">
        <v>1659817381.5999999</v>
      </c>
      <c r="M26">
        <f t="shared" si="1"/>
        <v>8.8873375009304346E-3</v>
      </c>
      <c r="N26">
        <f t="shared" si="2"/>
        <v>8.8873375009304354</v>
      </c>
      <c r="O26">
        <f t="shared" si="3"/>
        <v>32.882210347151428</v>
      </c>
      <c r="P26">
        <f t="shared" si="4"/>
        <v>356.76400000000001</v>
      </c>
      <c r="Q26">
        <f t="shared" si="5"/>
        <v>267.33284368675567</v>
      </c>
      <c r="R26">
        <f t="shared" si="6"/>
        <v>26.6143437626604</v>
      </c>
      <c r="S26">
        <f t="shared" si="7"/>
        <v>35.517670059528797</v>
      </c>
      <c r="T26">
        <f t="shared" si="8"/>
        <v>0.71115380472180112</v>
      </c>
      <c r="U26">
        <f t="shared" si="9"/>
        <v>2.9212181676769946</v>
      </c>
      <c r="V26">
        <f t="shared" si="10"/>
        <v>0.62716049068397628</v>
      </c>
      <c r="W26">
        <f t="shared" si="11"/>
        <v>0.39869203819548327</v>
      </c>
      <c r="X26">
        <f t="shared" si="12"/>
        <v>321.54358157588808</v>
      </c>
      <c r="Y26">
        <f t="shared" si="13"/>
        <v>29.025910752094894</v>
      </c>
      <c r="Z26">
        <f t="shared" si="14"/>
        <v>29.998000000000001</v>
      </c>
      <c r="AA26">
        <f t="shared" si="15"/>
        <v>4.2599603634351402</v>
      </c>
      <c r="AB26">
        <f t="shared" si="16"/>
        <v>70.290064232258587</v>
      </c>
      <c r="AC26">
        <f t="shared" si="17"/>
        <v>2.8999201366449596</v>
      </c>
      <c r="AD26">
        <f t="shared" si="18"/>
        <v>4.125647299258099</v>
      </c>
      <c r="AE26">
        <f t="shared" si="19"/>
        <v>1.3600402267901806</v>
      </c>
      <c r="AF26">
        <f t="shared" si="20"/>
        <v>-391.93158379103215</v>
      </c>
      <c r="AG26">
        <f t="shared" si="21"/>
        <v>-87.65821813213941</v>
      </c>
      <c r="AH26">
        <f t="shared" si="22"/>
        <v>-6.6536855614088379</v>
      </c>
      <c r="AI26">
        <f t="shared" si="23"/>
        <v>-164.69990590869233</v>
      </c>
      <c r="AJ26">
        <v>0</v>
      </c>
      <c r="AK26">
        <v>0</v>
      </c>
      <c r="AL26">
        <f t="shared" si="24"/>
        <v>1</v>
      </c>
      <c r="AM26">
        <f t="shared" si="25"/>
        <v>0</v>
      </c>
      <c r="AN26">
        <f t="shared" si="26"/>
        <v>52200.149845589076</v>
      </c>
      <c r="AO26" t="s">
        <v>402</v>
      </c>
      <c r="AP26">
        <v>10366.9</v>
      </c>
      <c r="AQ26">
        <v>993.59653846153856</v>
      </c>
      <c r="AR26">
        <v>3431.87</v>
      </c>
      <c r="AS26">
        <f t="shared" si="27"/>
        <v>0.71047955241266758</v>
      </c>
      <c r="AT26">
        <v>-3.9894345373445681</v>
      </c>
      <c r="AU26" t="s">
        <v>458</v>
      </c>
      <c r="AV26">
        <v>10058</v>
      </c>
      <c r="AW26">
        <v>784.04899999999998</v>
      </c>
      <c r="AX26">
        <v>1148.23</v>
      </c>
      <c r="AY26">
        <f t="shared" si="28"/>
        <v>0.31716729226722873</v>
      </c>
      <c r="AZ26">
        <v>0.5</v>
      </c>
      <c r="BA26">
        <f t="shared" si="29"/>
        <v>1681.3506059978693</v>
      </c>
      <c r="BB26">
        <f t="shared" si="30"/>
        <v>32.882210347151428</v>
      </c>
      <c r="BC26">
        <f t="shared" si="31"/>
        <v>266.63470952810417</v>
      </c>
      <c r="BD26">
        <f t="shared" si="32"/>
        <v>2.1929777616259246E-2</v>
      </c>
      <c r="BE26">
        <f t="shared" si="33"/>
        <v>1.9888349895055868</v>
      </c>
      <c r="BF26">
        <f t="shared" si="34"/>
        <v>630.53131381322157</v>
      </c>
      <c r="BG26" t="s">
        <v>459</v>
      </c>
      <c r="BH26">
        <v>567.37</v>
      </c>
      <c r="BI26">
        <f t="shared" si="35"/>
        <v>567.37</v>
      </c>
      <c r="BJ26">
        <f t="shared" si="36"/>
        <v>0.50587425864156144</v>
      </c>
      <c r="BK26">
        <f t="shared" si="37"/>
        <v>0.62696863271700587</v>
      </c>
      <c r="BL26">
        <f t="shared" si="38"/>
        <v>0.79722115552452433</v>
      </c>
      <c r="BM26">
        <f t="shared" si="39"/>
        <v>2.3551241521513666</v>
      </c>
      <c r="BN26">
        <f t="shared" si="40"/>
        <v>0.93658075520335871</v>
      </c>
      <c r="BO26">
        <f t="shared" si="41"/>
        <v>0.45370020642159814</v>
      </c>
      <c r="BP26">
        <f t="shared" si="42"/>
        <v>0.54629979357840186</v>
      </c>
      <c r="BQ26">
        <v>9003</v>
      </c>
      <c r="BR26">
        <v>300</v>
      </c>
      <c r="BS26">
        <v>300</v>
      </c>
      <c r="BT26">
        <v>300</v>
      </c>
      <c r="BU26">
        <v>10058</v>
      </c>
      <c r="BV26">
        <v>1044.8699999999999</v>
      </c>
      <c r="BW26">
        <v>-1.07142E-2</v>
      </c>
      <c r="BX26">
        <v>-3.88</v>
      </c>
      <c r="BY26" t="s">
        <v>405</v>
      </c>
      <c r="BZ26" t="s">
        <v>405</v>
      </c>
      <c r="CA26" t="s">
        <v>405</v>
      </c>
      <c r="CB26" t="s">
        <v>405</v>
      </c>
      <c r="CC26" t="s">
        <v>405</v>
      </c>
      <c r="CD26" t="s">
        <v>405</v>
      </c>
      <c r="CE26" t="s">
        <v>405</v>
      </c>
      <c r="CF26" t="s">
        <v>405</v>
      </c>
      <c r="CG26" t="s">
        <v>405</v>
      </c>
      <c r="CH26" t="s">
        <v>405</v>
      </c>
      <c r="CI26">
        <f t="shared" si="43"/>
        <v>2000.18</v>
      </c>
      <c r="CJ26">
        <f t="shared" si="44"/>
        <v>1681.3506059978693</v>
      </c>
      <c r="CK26">
        <f t="shared" si="45"/>
        <v>0.84059964903052187</v>
      </c>
      <c r="CL26">
        <f t="shared" si="46"/>
        <v>0.16075732262890743</v>
      </c>
      <c r="CM26">
        <v>6</v>
      </c>
      <c r="CN26">
        <v>0.5</v>
      </c>
      <c r="CO26" t="s">
        <v>406</v>
      </c>
      <c r="CP26">
        <v>2</v>
      </c>
      <c r="CQ26">
        <v>1659817381.5999999</v>
      </c>
      <c r="CR26">
        <v>356.76400000000001</v>
      </c>
      <c r="CS26">
        <v>400.02600000000001</v>
      </c>
      <c r="CT26">
        <v>29.128799999999998</v>
      </c>
      <c r="CU26">
        <v>18.774999999999999</v>
      </c>
      <c r="CV26">
        <v>357.27100000000002</v>
      </c>
      <c r="CW26">
        <v>28.727</v>
      </c>
      <c r="CX26">
        <v>500.017</v>
      </c>
      <c r="CY26">
        <v>99.4572</v>
      </c>
      <c r="CZ26">
        <v>9.7884200000000005E-2</v>
      </c>
      <c r="DA26">
        <v>29.441400000000002</v>
      </c>
      <c r="DB26">
        <v>29.998000000000001</v>
      </c>
      <c r="DC26">
        <v>999.9</v>
      </c>
      <c r="DD26">
        <v>0</v>
      </c>
      <c r="DE26">
        <v>0</v>
      </c>
      <c r="DF26">
        <v>10006.9</v>
      </c>
      <c r="DG26">
        <v>0</v>
      </c>
      <c r="DH26">
        <v>1443.72</v>
      </c>
      <c r="DI26">
        <v>-43.262099999999997</v>
      </c>
      <c r="DJ26">
        <v>367.46800000000002</v>
      </c>
      <c r="DK26">
        <v>407.68</v>
      </c>
      <c r="DL26">
        <v>10.3538</v>
      </c>
      <c r="DM26">
        <v>400.02600000000001</v>
      </c>
      <c r="DN26">
        <v>18.774999999999999</v>
      </c>
      <c r="DO26">
        <v>2.8970699999999998</v>
      </c>
      <c r="DP26">
        <v>1.86731</v>
      </c>
      <c r="DQ26">
        <v>23.447900000000001</v>
      </c>
      <c r="DR26">
        <v>16.361899999999999</v>
      </c>
      <c r="DS26">
        <v>2000.18</v>
      </c>
      <c r="DT26">
        <v>0.98000799999999999</v>
      </c>
      <c r="DU26">
        <v>1.9991700000000001E-2</v>
      </c>
      <c r="DV26">
        <v>0</v>
      </c>
      <c r="DW26">
        <v>785.6</v>
      </c>
      <c r="DX26">
        <v>9.9997699999999995E-2</v>
      </c>
      <c r="DY26">
        <v>17042.8</v>
      </c>
      <c r="DZ26">
        <v>16943.400000000001</v>
      </c>
      <c r="EA26">
        <v>51.5</v>
      </c>
      <c r="EB26">
        <v>53.186999999999998</v>
      </c>
      <c r="EC26">
        <v>52.061999999999998</v>
      </c>
      <c r="ED26">
        <v>52.375</v>
      </c>
      <c r="EE26">
        <v>52.561999999999998</v>
      </c>
      <c r="EF26">
        <v>1960.09</v>
      </c>
      <c r="EG26">
        <v>39.979999999999997</v>
      </c>
      <c r="EH26">
        <v>0</v>
      </c>
      <c r="EI26">
        <v>134.70000004768369</v>
      </c>
      <c r="EJ26">
        <v>0</v>
      </c>
      <c r="EK26">
        <v>784.04899999999998</v>
      </c>
      <c r="EL26">
        <v>2.3934616411500178</v>
      </c>
      <c r="EM26">
        <v>143.09999988529131</v>
      </c>
      <c r="EN26">
        <v>17026.324000000001</v>
      </c>
      <c r="EO26">
        <v>15</v>
      </c>
      <c r="EP26">
        <v>1659817340.5999999</v>
      </c>
      <c r="EQ26" t="s">
        <v>460</v>
      </c>
      <c r="ER26">
        <v>1659817324.0999999</v>
      </c>
      <c r="ES26">
        <v>1659817340.5999999</v>
      </c>
      <c r="ET26">
        <v>34</v>
      </c>
      <c r="EU26">
        <v>4.0000000000000001E-3</v>
      </c>
      <c r="EV26">
        <v>-2E-3</v>
      </c>
      <c r="EW26">
        <v>-0.53400000000000003</v>
      </c>
      <c r="EX26">
        <v>1.7000000000000001E-2</v>
      </c>
      <c r="EY26">
        <v>400</v>
      </c>
      <c r="EZ26">
        <v>18</v>
      </c>
      <c r="FA26">
        <v>0.09</v>
      </c>
      <c r="FB26">
        <v>0.01</v>
      </c>
      <c r="FC26">
        <v>32.92035806050788</v>
      </c>
      <c r="FD26">
        <v>-0.74611605536910841</v>
      </c>
      <c r="FE26">
        <v>0.15187347564680781</v>
      </c>
      <c r="FF26">
        <v>1</v>
      </c>
      <c r="FG26">
        <v>0.71391511885075787</v>
      </c>
      <c r="FH26">
        <v>6.3405049123098273E-2</v>
      </c>
      <c r="FI26">
        <v>1.9097180399631718E-2</v>
      </c>
      <c r="FJ26">
        <v>1</v>
      </c>
      <c r="FK26">
        <v>2</v>
      </c>
      <c r="FL26">
        <v>2</v>
      </c>
      <c r="FM26" t="s">
        <v>420</v>
      </c>
      <c r="FN26">
        <v>2.9033500000000001</v>
      </c>
      <c r="FO26">
        <v>2.7315700000000001</v>
      </c>
      <c r="FP26">
        <v>8.1224599999999994E-2</v>
      </c>
      <c r="FQ26">
        <v>8.8572100000000001E-2</v>
      </c>
      <c r="FR26">
        <v>0.131826</v>
      </c>
      <c r="FS26">
        <v>9.7239000000000006E-2</v>
      </c>
      <c r="FT26">
        <v>21529</v>
      </c>
      <c r="FU26">
        <v>19871.3</v>
      </c>
      <c r="FV26">
        <v>23362.400000000001</v>
      </c>
      <c r="FW26">
        <v>21850.1</v>
      </c>
      <c r="FX26">
        <v>28613.200000000001</v>
      </c>
      <c r="FY26">
        <v>27568.5</v>
      </c>
      <c r="FZ26">
        <v>36836.199999999997</v>
      </c>
      <c r="GA26">
        <v>34050.9</v>
      </c>
      <c r="GB26">
        <v>1.9329499999999999</v>
      </c>
      <c r="GC26">
        <v>1.8143800000000001</v>
      </c>
      <c r="GD26">
        <v>-6.1586500000000002E-2</v>
      </c>
      <c r="GE26">
        <v>0</v>
      </c>
      <c r="GF26">
        <v>30.999400000000001</v>
      </c>
      <c r="GG26">
        <v>999.9</v>
      </c>
      <c r="GH26">
        <v>35.299999999999997</v>
      </c>
      <c r="GI26">
        <v>47.6</v>
      </c>
      <c r="GJ26">
        <v>39.071100000000001</v>
      </c>
      <c r="GK26">
        <v>61.896799999999999</v>
      </c>
      <c r="GL26">
        <v>35.008000000000003</v>
      </c>
      <c r="GM26">
        <v>1</v>
      </c>
      <c r="GN26">
        <v>0.68047999999999997</v>
      </c>
      <c r="GO26">
        <v>6.4995099999999999</v>
      </c>
      <c r="GP26">
        <v>19.994199999999999</v>
      </c>
      <c r="GQ26">
        <v>5.26776</v>
      </c>
      <c r="GR26">
        <v>11.9679</v>
      </c>
      <c r="GS26">
        <v>4.9813999999999998</v>
      </c>
      <c r="GT26">
        <v>3.298</v>
      </c>
      <c r="GU26">
        <v>9999</v>
      </c>
      <c r="GV26">
        <v>9999</v>
      </c>
      <c r="GW26">
        <v>9999</v>
      </c>
      <c r="GX26">
        <v>999.9</v>
      </c>
      <c r="GY26">
        <v>1.86422</v>
      </c>
      <c r="GZ26">
        <v>1.8602000000000001</v>
      </c>
      <c r="HA26">
        <v>1.86676</v>
      </c>
      <c r="HB26">
        <v>1.8635600000000001</v>
      </c>
      <c r="HC26">
        <v>1.8621700000000001</v>
      </c>
      <c r="HD26">
        <v>1.8621799999999999</v>
      </c>
      <c r="HE26">
        <v>1.8634299999999999</v>
      </c>
      <c r="HF26">
        <v>1.8647800000000001</v>
      </c>
      <c r="HG26">
        <v>0</v>
      </c>
      <c r="HH26">
        <v>0</v>
      </c>
      <c r="HI26">
        <v>0</v>
      </c>
      <c r="HJ26">
        <v>0</v>
      </c>
      <c r="HK26" t="s">
        <v>409</v>
      </c>
      <c r="HL26" t="s">
        <v>410</v>
      </c>
      <c r="HM26" t="s">
        <v>411</v>
      </c>
      <c r="HN26" t="s">
        <v>411</v>
      </c>
      <c r="HO26" t="s">
        <v>411</v>
      </c>
      <c r="HP26" t="s">
        <v>411</v>
      </c>
      <c r="HQ26">
        <v>0</v>
      </c>
      <c r="HR26">
        <v>100</v>
      </c>
      <c r="HS26">
        <v>100</v>
      </c>
      <c r="HT26">
        <v>-0.50700000000000001</v>
      </c>
      <c r="HU26">
        <v>0.40179999999999999</v>
      </c>
      <c r="HV26">
        <v>-0.21386283155363189</v>
      </c>
      <c r="HW26">
        <v>-1.0353314661582381E-3</v>
      </c>
      <c r="HX26">
        <v>6.6505181264543773E-7</v>
      </c>
      <c r="HY26">
        <v>-1.850793754579626E-10</v>
      </c>
      <c r="HZ26">
        <v>-0.15751811435354551</v>
      </c>
      <c r="IA26">
        <v>-1.648161748699347E-2</v>
      </c>
      <c r="IB26">
        <v>1.7912429842672831E-3</v>
      </c>
      <c r="IC26">
        <v>-1.8786734536791681E-5</v>
      </c>
      <c r="ID26">
        <v>3</v>
      </c>
      <c r="IE26">
        <v>2022</v>
      </c>
      <c r="IF26">
        <v>2</v>
      </c>
      <c r="IG26">
        <v>30</v>
      </c>
      <c r="IH26">
        <v>1</v>
      </c>
      <c r="II26">
        <v>0.7</v>
      </c>
      <c r="IJ26">
        <v>1.0632299999999999</v>
      </c>
      <c r="IK26">
        <v>2.7368199999999998</v>
      </c>
      <c r="IL26">
        <v>1.4526399999999999</v>
      </c>
      <c r="IM26">
        <v>2.3303199999999999</v>
      </c>
      <c r="IN26">
        <v>1.5942400000000001</v>
      </c>
      <c r="IO26">
        <v>2.2790499999999998</v>
      </c>
      <c r="IP26">
        <v>48.5779</v>
      </c>
      <c r="IQ26">
        <v>24.210100000000001</v>
      </c>
      <c r="IR26">
        <v>18</v>
      </c>
      <c r="IS26">
        <v>472.68099999999998</v>
      </c>
      <c r="IT26">
        <v>440.74099999999999</v>
      </c>
      <c r="IU26">
        <v>24.7256</v>
      </c>
      <c r="IV26">
        <v>35.658499999999997</v>
      </c>
      <c r="IW26">
        <v>30.000599999999999</v>
      </c>
      <c r="IX26">
        <v>35.200299999999999</v>
      </c>
      <c r="IY26">
        <v>35.1233</v>
      </c>
      <c r="IZ26">
        <v>21.230399999999999</v>
      </c>
      <c r="JA26">
        <v>54.846499999999999</v>
      </c>
      <c r="JB26">
        <v>0</v>
      </c>
      <c r="JC26">
        <v>24.7119</v>
      </c>
      <c r="JD26">
        <v>400</v>
      </c>
      <c r="JE26">
        <v>18.7837</v>
      </c>
      <c r="JF26">
        <v>98.617900000000006</v>
      </c>
      <c r="JG26">
        <v>98.322800000000001</v>
      </c>
    </row>
    <row r="27" spans="1:267" x14ac:dyDescent="0.3">
      <c r="A27">
        <v>11</v>
      </c>
      <c r="B27">
        <v>1659817522.5999999</v>
      </c>
      <c r="C27">
        <v>1327.599999904633</v>
      </c>
      <c r="D27" t="s">
        <v>461</v>
      </c>
      <c r="E27" t="s">
        <v>462</v>
      </c>
      <c r="F27" t="s">
        <v>398</v>
      </c>
      <c r="G27" t="s">
        <v>399</v>
      </c>
      <c r="H27" t="s">
        <v>400</v>
      </c>
      <c r="I27" t="s">
        <v>31</v>
      </c>
      <c r="J27" t="s">
        <v>401</v>
      </c>
      <c r="K27">
        <f t="shared" si="0"/>
        <v>5.5623040788746554</v>
      </c>
      <c r="L27">
        <v>1659817522.5999999</v>
      </c>
      <c r="M27">
        <f t="shared" si="1"/>
        <v>7.8798702220523459E-3</v>
      </c>
      <c r="N27">
        <f t="shared" si="2"/>
        <v>7.8798702220523458</v>
      </c>
      <c r="O27">
        <f t="shared" si="3"/>
        <v>43.05557567286737</v>
      </c>
      <c r="P27">
        <f t="shared" si="4"/>
        <v>543.23199999999997</v>
      </c>
      <c r="Q27">
        <f t="shared" si="5"/>
        <v>407.32171324213573</v>
      </c>
      <c r="R27">
        <f t="shared" si="6"/>
        <v>40.553387193174878</v>
      </c>
      <c r="S27">
        <f t="shared" si="7"/>
        <v>54.084761296844796</v>
      </c>
      <c r="T27">
        <f t="shared" si="8"/>
        <v>0.60488146905904361</v>
      </c>
      <c r="U27">
        <f t="shared" si="9"/>
        <v>2.9185619221026746</v>
      </c>
      <c r="V27">
        <f t="shared" si="10"/>
        <v>0.54289893505361164</v>
      </c>
      <c r="W27">
        <f t="shared" si="11"/>
        <v>0.34434991448414654</v>
      </c>
      <c r="X27">
        <f t="shared" si="12"/>
        <v>321.48785100266429</v>
      </c>
      <c r="Y27">
        <f t="shared" si="13"/>
        <v>29.142495459484536</v>
      </c>
      <c r="Z27">
        <f t="shared" si="14"/>
        <v>30.016500000000001</v>
      </c>
      <c r="AA27">
        <f t="shared" si="15"/>
        <v>4.2644892666155956</v>
      </c>
      <c r="AB27">
        <f t="shared" si="16"/>
        <v>70.179564949572665</v>
      </c>
      <c r="AC27">
        <f t="shared" si="17"/>
        <v>2.8712019857725402</v>
      </c>
      <c r="AD27">
        <f t="shared" si="18"/>
        <v>4.0912222636826465</v>
      </c>
      <c r="AE27">
        <f t="shared" si="19"/>
        <v>1.3932872808430554</v>
      </c>
      <c r="AF27">
        <f t="shared" si="20"/>
        <v>-347.50227679250844</v>
      </c>
      <c r="AG27">
        <f t="shared" si="21"/>
        <v>-113.33597110107115</v>
      </c>
      <c r="AH27">
        <f t="shared" si="22"/>
        <v>-8.605181831498399</v>
      </c>
      <c r="AI27">
        <f t="shared" si="23"/>
        <v>-147.95557872241369</v>
      </c>
      <c r="AJ27">
        <v>0</v>
      </c>
      <c r="AK27">
        <v>0</v>
      </c>
      <c r="AL27">
        <f t="shared" si="24"/>
        <v>1</v>
      </c>
      <c r="AM27">
        <f t="shared" si="25"/>
        <v>0</v>
      </c>
      <c r="AN27">
        <f t="shared" si="26"/>
        <v>52149.397398958921</v>
      </c>
      <c r="AO27" t="s">
        <v>402</v>
      </c>
      <c r="AP27">
        <v>10366.9</v>
      </c>
      <c r="AQ27">
        <v>993.59653846153856</v>
      </c>
      <c r="AR27">
        <v>3431.87</v>
      </c>
      <c r="AS27">
        <f t="shared" si="27"/>
        <v>0.71047955241266758</v>
      </c>
      <c r="AT27">
        <v>-3.9894345373445681</v>
      </c>
      <c r="AU27" t="s">
        <v>463</v>
      </c>
      <c r="AV27">
        <v>10056.4</v>
      </c>
      <c r="AW27">
        <v>812.82459999999992</v>
      </c>
      <c r="AX27">
        <v>1223.6400000000001</v>
      </c>
      <c r="AY27">
        <f t="shared" si="28"/>
        <v>0.33573224150894065</v>
      </c>
      <c r="AZ27">
        <v>0.5</v>
      </c>
      <c r="BA27">
        <f t="shared" si="29"/>
        <v>1681.0491000013803</v>
      </c>
      <c r="BB27">
        <f t="shared" si="30"/>
        <v>43.05557567286737</v>
      </c>
      <c r="BC27">
        <f t="shared" si="31"/>
        <v>282.19119121502536</v>
      </c>
      <c r="BD27">
        <f t="shared" si="32"/>
        <v>2.7985506318746616E-2</v>
      </c>
      <c r="BE27">
        <f t="shared" si="33"/>
        <v>1.8046402536693793</v>
      </c>
      <c r="BF27">
        <f t="shared" si="34"/>
        <v>652.6170279492444</v>
      </c>
      <c r="BG27" t="s">
        <v>464</v>
      </c>
      <c r="BH27">
        <v>578.83000000000004</v>
      </c>
      <c r="BI27">
        <f t="shared" si="35"/>
        <v>578.83000000000004</v>
      </c>
      <c r="BJ27">
        <f t="shared" si="36"/>
        <v>0.52696054395083514</v>
      </c>
      <c r="BK27">
        <f t="shared" si="37"/>
        <v>0.63711077681797756</v>
      </c>
      <c r="BL27">
        <f t="shared" si="38"/>
        <v>0.773991952443709</v>
      </c>
      <c r="BM27">
        <f t="shared" si="39"/>
        <v>1.7858164594315797</v>
      </c>
      <c r="BN27">
        <f t="shared" si="40"/>
        <v>0.90565313318330054</v>
      </c>
      <c r="BO27">
        <f t="shared" si="41"/>
        <v>0.45370038129450074</v>
      </c>
      <c r="BP27">
        <f t="shared" si="42"/>
        <v>0.54629961870549926</v>
      </c>
      <c r="BQ27">
        <v>9005</v>
      </c>
      <c r="BR27">
        <v>300</v>
      </c>
      <c r="BS27">
        <v>300</v>
      </c>
      <c r="BT27">
        <v>300</v>
      </c>
      <c r="BU27">
        <v>10056.4</v>
      </c>
      <c r="BV27">
        <v>1116.2</v>
      </c>
      <c r="BW27">
        <v>-1.07122E-2</v>
      </c>
      <c r="BX27">
        <v>5.2</v>
      </c>
      <c r="BY27" t="s">
        <v>405</v>
      </c>
      <c r="BZ27" t="s">
        <v>405</v>
      </c>
      <c r="CA27" t="s">
        <v>405</v>
      </c>
      <c r="CB27" t="s">
        <v>405</v>
      </c>
      <c r="CC27" t="s">
        <v>405</v>
      </c>
      <c r="CD27" t="s">
        <v>405</v>
      </c>
      <c r="CE27" t="s">
        <v>405</v>
      </c>
      <c r="CF27" t="s">
        <v>405</v>
      </c>
      <c r="CG27" t="s">
        <v>405</v>
      </c>
      <c r="CH27" t="s">
        <v>405</v>
      </c>
      <c r="CI27">
        <f t="shared" si="43"/>
        <v>1999.82</v>
      </c>
      <c r="CJ27">
        <f t="shared" si="44"/>
        <v>1681.0491000013803</v>
      </c>
      <c r="CK27">
        <f t="shared" si="45"/>
        <v>0.84060020401905189</v>
      </c>
      <c r="CL27">
        <f t="shared" si="46"/>
        <v>0.16075839375677026</v>
      </c>
      <c r="CM27">
        <v>6</v>
      </c>
      <c r="CN27">
        <v>0.5</v>
      </c>
      <c r="CO27" t="s">
        <v>406</v>
      </c>
      <c r="CP27">
        <v>2</v>
      </c>
      <c r="CQ27">
        <v>1659817522.5999999</v>
      </c>
      <c r="CR27">
        <v>543.23199999999997</v>
      </c>
      <c r="CS27">
        <v>600.03200000000004</v>
      </c>
      <c r="CT27">
        <v>28.8386</v>
      </c>
      <c r="CU27">
        <v>19.655999999999999</v>
      </c>
      <c r="CV27">
        <v>543.86500000000001</v>
      </c>
      <c r="CW27">
        <v>28.452999999999999</v>
      </c>
      <c r="CX27">
        <v>500.03</v>
      </c>
      <c r="CY27">
        <v>99.462000000000003</v>
      </c>
      <c r="CZ27">
        <v>9.9073900000000006E-2</v>
      </c>
      <c r="DA27">
        <v>29.296199999999999</v>
      </c>
      <c r="DB27">
        <v>30.016500000000001</v>
      </c>
      <c r="DC27">
        <v>999.9</v>
      </c>
      <c r="DD27">
        <v>0</v>
      </c>
      <c r="DE27">
        <v>0</v>
      </c>
      <c r="DF27">
        <v>9991.25</v>
      </c>
      <c r="DG27">
        <v>0</v>
      </c>
      <c r="DH27">
        <v>1432</v>
      </c>
      <c r="DI27">
        <v>-56.8005</v>
      </c>
      <c r="DJ27">
        <v>559.36300000000006</v>
      </c>
      <c r="DK27">
        <v>612.06299999999999</v>
      </c>
      <c r="DL27">
        <v>9.1825399999999995</v>
      </c>
      <c r="DM27">
        <v>600.03200000000004</v>
      </c>
      <c r="DN27">
        <v>19.655999999999999</v>
      </c>
      <c r="DO27">
        <v>2.8683399999999999</v>
      </c>
      <c r="DP27">
        <v>1.95503</v>
      </c>
      <c r="DQ27">
        <v>23.282800000000002</v>
      </c>
      <c r="DR27">
        <v>17.084800000000001</v>
      </c>
      <c r="DS27">
        <v>1999.82</v>
      </c>
      <c r="DT27">
        <v>0.97999099999999995</v>
      </c>
      <c r="DU27">
        <v>2.00088E-2</v>
      </c>
      <c r="DV27">
        <v>0</v>
      </c>
      <c r="DW27">
        <v>811.01</v>
      </c>
      <c r="DX27">
        <v>9.9997699999999995E-2</v>
      </c>
      <c r="DY27">
        <v>17675.8</v>
      </c>
      <c r="DZ27">
        <v>16940.3</v>
      </c>
      <c r="EA27">
        <v>51.811999999999998</v>
      </c>
      <c r="EB27">
        <v>53.5</v>
      </c>
      <c r="EC27">
        <v>52.436999999999998</v>
      </c>
      <c r="ED27">
        <v>52.811999999999998</v>
      </c>
      <c r="EE27">
        <v>52.875</v>
      </c>
      <c r="EF27">
        <v>1959.71</v>
      </c>
      <c r="EG27">
        <v>40.01</v>
      </c>
      <c r="EH27">
        <v>0</v>
      </c>
      <c r="EI27">
        <v>140.70000004768369</v>
      </c>
      <c r="EJ27">
        <v>0</v>
      </c>
      <c r="EK27">
        <v>812.82459999999992</v>
      </c>
      <c r="EL27">
        <v>-5.2657691402788922</v>
      </c>
      <c r="EM27">
        <v>19.399999958367189</v>
      </c>
      <c r="EN27">
        <v>17679.268</v>
      </c>
      <c r="EO27">
        <v>15</v>
      </c>
      <c r="EP27">
        <v>1659817476.5999999</v>
      </c>
      <c r="EQ27" t="s">
        <v>465</v>
      </c>
      <c r="ER27">
        <v>1659817470.0999999</v>
      </c>
      <c r="ES27">
        <v>1659817476.5999999</v>
      </c>
      <c r="ET27">
        <v>35</v>
      </c>
      <c r="EU27">
        <v>-2.3E-2</v>
      </c>
      <c r="EV27">
        <v>-5.0000000000000001E-3</v>
      </c>
      <c r="EW27">
        <v>-0.65900000000000003</v>
      </c>
      <c r="EX27">
        <v>3.6999999999999998E-2</v>
      </c>
      <c r="EY27">
        <v>600</v>
      </c>
      <c r="EZ27">
        <v>19</v>
      </c>
      <c r="FA27">
        <v>0.05</v>
      </c>
      <c r="FB27">
        <v>0.01</v>
      </c>
      <c r="FC27">
        <v>43.16820889663677</v>
      </c>
      <c r="FD27">
        <v>-0.81199985338321257</v>
      </c>
      <c r="FE27">
        <v>0.1752163159716191</v>
      </c>
      <c r="FF27">
        <v>1</v>
      </c>
      <c r="FG27">
        <v>0.62115100201939311</v>
      </c>
      <c r="FH27">
        <v>-5.1696949896777603E-2</v>
      </c>
      <c r="FI27">
        <v>9.0412540637862214E-3</v>
      </c>
      <c r="FJ27">
        <v>1</v>
      </c>
      <c r="FK27">
        <v>2</v>
      </c>
      <c r="FL27">
        <v>2</v>
      </c>
      <c r="FM27" t="s">
        <v>420</v>
      </c>
      <c r="FN27">
        <v>2.9028499999999999</v>
      </c>
      <c r="FO27">
        <v>2.7326199999999998</v>
      </c>
      <c r="FP27">
        <v>0.111346</v>
      </c>
      <c r="FQ27">
        <v>0.119213</v>
      </c>
      <c r="FR27">
        <v>0.13090499999999999</v>
      </c>
      <c r="FS27">
        <v>0.10037</v>
      </c>
      <c r="FT27">
        <v>20813.7</v>
      </c>
      <c r="FU27">
        <v>19194.3</v>
      </c>
      <c r="FV27">
        <v>23352.6</v>
      </c>
      <c r="FW27">
        <v>21841</v>
      </c>
      <c r="FX27">
        <v>28632.3</v>
      </c>
      <c r="FY27">
        <v>27462.400000000001</v>
      </c>
      <c r="FZ27">
        <v>36821</v>
      </c>
      <c r="GA27">
        <v>34037.9</v>
      </c>
      <c r="GB27">
        <v>1.9298299999999999</v>
      </c>
      <c r="GC27">
        <v>1.8119000000000001</v>
      </c>
      <c r="GD27">
        <v>-6.1281000000000002E-2</v>
      </c>
      <c r="GE27">
        <v>0</v>
      </c>
      <c r="GF27">
        <v>31.012899999999998</v>
      </c>
      <c r="GG27">
        <v>999.9</v>
      </c>
      <c r="GH27">
        <v>35.6</v>
      </c>
      <c r="GI27">
        <v>47.7</v>
      </c>
      <c r="GJ27">
        <v>39.603099999999998</v>
      </c>
      <c r="GK27">
        <v>61.9268</v>
      </c>
      <c r="GL27">
        <v>35.124200000000002</v>
      </c>
      <c r="GM27">
        <v>1</v>
      </c>
      <c r="GN27">
        <v>0.70062000000000002</v>
      </c>
      <c r="GO27">
        <v>6.9418899999999999</v>
      </c>
      <c r="GP27">
        <v>19.977799999999998</v>
      </c>
      <c r="GQ27">
        <v>5.2690999999999999</v>
      </c>
      <c r="GR27">
        <v>11.968</v>
      </c>
      <c r="GS27">
        <v>4.9811500000000004</v>
      </c>
      <c r="GT27">
        <v>3.298</v>
      </c>
      <c r="GU27">
        <v>9999</v>
      </c>
      <c r="GV27">
        <v>9999</v>
      </c>
      <c r="GW27">
        <v>9999</v>
      </c>
      <c r="GX27">
        <v>999.9</v>
      </c>
      <c r="GY27">
        <v>1.86426</v>
      </c>
      <c r="GZ27">
        <v>1.8602799999999999</v>
      </c>
      <c r="HA27">
        <v>1.86676</v>
      </c>
      <c r="HB27">
        <v>1.8635600000000001</v>
      </c>
      <c r="HC27">
        <v>1.8621799999999999</v>
      </c>
      <c r="HD27">
        <v>1.8621799999999999</v>
      </c>
      <c r="HE27">
        <v>1.86348</v>
      </c>
      <c r="HF27">
        <v>1.8647800000000001</v>
      </c>
      <c r="HG27">
        <v>0</v>
      </c>
      <c r="HH27">
        <v>0</v>
      </c>
      <c r="HI27">
        <v>0</v>
      </c>
      <c r="HJ27">
        <v>0</v>
      </c>
      <c r="HK27" t="s">
        <v>409</v>
      </c>
      <c r="HL27" t="s">
        <v>410</v>
      </c>
      <c r="HM27" t="s">
        <v>411</v>
      </c>
      <c r="HN27" t="s">
        <v>411</v>
      </c>
      <c r="HO27" t="s">
        <v>411</v>
      </c>
      <c r="HP27" t="s">
        <v>411</v>
      </c>
      <c r="HQ27">
        <v>0</v>
      </c>
      <c r="HR27">
        <v>100</v>
      </c>
      <c r="HS27">
        <v>100</v>
      </c>
      <c r="HT27">
        <v>-0.63300000000000001</v>
      </c>
      <c r="HU27">
        <v>0.3856</v>
      </c>
      <c r="HV27">
        <v>-0.23694895491365059</v>
      </c>
      <c r="HW27">
        <v>-1.0353314661582381E-3</v>
      </c>
      <c r="HX27">
        <v>6.6505181264543773E-7</v>
      </c>
      <c r="HY27">
        <v>-1.850793754579626E-10</v>
      </c>
      <c r="HZ27">
        <v>-0.16280924337964031</v>
      </c>
      <c r="IA27">
        <v>-1.648161748699347E-2</v>
      </c>
      <c r="IB27">
        <v>1.7912429842672831E-3</v>
      </c>
      <c r="IC27">
        <v>-1.8786734536791681E-5</v>
      </c>
      <c r="ID27">
        <v>3</v>
      </c>
      <c r="IE27">
        <v>2022</v>
      </c>
      <c r="IF27">
        <v>2</v>
      </c>
      <c r="IG27">
        <v>30</v>
      </c>
      <c r="IH27">
        <v>0.9</v>
      </c>
      <c r="II27">
        <v>0.8</v>
      </c>
      <c r="IJ27">
        <v>1.47827</v>
      </c>
      <c r="IK27">
        <v>2.7221700000000002</v>
      </c>
      <c r="IL27">
        <v>1.4526399999999999</v>
      </c>
      <c r="IM27">
        <v>2.3303199999999999</v>
      </c>
      <c r="IN27">
        <v>1.5942400000000001</v>
      </c>
      <c r="IO27">
        <v>2.3840300000000001</v>
      </c>
      <c r="IP27">
        <v>48.887999999999998</v>
      </c>
      <c r="IQ27">
        <v>24.2013</v>
      </c>
      <c r="IR27">
        <v>18</v>
      </c>
      <c r="IS27">
        <v>472.38499999999999</v>
      </c>
      <c r="IT27">
        <v>440.678</v>
      </c>
      <c r="IU27">
        <v>24.349</v>
      </c>
      <c r="IV27">
        <v>35.889600000000002</v>
      </c>
      <c r="IW27">
        <v>30.000800000000002</v>
      </c>
      <c r="IX27">
        <v>35.426400000000001</v>
      </c>
      <c r="IY27">
        <v>35.346200000000003</v>
      </c>
      <c r="IZ27">
        <v>29.5139</v>
      </c>
      <c r="JA27">
        <v>53.9998</v>
      </c>
      <c r="JB27">
        <v>0</v>
      </c>
      <c r="JC27">
        <v>24.338899999999999</v>
      </c>
      <c r="JD27">
        <v>600</v>
      </c>
      <c r="JE27">
        <v>19.585699999999999</v>
      </c>
      <c r="JF27">
        <v>98.576999999999998</v>
      </c>
      <c r="JG27">
        <v>98.283900000000003</v>
      </c>
    </row>
    <row r="28" spans="1:267" x14ac:dyDescent="0.3">
      <c r="A28">
        <v>12</v>
      </c>
      <c r="B28">
        <v>1659817650.5999999</v>
      </c>
      <c r="C28">
        <v>1455.599999904633</v>
      </c>
      <c r="D28" t="s">
        <v>466</v>
      </c>
      <c r="E28" t="s">
        <v>467</v>
      </c>
      <c r="F28" t="s">
        <v>398</v>
      </c>
      <c r="G28" t="s">
        <v>399</v>
      </c>
      <c r="H28" t="s">
        <v>400</v>
      </c>
      <c r="I28" t="s">
        <v>31</v>
      </c>
      <c r="J28" t="s">
        <v>401</v>
      </c>
      <c r="K28">
        <f t="shared" si="0"/>
        <v>4.4423253987742246</v>
      </c>
      <c r="L28">
        <v>1659817650.5999999</v>
      </c>
      <c r="M28">
        <f t="shared" si="1"/>
        <v>6.5493607785812157E-3</v>
      </c>
      <c r="N28">
        <f t="shared" si="2"/>
        <v>6.5493607785812156</v>
      </c>
      <c r="O28">
        <f t="shared" si="3"/>
        <v>47.01939893349639</v>
      </c>
      <c r="P28">
        <f t="shared" si="4"/>
        <v>737.851</v>
      </c>
      <c r="Q28">
        <f t="shared" si="5"/>
        <v>552.19000538732496</v>
      </c>
      <c r="R28">
        <f t="shared" si="6"/>
        <v>54.97805392079475</v>
      </c>
      <c r="S28">
        <f t="shared" si="7"/>
        <v>73.463140708347709</v>
      </c>
      <c r="T28">
        <f t="shared" si="8"/>
        <v>0.47565363745252431</v>
      </c>
      <c r="U28">
        <f t="shared" si="9"/>
        <v>2.9181695900331084</v>
      </c>
      <c r="V28">
        <f t="shared" si="10"/>
        <v>0.43640256854982046</v>
      </c>
      <c r="W28">
        <f t="shared" si="11"/>
        <v>0.27600773669301781</v>
      </c>
      <c r="X28">
        <f t="shared" si="12"/>
        <v>321.52673400266463</v>
      </c>
      <c r="Y28">
        <f t="shared" si="13"/>
        <v>29.330250983283999</v>
      </c>
      <c r="Z28">
        <f t="shared" si="14"/>
        <v>30.026399999999999</v>
      </c>
      <c r="AA28">
        <f t="shared" si="15"/>
        <v>4.2669145649398423</v>
      </c>
      <c r="AB28">
        <f t="shared" si="16"/>
        <v>69.711104611247805</v>
      </c>
      <c r="AC28">
        <f t="shared" si="17"/>
        <v>2.8259251109493704</v>
      </c>
      <c r="AD28">
        <f t="shared" si="18"/>
        <v>4.0537660774541946</v>
      </c>
      <c r="AE28">
        <f t="shared" si="19"/>
        <v>1.440989453990472</v>
      </c>
      <c r="AF28">
        <f t="shared" si="20"/>
        <v>-288.82681033543162</v>
      </c>
      <c r="AG28">
        <f t="shared" si="21"/>
        <v>-139.92428483933682</v>
      </c>
      <c r="AH28">
        <f t="shared" si="22"/>
        <v>-10.617510276596704</v>
      </c>
      <c r="AI28">
        <f t="shared" si="23"/>
        <v>-117.84187144870052</v>
      </c>
      <c r="AJ28">
        <v>0</v>
      </c>
      <c r="AK28">
        <v>0</v>
      </c>
      <c r="AL28">
        <f t="shared" si="24"/>
        <v>1</v>
      </c>
      <c r="AM28">
        <f t="shared" si="25"/>
        <v>0</v>
      </c>
      <c r="AN28">
        <f t="shared" si="26"/>
        <v>52165.713986597111</v>
      </c>
      <c r="AO28" t="s">
        <v>402</v>
      </c>
      <c r="AP28">
        <v>10366.9</v>
      </c>
      <c r="AQ28">
        <v>993.59653846153856</v>
      </c>
      <c r="AR28">
        <v>3431.87</v>
      </c>
      <c r="AS28">
        <f t="shared" si="27"/>
        <v>0.71047955241266758</v>
      </c>
      <c r="AT28">
        <v>-3.9894345373445681</v>
      </c>
      <c r="AU28" t="s">
        <v>468</v>
      </c>
      <c r="AV28">
        <v>10055.4</v>
      </c>
      <c r="AW28">
        <v>804.66779999999994</v>
      </c>
      <c r="AX28">
        <v>1206.9000000000001</v>
      </c>
      <c r="AY28">
        <f t="shared" si="28"/>
        <v>0.33327715635098198</v>
      </c>
      <c r="AZ28">
        <v>0.5</v>
      </c>
      <c r="BA28">
        <f t="shared" si="29"/>
        <v>1681.2510000013806</v>
      </c>
      <c r="BB28">
        <f t="shared" si="30"/>
        <v>47.01939893349639</v>
      </c>
      <c r="BC28">
        <f t="shared" si="31"/>
        <v>280.16127619635245</v>
      </c>
      <c r="BD28">
        <f t="shared" si="32"/>
        <v>3.0339808553749004E-2</v>
      </c>
      <c r="BE28">
        <f t="shared" si="33"/>
        <v>1.843541304167702</v>
      </c>
      <c r="BF28">
        <f t="shared" si="34"/>
        <v>647.82470137320581</v>
      </c>
      <c r="BG28" t="s">
        <v>469</v>
      </c>
      <c r="BH28">
        <v>572.12</v>
      </c>
      <c r="BI28">
        <f t="shared" si="35"/>
        <v>572.12</v>
      </c>
      <c r="BJ28">
        <f t="shared" si="36"/>
        <v>0.52595906868837528</v>
      </c>
      <c r="BK28">
        <f t="shared" si="37"/>
        <v>0.63365606981946521</v>
      </c>
      <c r="BL28">
        <f t="shared" si="38"/>
        <v>0.77802954803741575</v>
      </c>
      <c r="BM28">
        <f t="shared" si="39"/>
        <v>1.8857274846778433</v>
      </c>
      <c r="BN28">
        <f t="shared" si="40"/>
        <v>0.91251864694295814</v>
      </c>
      <c r="BO28">
        <f t="shared" si="41"/>
        <v>0.45053040604472117</v>
      </c>
      <c r="BP28">
        <f t="shared" si="42"/>
        <v>0.54946959395527883</v>
      </c>
      <c r="BQ28">
        <v>9007</v>
      </c>
      <c r="BR28">
        <v>300</v>
      </c>
      <c r="BS28">
        <v>300</v>
      </c>
      <c r="BT28">
        <v>300</v>
      </c>
      <c r="BU28">
        <v>10055.4</v>
      </c>
      <c r="BV28">
        <v>1104.47</v>
      </c>
      <c r="BW28">
        <v>-1.0710900000000001E-2</v>
      </c>
      <c r="BX28">
        <v>7.44</v>
      </c>
      <c r="BY28" t="s">
        <v>405</v>
      </c>
      <c r="BZ28" t="s">
        <v>405</v>
      </c>
      <c r="CA28" t="s">
        <v>405</v>
      </c>
      <c r="CB28" t="s">
        <v>405</v>
      </c>
      <c r="CC28" t="s">
        <v>405</v>
      </c>
      <c r="CD28" t="s">
        <v>405</v>
      </c>
      <c r="CE28" t="s">
        <v>405</v>
      </c>
      <c r="CF28" t="s">
        <v>405</v>
      </c>
      <c r="CG28" t="s">
        <v>405</v>
      </c>
      <c r="CH28" t="s">
        <v>405</v>
      </c>
      <c r="CI28">
        <f t="shared" si="43"/>
        <v>2000.06</v>
      </c>
      <c r="CJ28">
        <f t="shared" si="44"/>
        <v>1681.2510000013806</v>
      </c>
      <c r="CK28">
        <f t="shared" si="45"/>
        <v>0.84060028199223058</v>
      </c>
      <c r="CL28">
        <f t="shared" si="46"/>
        <v>0.16075854424500496</v>
      </c>
      <c r="CM28">
        <v>6</v>
      </c>
      <c r="CN28">
        <v>0.5</v>
      </c>
      <c r="CO28" t="s">
        <v>406</v>
      </c>
      <c r="CP28">
        <v>2</v>
      </c>
      <c r="CQ28">
        <v>1659817650.5999999</v>
      </c>
      <c r="CR28">
        <v>737.851</v>
      </c>
      <c r="CS28">
        <v>800.06700000000001</v>
      </c>
      <c r="CT28">
        <v>28.383099999999999</v>
      </c>
      <c r="CU28">
        <v>20.747699999999998</v>
      </c>
      <c r="CV28">
        <v>738.55799999999999</v>
      </c>
      <c r="CW28">
        <v>28.022600000000001</v>
      </c>
      <c r="CX28">
        <v>500.05</v>
      </c>
      <c r="CY28">
        <v>99.464600000000004</v>
      </c>
      <c r="CZ28">
        <v>9.9052699999999994E-2</v>
      </c>
      <c r="DA28">
        <v>29.137</v>
      </c>
      <c r="DB28">
        <v>30.026399999999999</v>
      </c>
      <c r="DC28">
        <v>999.9</v>
      </c>
      <c r="DD28">
        <v>0</v>
      </c>
      <c r="DE28">
        <v>0</v>
      </c>
      <c r="DF28">
        <v>9988.75</v>
      </c>
      <c r="DG28">
        <v>0</v>
      </c>
      <c r="DH28">
        <v>1422.34</v>
      </c>
      <c r="DI28">
        <v>-62.215200000000003</v>
      </c>
      <c r="DJ28">
        <v>759.40599999999995</v>
      </c>
      <c r="DK28">
        <v>817.01800000000003</v>
      </c>
      <c r="DL28">
        <v>7.6353900000000001</v>
      </c>
      <c r="DM28">
        <v>800.06700000000001</v>
      </c>
      <c r="DN28">
        <v>20.747699999999998</v>
      </c>
      <c r="DO28">
        <v>2.8231199999999999</v>
      </c>
      <c r="DP28">
        <v>2.0636700000000001</v>
      </c>
      <c r="DQ28">
        <v>23.0199</v>
      </c>
      <c r="DR28">
        <v>17.941500000000001</v>
      </c>
      <c r="DS28">
        <v>2000.06</v>
      </c>
      <c r="DT28">
        <v>0.97999099999999995</v>
      </c>
      <c r="DU28">
        <v>2.00088E-2</v>
      </c>
      <c r="DV28">
        <v>0</v>
      </c>
      <c r="DW28">
        <v>804.45</v>
      </c>
      <c r="DX28">
        <v>9.9997699999999995E-2</v>
      </c>
      <c r="DY28">
        <v>17516.400000000001</v>
      </c>
      <c r="DZ28">
        <v>16942.3</v>
      </c>
      <c r="EA28">
        <v>52</v>
      </c>
      <c r="EB28">
        <v>53.561999999999998</v>
      </c>
      <c r="EC28">
        <v>52.625</v>
      </c>
      <c r="ED28">
        <v>52.875</v>
      </c>
      <c r="EE28">
        <v>53.061999999999998</v>
      </c>
      <c r="EF28">
        <v>1959.94</v>
      </c>
      <c r="EG28">
        <v>40.020000000000003</v>
      </c>
      <c r="EH28">
        <v>0</v>
      </c>
      <c r="EI28">
        <v>127.5999999046326</v>
      </c>
      <c r="EJ28">
        <v>0</v>
      </c>
      <c r="EK28">
        <v>804.66779999999994</v>
      </c>
      <c r="EL28">
        <v>-8.4200000067543534</v>
      </c>
      <c r="EM28">
        <v>-90.369230980073468</v>
      </c>
      <c r="EN28">
        <v>17525.608</v>
      </c>
      <c r="EO28">
        <v>15</v>
      </c>
      <c r="EP28">
        <v>1659817602.0999999</v>
      </c>
      <c r="EQ28" t="s">
        <v>470</v>
      </c>
      <c r="ER28">
        <v>1659817596.0999999</v>
      </c>
      <c r="ES28">
        <v>1659817602.0999999</v>
      </c>
      <c r="ET28">
        <v>36</v>
      </c>
      <c r="EU28">
        <v>7.0000000000000001E-3</v>
      </c>
      <c r="EV28">
        <v>-8.0000000000000002E-3</v>
      </c>
      <c r="EW28">
        <v>-0.72799999999999998</v>
      </c>
      <c r="EX28">
        <v>5.2999999999999999E-2</v>
      </c>
      <c r="EY28">
        <v>801</v>
      </c>
      <c r="EZ28">
        <v>20</v>
      </c>
      <c r="FA28">
        <v>0.04</v>
      </c>
      <c r="FB28">
        <v>0.01</v>
      </c>
      <c r="FC28">
        <v>47.181108765297289</v>
      </c>
      <c r="FD28">
        <v>-0.90444198526239428</v>
      </c>
      <c r="FE28">
        <v>0.14942169954932391</v>
      </c>
      <c r="FF28">
        <v>1</v>
      </c>
      <c r="FG28">
        <v>0.49557304498212879</v>
      </c>
      <c r="FH28">
        <v>-6.3897340989639895E-2</v>
      </c>
      <c r="FI28">
        <v>9.4537719017707238E-3</v>
      </c>
      <c r="FJ28">
        <v>1</v>
      </c>
      <c r="FK28">
        <v>2</v>
      </c>
      <c r="FL28">
        <v>2</v>
      </c>
      <c r="FM28" t="s">
        <v>420</v>
      </c>
      <c r="FN28">
        <v>2.9025699999999999</v>
      </c>
      <c r="FO28">
        <v>2.73258</v>
      </c>
      <c r="FP28">
        <v>0.137706</v>
      </c>
      <c r="FQ28">
        <v>0.14505799999999999</v>
      </c>
      <c r="FR28">
        <v>0.12950600000000001</v>
      </c>
      <c r="FS28">
        <v>0.10419399999999999</v>
      </c>
      <c r="FT28">
        <v>20190</v>
      </c>
      <c r="FU28">
        <v>18625.7</v>
      </c>
      <c r="FV28">
        <v>23346.7</v>
      </c>
      <c r="FW28">
        <v>21836.3</v>
      </c>
      <c r="FX28">
        <v>28671.9</v>
      </c>
      <c r="FY28">
        <v>27340.3</v>
      </c>
      <c r="FZ28">
        <v>36812.400000000001</v>
      </c>
      <c r="GA28">
        <v>34031.199999999997</v>
      </c>
      <c r="GB28">
        <v>1.9271</v>
      </c>
      <c r="GC28">
        <v>1.81142</v>
      </c>
      <c r="GD28">
        <v>-5.77644E-2</v>
      </c>
      <c r="GE28">
        <v>0</v>
      </c>
      <c r="GF28">
        <v>30.965599999999998</v>
      </c>
      <c r="GG28">
        <v>999.9</v>
      </c>
      <c r="GH28">
        <v>35.9</v>
      </c>
      <c r="GI28">
        <v>47.8</v>
      </c>
      <c r="GJ28">
        <v>40.1389</v>
      </c>
      <c r="GK28">
        <v>61.9968</v>
      </c>
      <c r="GL28">
        <v>35.1402</v>
      </c>
      <c r="GM28">
        <v>1</v>
      </c>
      <c r="GN28">
        <v>0.71341500000000002</v>
      </c>
      <c r="GO28">
        <v>7.4273800000000003</v>
      </c>
      <c r="GP28">
        <v>19.957100000000001</v>
      </c>
      <c r="GQ28">
        <v>5.2650600000000001</v>
      </c>
      <c r="GR28">
        <v>11.968</v>
      </c>
      <c r="GS28">
        <v>4.9802999999999997</v>
      </c>
      <c r="GT28">
        <v>3.29725</v>
      </c>
      <c r="GU28">
        <v>9999</v>
      </c>
      <c r="GV28">
        <v>9999</v>
      </c>
      <c r="GW28">
        <v>9999</v>
      </c>
      <c r="GX28">
        <v>999.9</v>
      </c>
      <c r="GY28">
        <v>1.86422</v>
      </c>
      <c r="GZ28">
        <v>1.8602300000000001</v>
      </c>
      <c r="HA28">
        <v>1.86677</v>
      </c>
      <c r="HB28">
        <v>1.8635600000000001</v>
      </c>
      <c r="HC28">
        <v>1.8621799999999999</v>
      </c>
      <c r="HD28">
        <v>1.8621799999999999</v>
      </c>
      <c r="HE28">
        <v>1.86344</v>
      </c>
      <c r="HF28">
        <v>1.8647800000000001</v>
      </c>
      <c r="HG28">
        <v>0</v>
      </c>
      <c r="HH28">
        <v>0</v>
      </c>
      <c r="HI28">
        <v>0</v>
      </c>
      <c r="HJ28">
        <v>0</v>
      </c>
      <c r="HK28" t="s">
        <v>409</v>
      </c>
      <c r="HL28" t="s">
        <v>410</v>
      </c>
      <c r="HM28" t="s">
        <v>411</v>
      </c>
      <c r="HN28" t="s">
        <v>411</v>
      </c>
      <c r="HO28" t="s">
        <v>411</v>
      </c>
      <c r="HP28" t="s">
        <v>411</v>
      </c>
      <c r="HQ28">
        <v>0</v>
      </c>
      <c r="HR28">
        <v>100</v>
      </c>
      <c r="HS28">
        <v>100</v>
      </c>
      <c r="HT28">
        <v>-0.70699999999999996</v>
      </c>
      <c r="HU28">
        <v>0.36049999999999999</v>
      </c>
      <c r="HV28">
        <v>-0.2302210432006965</v>
      </c>
      <c r="HW28">
        <v>-1.0353314661582381E-3</v>
      </c>
      <c r="HX28">
        <v>6.6505181264543773E-7</v>
      </c>
      <c r="HY28">
        <v>-1.850793754579626E-10</v>
      </c>
      <c r="HZ28">
        <v>-0.17082156232478021</v>
      </c>
      <c r="IA28">
        <v>-1.648161748699347E-2</v>
      </c>
      <c r="IB28">
        <v>1.7912429842672831E-3</v>
      </c>
      <c r="IC28">
        <v>-1.8786734536791681E-5</v>
      </c>
      <c r="ID28">
        <v>3</v>
      </c>
      <c r="IE28">
        <v>2022</v>
      </c>
      <c r="IF28">
        <v>2</v>
      </c>
      <c r="IG28">
        <v>30</v>
      </c>
      <c r="IH28">
        <v>0.9</v>
      </c>
      <c r="II28">
        <v>0.8</v>
      </c>
      <c r="IJ28">
        <v>1.8689</v>
      </c>
      <c r="IK28">
        <v>2.7258300000000002</v>
      </c>
      <c r="IL28">
        <v>1.4526399999999999</v>
      </c>
      <c r="IM28">
        <v>2.3303199999999999</v>
      </c>
      <c r="IN28">
        <v>1.5942400000000001</v>
      </c>
      <c r="IO28">
        <v>2.3095699999999999</v>
      </c>
      <c r="IP28">
        <v>49.075299999999999</v>
      </c>
      <c r="IQ28">
        <v>24.192599999999999</v>
      </c>
      <c r="IR28">
        <v>18</v>
      </c>
      <c r="IS28">
        <v>471.79700000000003</v>
      </c>
      <c r="IT28">
        <v>441.44099999999997</v>
      </c>
      <c r="IU28">
        <v>23.924399999999999</v>
      </c>
      <c r="IV28">
        <v>36.031999999999996</v>
      </c>
      <c r="IW28">
        <v>30.000399999999999</v>
      </c>
      <c r="IX28">
        <v>35.578200000000002</v>
      </c>
      <c r="IY28">
        <v>35.4955</v>
      </c>
      <c r="IZ28">
        <v>37.355699999999999</v>
      </c>
      <c r="JA28">
        <v>51.424599999999998</v>
      </c>
      <c r="JB28">
        <v>0</v>
      </c>
      <c r="JC28">
        <v>23.9253</v>
      </c>
      <c r="JD28">
        <v>800</v>
      </c>
      <c r="JE28">
        <v>20.892199999999999</v>
      </c>
      <c r="JF28">
        <v>98.553200000000004</v>
      </c>
      <c r="JG28">
        <v>98.263800000000003</v>
      </c>
    </row>
    <row r="29" spans="1:267" x14ac:dyDescent="0.3">
      <c r="A29">
        <v>13</v>
      </c>
      <c r="B29">
        <v>1659817813.5999999</v>
      </c>
      <c r="C29">
        <v>1618.599999904633</v>
      </c>
      <c r="D29" t="s">
        <v>471</v>
      </c>
      <c r="E29" t="s">
        <v>472</v>
      </c>
      <c r="F29" t="s">
        <v>398</v>
      </c>
      <c r="G29" t="s">
        <v>399</v>
      </c>
      <c r="H29" t="s">
        <v>400</v>
      </c>
      <c r="I29" t="s">
        <v>31</v>
      </c>
      <c r="J29" t="s">
        <v>401</v>
      </c>
      <c r="K29">
        <f t="shared" si="0"/>
        <v>3.4444649774030225</v>
      </c>
      <c r="L29">
        <v>1659817813.5999999</v>
      </c>
      <c r="M29">
        <f t="shared" si="1"/>
        <v>4.2341006198354462E-3</v>
      </c>
      <c r="N29">
        <f t="shared" si="2"/>
        <v>4.2341006198354458</v>
      </c>
      <c r="O29">
        <f t="shared" si="3"/>
        <v>46.684647790655468</v>
      </c>
      <c r="P29">
        <f t="shared" si="4"/>
        <v>939.19200000000001</v>
      </c>
      <c r="Q29">
        <f t="shared" si="5"/>
        <v>644.34507777904105</v>
      </c>
      <c r="R29">
        <f t="shared" si="6"/>
        <v>64.150411007219716</v>
      </c>
      <c r="S29">
        <f t="shared" si="7"/>
        <v>93.505102921502399</v>
      </c>
      <c r="T29">
        <f t="shared" si="8"/>
        <v>0.28404324577402318</v>
      </c>
      <c r="U29">
        <f t="shared" si="9"/>
        <v>2.921129100869436</v>
      </c>
      <c r="V29">
        <f t="shared" si="10"/>
        <v>0.26954265007681411</v>
      </c>
      <c r="W29">
        <f t="shared" si="11"/>
        <v>0.16970526629555888</v>
      </c>
      <c r="X29">
        <f t="shared" si="12"/>
        <v>321.51019500266415</v>
      </c>
      <c r="Y29">
        <f t="shared" si="13"/>
        <v>29.573813024543036</v>
      </c>
      <c r="Z29">
        <f t="shared" si="14"/>
        <v>29.9986</v>
      </c>
      <c r="AA29">
        <f t="shared" si="15"/>
        <v>4.2601071809863846</v>
      </c>
      <c r="AB29">
        <f t="shared" si="16"/>
        <v>69.29502746949349</v>
      </c>
      <c r="AC29">
        <f t="shared" si="17"/>
        <v>2.7512557774916804</v>
      </c>
      <c r="AD29">
        <f t="shared" si="18"/>
        <v>3.9703509443053413</v>
      </c>
      <c r="AE29">
        <f t="shared" si="19"/>
        <v>1.5088514034947043</v>
      </c>
      <c r="AF29">
        <f t="shared" si="20"/>
        <v>-186.72383733474317</v>
      </c>
      <c r="AG29">
        <f t="shared" si="21"/>
        <v>-192.25635987467803</v>
      </c>
      <c r="AH29">
        <f t="shared" si="22"/>
        <v>-14.545794943021701</v>
      </c>
      <c r="AI29">
        <f t="shared" si="23"/>
        <v>-72.015797149778734</v>
      </c>
      <c r="AJ29">
        <v>0</v>
      </c>
      <c r="AK29">
        <v>0</v>
      </c>
      <c r="AL29">
        <f t="shared" si="24"/>
        <v>1</v>
      </c>
      <c r="AM29">
        <f t="shared" si="25"/>
        <v>0</v>
      </c>
      <c r="AN29">
        <f t="shared" si="26"/>
        <v>52312.4263196994</v>
      </c>
      <c r="AO29" t="s">
        <v>402</v>
      </c>
      <c r="AP29">
        <v>10366.9</v>
      </c>
      <c r="AQ29">
        <v>993.59653846153856</v>
      </c>
      <c r="AR29">
        <v>3431.87</v>
      </c>
      <c r="AS29">
        <f t="shared" si="27"/>
        <v>0.71047955241266758</v>
      </c>
      <c r="AT29">
        <v>-3.9894345373445681</v>
      </c>
      <c r="AU29" t="s">
        <v>473</v>
      </c>
      <c r="AV29">
        <v>10054.1</v>
      </c>
      <c r="AW29">
        <v>789.45442307692304</v>
      </c>
      <c r="AX29">
        <v>1179.33</v>
      </c>
      <c r="AY29">
        <f t="shared" si="28"/>
        <v>0.33059073959203689</v>
      </c>
      <c r="AZ29">
        <v>0.5</v>
      </c>
      <c r="BA29">
        <f t="shared" si="29"/>
        <v>1681.1667000013804</v>
      </c>
      <c r="BB29">
        <f t="shared" si="30"/>
        <v>46.684647790655468</v>
      </c>
      <c r="BC29">
        <f t="shared" si="31"/>
        <v>277.88907136548016</v>
      </c>
      <c r="BD29">
        <f t="shared" si="32"/>
        <v>3.0142211553416107E-2</v>
      </c>
      <c r="BE29">
        <f t="shared" si="33"/>
        <v>1.9100167043999561</v>
      </c>
      <c r="BF29">
        <f t="shared" si="34"/>
        <v>639.79629482165444</v>
      </c>
      <c r="BG29" t="s">
        <v>474</v>
      </c>
      <c r="BH29">
        <v>572.9</v>
      </c>
      <c r="BI29">
        <f t="shared" si="35"/>
        <v>572.9</v>
      </c>
      <c r="BJ29">
        <f t="shared" si="36"/>
        <v>0.51421569874420214</v>
      </c>
      <c r="BK29">
        <f t="shared" si="37"/>
        <v>0.64290285263439628</v>
      </c>
      <c r="BL29">
        <f t="shared" si="38"/>
        <v>0.78788514744820692</v>
      </c>
      <c r="BM29">
        <f t="shared" si="39"/>
        <v>2.0991132868233446</v>
      </c>
      <c r="BN29">
        <f t="shared" si="40"/>
        <v>0.92382582820662351</v>
      </c>
      <c r="BO29">
        <f t="shared" si="41"/>
        <v>0.46654883867609581</v>
      </c>
      <c r="BP29">
        <f t="shared" si="42"/>
        <v>0.53345116132390413</v>
      </c>
      <c r="BQ29">
        <v>9009</v>
      </c>
      <c r="BR29">
        <v>300</v>
      </c>
      <c r="BS29">
        <v>300</v>
      </c>
      <c r="BT29">
        <v>300</v>
      </c>
      <c r="BU29">
        <v>10054.1</v>
      </c>
      <c r="BV29">
        <v>1079.2</v>
      </c>
      <c r="BW29">
        <v>-1.0709400000000001E-2</v>
      </c>
      <c r="BX29">
        <v>7.59</v>
      </c>
      <c r="BY29" t="s">
        <v>405</v>
      </c>
      <c r="BZ29" t="s">
        <v>405</v>
      </c>
      <c r="CA29" t="s">
        <v>405</v>
      </c>
      <c r="CB29" t="s">
        <v>405</v>
      </c>
      <c r="CC29" t="s">
        <v>405</v>
      </c>
      <c r="CD29" t="s">
        <v>405</v>
      </c>
      <c r="CE29" t="s">
        <v>405</v>
      </c>
      <c r="CF29" t="s">
        <v>405</v>
      </c>
      <c r="CG29" t="s">
        <v>405</v>
      </c>
      <c r="CH29" t="s">
        <v>405</v>
      </c>
      <c r="CI29">
        <f t="shared" si="43"/>
        <v>1999.96</v>
      </c>
      <c r="CJ29">
        <f t="shared" si="44"/>
        <v>1681.1667000013804</v>
      </c>
      <c r="CK29">
        <f t="shared" si="45"/>
        <v>0.84060016200393028</v>
      </c>
      <c r="CL29">
        <f t="shared" si="46"/>
        <v>0.16075831266758542</v>
      </c>
      <c r="CM29">
        <v>6</v>
      </c>
      <c r="CN29">
        <v>0.5</v>
      </c>
      <c r="CO29" t="s">
        <v>406</v>
      </c>
      <c r="CP29">
        <v>2</v>
      </c>
      <c r="CQ29">
        <v>1659817813.5999999</v>
      </c>
      <c r="CR29">
        <v>939.19200000000001</v>
      </c>
      <c r="CS29">
        <v>999.97799999999995</v>
      </c>
      <c r="CT29">
        <v>27.634399999999999</v>
      </c>
      <c r="CU29">
        <v>22.694500000000001</v>
      </c>
      <c r="CV29">
        <v>939.92499999999995</v>
      </c>
      <c r="CW29">
        <v>27.317</v>
      </c>
      <c r="CX29">
        <v>500.06200000000001</v>
      </c>
      <c r="CY29">
        <v>99.459100000000007</v>
      </c>
      <c r="CZ29">
        <v>9.9992200000000003E-2</v>
      </c>
      <c r="DA29">
        <v>28.777799999999999</v>
      </c>
      <c r="DB29">
        <v>29.9986</v>
      </c>
      <c r="DC29">
        <v>999.9</v>
      </c>
      <c r="DD29">
        <v>0</v>
      </c>
      <c r="DE29">
        <v>0</v>
      </c>
      <c r="DF29">
        <v>10006.200000000001</v>
      </c>
      <c r="DG29">
        <v>0</v>
      </c>
      <c r="DH29">
        <v>1308.55</v>
      </c>
      <c r="DI29">
        <v>-60.785400000000003</v>
      </c>
      <c r="DJ29">
        <v>965.88400000000001</v>
      </c>
      <c r="DK29">
        <v>1023.2</v>
      </c>
      <c r="DL29">
        <v>4.9398900000000001</v>
      </c>
      <c r="DM29">
        <v>999.97799999999995</v>
      </c>
      <c r="DN29">
        <v>22.694500000000001</v>
      </c>
      <c r="DO29">
        <v>2.7484899999999999</v>
      </c>
      <c r="DP29">
        <v>2.2571699999999999</v>
      </c>
      <c r="DQ29">
        <v>22.5779</v>
      </c>
      <c r="DR29">
        <v>19.373999999999999</v>
      </c>
      <c r="DS29">
        <v>1999.96</v>
      </c>
      <c r="DT29">
        <v>0.97999400000000003</v>
      </c>
      <c r="DU29">
        <v>2.0006099999999999E-2</v>
      </c>
      <c r="DV29">
        <v>0</v>
      </c>
      <c r="DW29">
        <v>788.24</v>
      </c>
      <c r="DX29">
        <v>9.9997699999999995E-2</v>
      </c>
      <c r="DY29">
        <v>17156.7</v>
      </c>
      <c r="DZ29">
        <v>16941.400000000001</v>
      </c>
      <c r="EA29">
        <v>52.061999999999998</v>
      </c>
      <c r="EB29">
        <v>53.561999999999998</v>
      </c>
      <c r="EC29">
        <v>52.686999999999998</v>
      </c>
      <c r="ED29">
        <v>52.811999999999998</v>
      </c>
      <c r="EE29">
        <v>53.061999999999998</v>
      </c>
      <c r="EF29">
        <v>1959.85</v>
      </c>
      <c r="EG29">
        <v>40.01</v>
      </c>
      <c r="EH29">
        <v>0</v>
      </c>
      <c r="EI29">
        <v>162.5</v>
      </c>
      <c r="EJ29">
        <v>0</v>
      </c>
      <c r="EK29">
        <v>789.45442307692304</v>
      </c>
      <c r="EL29">
        <v>-4.2357265017036232</v>
      </c>
      <c r="EM29">
        <v>221.921367960059</v>
      </c>
      <c r="EN29">
        <v>17161.261538461538</v>
      </c>
      <c r="EO29">
        <v>15</v>
      </c>
      <c r="EP29">
        <v>1659817728.5999999</v>
      </c>
      <c r="EQ29" t="s">
        <v>475</v>
      </c>
      <c r="ER29">
        <v>1659817728.5999999</v>
      </c>
      <c r="ES29">
        <v>1659817725.5999999</v>
      </c>
      <c r="ET29">
        <v>37</v>
      </c>
      <c r="EU29">
        <v>3.7999999999999999E-2</v>
      </c>
      <c r="EV29">
        <v>-1.4999999999999999E-2</v>
      </c>
      <c r="EW29">
        <v>-0.749</v>
      </c>
      <c r="EX29">
        <v>8.1000000000000003E-2</v>
      </c>
      <c r="EY29">
        <v>1000</v>
      </c>
      <c r="EZ29">
        <v>21</v>
      </c>
      <c r="FA29">
        <v>0.06</v>
      </c>
      <c r="FB29">
        <v>0.01</v>
      </c>
      <c r="FC29">
        <v>46.770751961285711</v>
      </c>
      <c r="FD29">
        <v>-0.92256721440743195</v>
      </c>
      <c r="FE29">
        <v>0.14506387570762949</v>
      </c>
      <c r="FF29">
        <v>1</v>
      </c>
      <c r="FG29">
        <v>0.31380651942110183</v>
      </c>
      <c r="FH29">
        <v>-0.1084826349354924</v>
      </c>
      <c r="FI29">
        <v>1.5829573541782889E-2</v>
      </c>
      <c r="FJ29">
        <v>1</v>
      </c>
      <c r="FK29">
        <v>2</v>
      </c>
      <c r="FL29">
        <v>2</v>
      </c>
      <c r="FM29" t="s">
        <v>420</v>
      </c>
      <c r="FN29">
        <v>2.9022899999999998</v>
      </c>
      <c r="FO29">
        <v>2.73367</v>
      </c>
      <c r="FP29">
        <v>0.16137699999999999</v>
      </c>
      <c r="FQ29">
        <v>0.167712</v>
      </c>
      <c r="FR29">
        <v>0.12721399999999999</v>
      </c>
      <c r="FS29">
        <v>0.11082500000000001</v>
      </c>
      <c r="FT29">
        <v>19631.099999999999</v>
      </c>
      <c r="FU29">
        <v>18128.3</v>
      </c>
      <c r="FV29">
        <v>23343.1</v>
      </c>
      <c r="FW29">
        <v>21833.599999999999</v>
      </c>
      <c r="FX29">
        <v>28743.1</v>
      </c>
      <c r="FY29">
        <v>27135.1</v>
      </c>
      <c r="FZ29">
        <v>36806.800000000003</v>
      </c>
      <c r="GA29">
        <v>34027.699999999997</v>
      </c>
      <c r="GB29">
        <v>1.9241200000000001</v>
      </c>
      <c r="GC29">
        <v>1.8122499999999999</v>
      </c>
      <c r="GD29">
        <v>-4.0046900000000003E-2</v>
      </c>
      <c r="GE29">
        <v>0</v>
      </c>
      <c r="GF29">
        <v>30.65</v>
      </c>
      <c r="GG29">
        <v>999.9</v>
      </c>
      <c r="GH29">
        <v>36</v>
      </c>
      <c r="GI29">
        <v>47.9</v>
      </c>
      <c r="GJ29">
        <v>40.450499999999998</v>
      </c>
      <c r="GK29">
        <v>62.0169</v>
      </c>
      <c r="GL29">
        <v>35.240400000000001</v>
      </c>
      <c r="GM29">
        <v>1</v>
      </c>
      <c r="GN29">
        <v>0.715445</v>
      </c>
      <c r="GO29">
        <v>6.4406999999999996</v>
      </c>
      <c r="GP29">
        <v>19.997599999999998</v>
      </c>
      <c r="GQ29">
        <v>5.26701</v>
      </c>
      <c r="GR29">
        <v>11.9679</v>
      </c>
      <c r="GS29">
        <v>4.9809999999999999</v>
      </c>
      <c r="GT29">
        <v>3.298</v>
      </c>
      <c r="GU29">
        <v>9999</v>
      </c>
      <c r="GV29">
        <v>9999</v>
      </c>
      <c r="GW29">
        <v>9999</v>
      </c>
      <c r="GX29">
        <v>999.9</v>
      </c>
      <c r="GY29">
        <v>1.8642099999999999</v>
      </c>
      <c r="GZ29">
        <v>1.8602700000000001</v>
      </c>
      <c r="HA29">
        <v>1.8667899999999999</v>
      </c>
      <c r="HB29">
        <v>1.8635600000000001</v>
      </c>
      <c r="HC29">
        <v>1.8621799999999999</v>
      </c>
      <c r="HD29">
        <v>1.8621799999999999</v>
      </c>
      <c r="HE29">
        <v>1.86344</v>
      </c>
      <c r="HF29">
        <v>1.8647800000000001</v>
      </c>
      <c r="HG29">
        <v>0</v>
      </c>
      <c r="HH29">
        <v>0</v>
      </c>
      <c r="HI29">
        <v>0</v>
      </c>
      <c r="HJ29">
        <v>0</v>
      </c>
      <c r="HK29" t="s">
        <v>409</v>
      </c>
      <c r="HL29" t="s">
        <v>410</v>
      </c>
      <c r="HM29" t="s">
        <v>411</v>
      </c>
      <c r="HN29" t="s">
        <v>411</v>
      </c>
      <c r="HO29" t="s">
        <v>411</v>
      </c>
      <c r="HP29" t="s">
        <v>411</v>
      </c>
      <c r="HQ29">
        <v>0</v>
      </c>
      <c r="HR29">
        <v>100</v>
      </c>
      <c r="HS29">
        <v>100</v>
      </c>
      <c r="HT29">
        <v>-0.73299999999999998</v>
      </c>
      <c r="HU29">
        <v>0.31740000000000002</v>
      </c>
      <c r="HV29">
        <v>-0.19333871777217121</v>
      </c>
      <c r="HW29">
        <v>-1.0353314661582381E-3</v>
      </c>
      <c r="HX29">
        <v>6.6505181264543773E-7</v>
      </c>
      <c r="HY29">
        <v>-1.850793754579626E-10</v>
      </c>
      <c r="HZ29">
        <v>-0.18614015536802511</v>
      </c>
      <c r="IA29">
        <v>-1.648161748699347E-2</v>
      </c>
      <c r="IB29">
        <v>1.7912429842672831E-3</v>
      </c>
      <c r="IC29">
        <v>-1.8786734536791681E-5</v>
      </c>
      <c r="ID29">
        <v>3</v>
      </c>
      <c r="IE29">
        <v>2022</v>
      </c>
      <c r="IF29">
        <v>2</v>
      </c>
      <c r="IG29">
        <v>30</v>
      </c>
      <c r="IH29">
        <v>1.4</v>
      </c>
      <c r="II29">
        <v>1.5</v>
      </c>
      <c r="IJ29">
        <v>2.2460900000000001</v>
      </c>
      <c r="IK29">
        <v>2.7172900000000002</v>
      </c>
      <c r="IL29">
        <v>1.4514199999999999</v>
      </c>
      <c r="IM29">
        <v>2.3303199999999999</v>
      </c>
      <c r="IN29">
        <v>1.5942400000000001</v>
      </c>
      <c r="IO29">
        <v>2.4060100000000002</v>
      </c>
      <c r="IP29">
        <v>49.294899999999998</v>
      </c>
      <c r="IQ29">
        <v>24.218800000000002</v>
      </c>
      <c r="IR29">
        <v>18</v>
      </c>
      <c r="IS29">
        <v>470.952</v>
      </c>
      <c r="IT29">
        <v>443.04199999999997</v>
      </c>
      <c r="IU29">
        <v>24.042300000000001</v>
      </c>
      <c r="IV29">
        <v>36.153199999999998</v>
      </c>
      <c r="IW29">
        <v>30.000399999999999</v>
      </c>
      <c r="IX29">
        <v>35.716099999999997</v>
      </c>
      <c r="IY29">
        <v>35.637500000000003</v>
      </c>
      <c r="IZ29">
        <v>44.892000000000003</v>
      </c>
      <c r="JA29">
        <v>46.665900000000001</v>
      </c>
      <c r="JB29">
        <v>0</v>
      </c>
      <c r="JC29">
        <v>24.038499999999999</v>
      </c>
      <c r="JD29">
        <v>1000</v>
      </c>
      <c r="JE29">
        <v>22.806799999999999</v>
      </c>
      <c r="JF29">
        <v>98.538200000000003</v>
      </c>
      <c r="JG29">
        <v>98.252899999999997</v>
      </c>
    </row>
    <row r="30" spans="1:267" x14ac:dyDescent="0.3">
      <c r="A30">
        <v>14</v>
      </c>
      <c r="B30">
        <v>1659817943.0999999</v>
      </c>
      <c r="C30">
        <v>1748.099999904633</v>
      </c>
      <c r="D30" t="s">
        <v>476</v>
      </c>
      <c r="E30" t="s">
        <v>477</v>
      </c>
      <c r="F30" t="s">
        <v>398</v>
      </c>
      <c r="G30" t="s">
        <v>399</v>
      </c>
      <c r="H30" t="s">
        <v>400</v>
      </c>
      <c r="I30" t="s">
        <v>31</v>
      </c>
      <c r="J30" t="s">
        <v>401</v>
      </c>
      <c r="K30">
        <f t="shared" si="0"/>
        <v>2.8776873737344606</v>
      </c>
      <c r="L30">
        <v>1659817943.0999999</v>
      </c>
      <c r="M30">
        <f t="shared" si="1"/>
        <v>3.4909940157493284E-3</v>
      </c>
      <c r="N30">
        <f t="shared" si="2"/>
        <v>3.4909940157493282</v>
      </c>
      <c r="O30">
        <f t="shared" si="3"/>
        <v>47.559598028760568</v>
      </c>
      <c r="P30">
        <f t="shared" si="4"/>
        <v>1137.78</v>
      </c>
      <c r="Q30">
        <f t="shared" si="5"/>
        <v>763.85593591839415</v>
      </c>
      <c r="R30">
        <f t="shared" si="6"/>
        <v>76.043632781629682</v>
      </c>
      <c r="S30">
        <f t="shared" si="7"/>
        <v>113.26864194916199</v>
      </c>
      <c r="T30">
        <f t="shared" si="8"/>
        <v>0.2256921743765703</v>
      </c>
      <c r="U30">
        <f t="shared" si="9"/>
        <v>2.9190552018575069</v>
      </c>
      <c r="V30">
        <f t="shared" si="10"/>
        <v>0.21642670666305974</v>
      </c>
      <c r="W30">
        <f t="shared" si="11"/>
        <v>0.13606746062181535</v>
      </c>
      <c r="X30">
        <f t="shared" si="12"/>
        <v>321.50540700266419</v>
      </c>
      <c r="Y30">
        <f t="shared" si="13"/>
        <v>29.604188408655357</v>
      </c>
      <c r="Z30">
        <f t="shared" si="14"/>
        <v>29.9863</v>
      </c>
      <c r="AA30">
        <f t="shared" si="15"/>
        <v>4.2570983024302977</v>
      </c>
      <c r="AB30">
        <f t="shared" si="16"/>
        <v>68.843625173358546</v>
      </c>
      <c r="AC30">
        <f t="shared" si="17"/>
        <v>2.7074747497498497</v>
      </c>
      <c r="AD30">
        <f t="shared" si="18"/>
        <v>3.9327893366045488</v>
      </c>
      <c r="AE30">
        <f t="shared" si="19"/>
        <v>1.549623552680448</v>
      </c>
      <c r="AF30">
        <f t="shared" si="20"/>
        <v>-153.95283609454538</v>
      </c>
      <c r="AG30">
        <f t="shared" si="21"/>
        <v>-215.97747558798434</v>
      </c>
      <c r="AH30">
        <f t="shared" si="22"/>
        <v>-16.337833687812001</v>
      </c>
      <c r="AI30">
        <f t="shared" si="23"/>
        <v>-64.762738367677542</v>
      </c>
      <c r="AJ30">
        <v>0</v>
      </c>
      <c r="AK30">
        <v>0</v>
      </c>
      <c r="AL30">
        <f t="shared" si="24"/>
        <v>1</v>
      </c>
      <c r="AM30">
        <f t="shared" si="25"/>
        <v>0</v>
      </c>
      <c r="AN30">
        <f t="shared" si="26"/>
        <v>52281.297667899751</v>
      </c>
      <c r="AO30" t="s">
        <v>402</v>
      </c>
      <c r="AP30">
        <v>10366.9</v>
      </c>
      <c r="AQ30">
        <v>993.59653846153856</v>
      </c>
      <c r="AR30">
        <v>3431.87</v>
      </c>
      <c r="AS30">
        <f t="shared" si="27"/>
        <v>0.71047955241266758</v>
      </c>
      <c r="AT30">
        <v>-3.9894345373445681</v>
      </c>
      <c r="AU30" t="s">
        <v>478</v>
      </c>
      <c r="AV30">
        <v>10053.9</v>
      </c>
      <c r="AW30">
        <v>787.62749999999994</v>
      </c>
      <c r="AX30">
        <v>1178.95</v>
      </c>
      <c r="AY30">
        <f t="shared" si="28"/>
        <v>0.33192459391831719</v>
      </c>
      <c r="AZ30">
        <v>0.5</v>
      </c>
      <c r="BA30">
        <f t="shared" si="29"/>
        <v>1681.1415000013803</v>
      </c>
      <c r="BB30">
        <f t="shared" si="30"/>
        <v>47.559598028760568</v>
      </c>
      <c r="BC30">
        <f t="shared" si="31"/>
        <v>279.00610485359442</v>
      </c>
      <c r="BD30">
        <f t="shared" si="32"/>
        <v>3.0663113465501157E-2</v>
      </c>
      <c r="BE30">
        <f t="shared" si="33"/>
        <v>1.9109546630476271</v>
      </c>
      <c r="BF30">
        <f t="shared" si="34"/>
        <v>639.6844385421407</v>
      </c>
      <c r="BG30" t="s">
        <v>479</v>
      </c>
      <c r="BH30">
        <v>569.95000000000005</v>
      </c>
      <c r="BI30">
        <f t="shared" si="35"/>
        <v>569.95000000000005</v>
      </c>
      <c r="BJ30">
        <f t="shared" si="36"/>
        <v>0.51656134696127909</v>
      </c>
      <c r="BK30">
        <f t="shared" si="37"/>
        <v>0.64256568144499193</v>
      </c>
      <c r="BL30">
        <f t="shared" si="38"/>
        <v>0.78720579191591655</v>
      </c>
      <c r="BM30">
        <f t="shared" si="39"/>
        <v>2.111223047856591</v>
      </c>
      <c r="BN30">
        <f t="shared" si="40"/>
        <v>0.92398167618922034</v>
      </c>
      <c r="BO30">
        <f t="shared" si="41"/>
        <v>0.46497907975479935</v>
      </c>
      <c r="BP30">
        <f t="shared" si="42"/>
        <v>0.53502092024520065</v>
      </c>
      <c r="BQ30">
        <v>9011</v>
      </c>
      <c r="BR30">
        <v>300</v>
      </c>
      <c r="BS30">
        <v>300</v>
      </c>
      <c r="BT30">
        <v>300</v>
      </c>
      <c r="BU30">
        <v>10053.9</v>
      </c>
      <c r="BV30">
        <v>1077.6600000000001</v>
      </c>
      <c r="BW30">
        <v>-1.0709099999999999E-2</v>
      </c>
      <c r="BX30">
        <v>6.02</v>
      </c>
      <c r="BY30" t="s">
        <v>405</v>
      </c>
      <c r="BZ30" t="s">
        <v>405</v>
      </c>
      <c r="CA30" t="s">
        <v>405</v>
      </c>
      <c r="CB30" t="s">
        <v>405</v>
      </c>
      <c r="CC30" t="s">
        <v>405</v>
      </c>
      <c r="CD30" t="s">
        <v>405</v>
      </c>
      <c r="CE30" t="s">
        <v>405</v>
      </c>
      <c r="CF30" t="s">
        <v>405</v>
      </c>
      <c r="CG30" t="s">
        <v>405</v>
      </c>
      <c r="CH30" t="s">
        <v>405</v>
      </c>
      <c r="CI30">
        <f t="shared" si="43"/>
        <v>1999.93</v>
      </c>
      <c r="CJ30">
        <f t="shared" si="44"/>
        <v>1681.1415000013803</v>
      </c>
      <c r="CK30">
        <f t="shared" si="45"/>
        <v>0.84060017100667539</v>
      </c>
      <c r="CL30">
        <f t="shared" si="46"/>
        <v>0.16075833004288359</v>
      </c>
      <c r="CM30">
        <v>6</v>
      </c>
      <c r="CN30">
        <v>0.5</v>
      </c>
      <c r="CO30" t="s">
        <v>406</v>
      </c>
      <c r="CP30">
        <v>2</v>
      </c>
      <c r="CQ30">
        <v>1659817943.0999999</v>
      </c>
      <c r="CR30">
        <v>1137.78</v>
      </c>
      <c r="CS30">
        <v>1199.6199999999999</v>
      </c>
      <c r="CT30">
        <v>27.1965</v>
      </c>
      <c r="CU30">
        <v>23.121099999999998</v>
      </c>
      <c r="CV30">
        <v>1138.6500000000001</v>
      </c>
      <c r="CW30">
        <v>26.917200000000001</v>
      </c>
      <c r="CX30">
        <v>499.983</v>
      </c>
      <c r="CY30">
        <v>99.452699999999993</v>
      </c>
      <c r="CZ30">
        <v>9.96229E-2</v>
      </c>
      <c r="DA30">
        <v>28.613900000000001</v>
      </c>
      <c r="DB30">
        <v>29.9863</v>
      </c>
      <c r="DC30">
        <v>999.9</v>
      </c>
      <c r="DD30">
        <v>0</v>
      </c>
      <c r="DE30">
        <v>0</v>
      </c>
      <c r="DF30">
        <v>9995</v>
      </c>
      <c r="DG30">
        <v>0</v>
      </c>
      <c r="DH30">
        <v>1434.52</v>
      </c>
      <c r="DI30">
        <v>-61.833599999999997</v>
      </c>
      <c r="DJ30">
        <v>1169.5899999999999</v>
      </c>
      <c r="DK30">
        <v>1228.01</v>
      </c>
      <c r="DL30">
        <v>4.0754599999999996</v>
      </c>
      <c r="DM30">
        <v>1199.6199999999999</v>
      </c>
      <c r="DN30">
        <v>23.121099999999998</v>
      </c>
      <c r="DO30">
        <v>2.7047699999999999</v>
      </c>
      <c r="DP30">
        <v>2.2994500000000002</v>
      </c>
      <c r="DQ30">
        <v>22.3141</v>
      </c>
      <c r="DR30">
        <v>19.672599999999999</v>
      </c>
      <c r="DS30">
        <v>1999.93</v>
      </c>
      <c r="DT30">
        <v>0.97999400000000003</v>
      </c>
      <c r="DU30">
        <v>2.0006099999999999E-2</v>
      </c>
      <c r="DV30">
        <v>0</v>
      </c>
      <c r="DW30">
        <v>787</v>
      </c>
      <c r="DX30">
        <v>9.9997699999999995E-2</v>
      </c>
      <c r="DY30">
        <v>17220.8</v>
      </c>
      <c r="DZ30">
        <v>16941.2</v>
      </c>
      <c r="EA30">
        <v>52.125</v>
      </c>
      <c r="EB30">
        <v>53.625</v>
      </c>
      <c r="EC30">
        <v>52.75</v>
      </c>
      <c r="ED30">
        <v>52.811999999999998</v>
      </c>
      <c r="EE30">
        <v>53.061999999999998</v>
      </c>
      <c r="EF30">
        <v>1959.82</v>
      </c>
      <c r="EG30">
        <v>40.01</v>
      </c>
      <c r="EH30">
        <v>0</v>
      </c>
      <c r="EI30">
        <v>128.9000000953674</v>
      </c>
      <c r="EJ30">
        <v>0</v>
      </c>
      <c r="EK30">
        <v>787.62749999999994</v>
      </c>
      <c r="EL30">
        <v>-1.088034285218197</v>
      </c>
      <c r="EM30">
        <v>-129.93504278685731</v>
      </c>
      <c r="EN30">
        <v>17234.25384615385</v>
      </c>
      <c r="EO30">
        <v>15</v>
      </c>
      <c r="EP30">
        <v>1659817893.0999999</v>
      </c>
      <c r="EQ30" t="s">
        <v>480</v>
      </c>
      <c r="ER30">
        <v>1659817893.0999999</v>
      </c>
      <c r="ES30">
        <v>1659817883.5999999</v>
      </c>
      <c r="ET30">
        <v>38</v>
      </c>
      <c r="EU30">
        <v>-8.5999999999999993E-2</v>
      </c>
      <c r="EV30">
        <v>-2.1999999999999999E-2</v>
      </c>
      <c r="EW30">
        <v>-0.88300000000000001</v>
      </c>
      <c r="EX30">
        <v>0.13500000000000001</v>
      </c>
      <c r="EY30">
        <v>1200</v>
      </c>
      <c r="EZ30">
        <v>23</v>
      </c>
      <c r="FA30">
        <v>0.05</v>
      </c>
      <c r="FB30">
        <v>0.02</v>
      </c>
      <c r="FC30">
        <v>47.611760266997983</v>
      </c>
      <c r="FD30">
        <v>-0.9198149090096539</v>
      </c>
      <c r="FE30">
        <v>0.16585836593235601</v>
      </c>
      <c r="FF30">
        <v>1</v>
      </c>
      <c r="FG30">
        <v>0.2468382287083099</v>
      </c>
      <c r="FH30">
        <v>2.8103091685177518E-3</v>
      </c>
      <c r="FI30">
        <v>6.1822515409628688E-3</v>
      </c>
      <c r="FJ30">
        <v>1</v>
      </c>
      <c r="FK30">
        <v>2</v>
      </c>
      <c r="FL30">
        <v>2</v>
      </c>
      <c r="FM30" t="s">
        <v>420</v>
      </c>
      <c r="FN30">
        <v>2.9019900000000001</v>
      </c>
      <c r="FO30">
        <v>2.7332000000000001</v>
      </c>
      <c r="FP30">
        <v>0.18223500000000001</v>
      </c>
      <c r="FQ30">
        <v>0.18802199999999999</v>
      </c>
      <c r="FR30">
        <v>0.12590399999999999</v>
      </c>
      <c r="FS30">
        <v>0.112229</v>
      </c>
      <c r="FT30">
        <v>19140.099999999999</v>
      </c>
      <c r="FU30">
        <v>17682.2</v>
      </c>
      <c r="FV30">
        <v>23341.9</v>
      </c>
      <c r="FW30">
        <v>21831.1</v>
      </c>
      <c r="FX30">
        <v>28784.2</v>
      </c>
      <c r="FY30">
        <v>27089.4</v>
      </c>
      <c r="FZ30">
        <v>36804.5</v>
      </c>
      <c r="GA30">
        <v>34024.300000000003</v>
      </c>
      <c r="GB30">
        <v>1.92283</v>
      </c>
      <c r="GC30">
        <v>1.81253</v>
      </c>
      <c r="GD30">
        <v>-3.5416299999999998E-2</v>
      </c>
      <c r="GE30">
        <v>0</v>
      </c>
      <c r="GF30">
        <v>30.5624</v>
      </c>
      <c r="GG30">
        <v>999.9</v>
      </c>
      <c r="GH30">
        <v>36.1</v>
      </c>
      <c r="GI30">
        <v>48</v>
      </c>
      <c r="GJ30">
        <v>40.7714</v>
      </c>
      <c r="GK30">
        <v>61.946899999999999</v>
      </c>
      <c r="GL30">
        <v>35.428699999999999</v>
      </c>
      <c r="GM30">
        <v>1</v>
      </c>
      <c r="GN30">
        <v>0.71947899999999998</v>
      </c>
      <c r="GO30">
        <v>6.7704800000000001</v>
      </c>
      <c r="GP30">
        <v>19.9863</v>
      </c>
      <c r="GQ30">
        <v>5.2650600000000001</v>
      </c>
      <c r="GR30">
        <v>11.9679</v>
      </c>
      <c r="GS30">
        <v>4.9805000000000001</v>
      </c>
      <c r="GT30">
        <v>3.298</v>
      </c>
      <c r="GU30">
        <v>9999</v>
      </c>
      <c r="GV30">
        <v>9999</v>
      </c>
      <c r="GW30">
        <v>9999</v>
      </c>
      <c r="GX30">
        <v>999.9</v>
      </c>
      <c r="GY30">
        <v>1.8643000000000001</v>
      </c>
      <c r="GZ30">
        <v>1.86032</v>
      </c>
      <c r="HA30">
        <v>1.8668400000000001</v>
      </c>
      <c r="HB30">
        <v>1.8635600000000001</v>
      </c>
      <c r="HC30">
        <v>1.8621799999999999</v>
      </c>
      <c r="HD30">
        <v>1.8621799999999999</v>
      </c>
      <c r="HE30">
        <v>1.8635200000000001</v>
      </c>
      <c r="HF30">
        <v>1.8647800000000001</v>
      </c>
      <c r="HG30">
        <v>0</v>
      </c>
      <c r="HH30">
        <v>0</v>
      </c>
      <c r="HI30">
        <v>0</v>
      </c>
      <c r="HJ30">
        <v>0</v>
      </c>
      <c r="HK30" t="s">
        <v>409</v>
      </c>
      <c r="HL30" t="s">
        <v>410</v>
      </c>
      <c r="HM30" t="s">
        <v>411</v>
      </c>
      <c r="HN30" t="s">
        <v>411</v>
      </c>
      <c r="HO30" t="s">
        <v>411</v>
      </c>
      <c r="HP30" t="s">
        <v>411</v>
      </c>
      <c r="HQ30">
        <v>0</v>
      </c>
      <c r="HR30">
        <v>100</v>
      </c>
      <c r="HS30">
        <v>100</v>
      </c>
      <c r="HT30">
        <v>-0.87</v>
      </c>
      <c r="HU30">
        <v>0.27929999999999999</v>
      </c>
      <c r="HV30">
        <v>-0.27854324380433171</v>
      </c>
      <c r="HW30">
        <v>-1.0353314661582381E-3</v>
      </c>
      <c r="HX30">
        <v>6.6505181264543773E-7</v>
      </c>
      <c r="HY30">
        <v>-1.850793754579626E-10</v>
      </c>
      <c r="HZ30">
        <v>-0.20844368102445179</v>
      </c>
      <c r="IA30">
        <v>-1.648161748699347E-2</v>
      </c>
      <c r="IB30">
        <v>1.7912429842672831E-3</v>
      </c>
      <c r="IC30">
        <v>-1.8786734536791681E-5</v>
      </c>
      <c r="ID30">
        <v>3</v>
      </c>
      <c r="IE30">
        <v>2022</v>
      </c>
      <c r="IF30">
        <v>2</v>
      </c>
      <c r="IG30">
        <v>30</v>
      </c>
      <c r="IH30">
        <v>0.8</v>
      </c>
      <c r="II30">
        <v>1</v>
      </c>
      <c r="IJ30">
        <v>2.6086399999999998</v>
      </c>
      <c r="IK30">
        <v>2.7148400000000001</v>
      </c>
      <c r="IL30">
        <v>1.4514199999999999</v>
      </c>
      <c r="IM30">
        <v>2.3303199999999999</v>
      </c>
      <c r="IN30">
        <v>1.5942400000000001</v>
      </c>
      <c r="IO30">
        <v>2.4108900000000002</v>
      </c>
      <c r="IP30">
        <v>49.515799999999999</v>
      </c>
      <c r="IQ30">
        <v>24.210100000000001</v>
      </c>
      <c r="IR30">
        <v>18</v>
      </c>
      <c r="IS30">
        <v>470.64400000000001</v>
      </c>
      <c r="IT30">
        <v>443.77100000000002</v>
      </c>
      <c r="IU30">
        <v>23.735499999999998</v>
      </c>
      <c r="IV30">
        <v>36.201700000000002</v>
      </c>
      <c r="IW30">
        <v>30.001899999999999</v>
      </c>
      <c r="IX30">
        <v>35.785200000000003</v>
      </c>
      <c r="IY30">
        <v>35.7117</v>
      </c>
      <c r="IZ30">
        <v>52.132300000000001</v>
      </c>
      <c r="JA30">
        <v>45.607100000000003</v>
      </c>
      <c r="JB30">
        <v>0</v>
      </c>
      <c r="JC30">
        <v>23.699100000000001</v>
      </c>
      <c r="JD30">
        <v>1200</v>
      </c>
      <c r="JE30">
        <v>23.3855</v>
      </c>
      <c r="JF30">
        <v>98.532499999999999</v>
      </c>
      <c r="JG30">
        <v>98.242599999999996</v>
      </c>
    </row>
    <row r="31" spans="1:267" x14ac:dyDescent="0.3">
      <c r="A31">
        <v>15</v>
      </c>
      <c r="B31">
        <v>1659818132.5999999</v>
      </c>
      <c r="C31">
        <v>1937.599999904633</v>
      </c>
      <c r="D31" t="s">
        <v>481</v>
      </c>
      <c r="E31" t="s">
        <v>482</v>
      </c>
      <c r="F31" t="s">
        <v>398</v>
      </c>
      <c r="G31" t="s">
        <v>399</v>
      </c>
      <c r="H31" t="s">
        <v>400</v>
      </c>
      <c r="I31" t="s">
        <v>31</v>
      </c>
      <c r="J31" t="s">
        <v>401</v>
      </c>
      <c r="K31">
        <f t="shared" si="0"/>
        <v>2.29001476948301</v>
      </c>
      <c r="L31">
        <v>1659818132.5999999</v>
      </c>
      <c r="M31">
        <f t="shared" si="1"/>
        <v>2.7279275315174236E-3</v>
      </c>
      <c r="N31">
        <f t="shared" si="2"/>
        <v>2.7279275315174236</v>
      </c>
      <c r="O31">
        <f t="shared" si="3"/>
        <v>47.469343276491372</v>
      </c>
      <c r="P31">
        <f t="shared" si="4"/>
        <v>1438.37</v>
      </c>
      <c r="Q31">
        <f t="shared" si="5"/>
        <v>959.13820836889488</v>
      </c>
      <c r="R31">
        <f t="shared" si="6"/>
        <v>95.476778386242984</v>
      </c>
      <c r="S31">
        <f t="shared" si="7"/>
        <v>143.181590024408</v>
      </c>
      <c r="T31">
        <f t="shared" si="8"/>
        <v>0.17420140662007069</v>
      </c>
      <c r="U31">
        <f t="shared" si="9"/>
        <v>2.9188045395607194</v>
      </c>
      <c r="V31">
        <f t="shared" si="10"/>
        <v>0.16862477634918721</v>
      </c>
      <c r="W31">
        <f t="shared" si="11"/>
        <v>0.10587665193938761</v>
      </c>
      <c r="X31">
        <f t="shared" si="12"/>
        <v>321.51975941994272</v>
      </c>
      <c r="Y31">
        <f t="shared" si="13"/>
        <v>29.764489673235058</v>
      </c>
      <c r="Z31">
        <f t="shared" si="14"/>
        <v>30.065799999999999</v>
      </c>
      <c r="AA31">
        <f t="shared" si="15"/>
        <v>4.2765786779071195</v>
      </c>
      <c r="AB31">
        <f t="shared" si="16"/>
        <v>69.389806486169277</v>
      </c>
      <c r="AC31">
        <f t="shared" si="17"/>
        <v>2.7228163793875195</v>
      </c>
      <c r="AD31">
        <f t="shared" si="18"/>
        <v>3.9239428920013331</v>
      </c>
      <c r="AE31">
        <f t="shared" si="19"/>
        <v>1.5537622985196</v>
      </c>
      <c r="AF31">
        <f t="shared" si="20"/>
        <v>-120.30160413991838</v>
      </c>
      <c r="AG31">
        <f t="shared" si="21"/>
        <v>-234.57445061506411</v>
      </c>
      <c r="AH31">
        <f t="shared" si="22"/>
        <v>-17.749745011862839</v>
      </c>
      <c r="AI31">
        <f t="shared" si="23"/>
        <v>-51.106040346902603</v>
      </c>
      <c r="AJ31">
        <v>0</v>
      </c>
      <c r="AK31">
        <v>0</v>
      </c>
      <c r="AL31">
        <f t="shared" si="24"/>
        <v>1</v>
      </c>
      <c r="AM31">
        <f t="shared" si="25"/>
        <v>0</v>
      </c>
      <c r="AN31">
        <f t="shared" si="26"/>
        <v>52280.804919466558</v>
      </c>
      <c r="AO31" t="s">
        <v>402</v>
      </c>
      <c r="AP31">
        <v>10366.9</v>
      </c>
      <c r="AQ31">
        <v>993.59653846153856</v>
      </c>
      <c r="AR31">
        <v>3431.87</v>
      </c>
      <c r="AS31">
        <f t="shared" si="27"/>
        <v>0.71047955241266758</v>
      </c>
      <c r="AT31">
        <v>-3.9894345373445681</v>
      </c>
      <c r="AU31" t="s">
        <v>483</v>
      </c>
      <c r="AV31">
        <v>10053.299999999999</v>
      </c>
      <c r="AW31">
        <v>775.53057692307686</v>
      </c>
      <c r="AX31">
        <v>1139.06</v>
      </c>
      <c r="AY31">
        <f t="shared" si="28"/>
        <v>0.31914861647053105</v>
      </c>
      <c r="AZ31">
        <v>0.5</v>
      </c>
      <c r="BA31">
        <f t="shared" si="29"/>
        <v>1681.2170939999703</v>
      </c>
      <c r="BB31">
        <f t="shared" si="30"/>
        <v>47.469343276491372</v>
      </c>
      <c r="BC31">
        <f t="shared" si="31"/>
        <v>268.27905476834866</v>
      </c>
      <c r="BD31">
        <f t="shared" si="32"/>
        <v>3.0608050559017719E-2</v>
      </c>
      <c r="BE31">
        <f t="shared" si="33"/>
        <v>2.0128965989500114</v>
      </c>
      <c r="BF31">
        <f t="shared" si="34"/>
        <v>627.75613182516872</v>
      </c>
      <c r="BG31" t="s">
        <v>484</v>
      </c>
      <c r="BH31">
        <v>561.39</v>
      </c>
      <c r="BI31">
        <f t="shared" si="35"/>
        <v>561.39</v>
      </c>
      <c r="BJ31">
        <f t="shared" si="36"/>
        <v>0.50714624339367553</v>
      </c>
      <c r="BK31">
        <f t="shared" si="37"/>
        <v>0.62930292914107211</v>
      </c>
      <c r="BL31">
        <f t="shared" si="38"/>
        <v>0.79875491207045513</v>
      </c>
      <c r="BM31">
        <f t="shared" si="39"/>
        <v>2.4991115929191867</v>
      </c>
      <c r="BN31">
        <f t="shared" si="40"/>
        <v>0.94034161309918063</v>
      </c>
      <c r="BO31">
        <f t="shared" si="41"/>
        <v>0.45553893283249353</v>
      </c>
      <c r="BP31">
        <f t="shared" si="42"/>
        <v>0.54446106716750653</v>
      </c>
      <c r="BQ31">
        <v>9013</v>
      </c>
      <c r="BR31">
        <v>300</v>
      </c>
      <c r="BS31">
        <v>300</v>
      </c>
      <c r="BT31">
        <v>300</v>
      </c>
      <c r="BU31">
        <v>10053.299999999999</v>
      </c>
      <c r="BV31">
        <v>1045.99</v>
      </c>
      <c r="BW31">
        <v>-1.0708199999999999E-2</v>
      </c>
      <c r="BX31">
        <v>5.24</v>
      </c>
      <c r="BY31" t="s">
        <v>405</v>
      </c>
      <c r="BZ31" t="s">
        <v>405</v>
      </c>
      <c r="CA31" t="s">
        <v>405</v>
      </c>
      <c r="CB31" t="s">
        <v>405</v>
      </c>
      <c r="CC31" t="s">
        <v>405</v>
      </c>
      <c r="CD31" t="s">
        <v>405</v>
      </c>
      <c r="CE31" t="s">
        <v>405</v>
      </c>
      <c r="CF31" t="s">
        <v>405</v>
      </c>
      <c r="CG31" t="s">
        <v>405</v>
      </c>
      <c r="CH31" t="s">
        <v>405</v>
      </c>
      <c r="CI31">
        <f t="shared" si="43"/>
        <v>2000.02</v>
      </c>
      <c r="CJ31">
        <f t="shared" si="44"/>
        <v>1681.2170939999703</v>
      </c>
      <c r="CK31">
        <f t="shared" si="45"/>
        <v>0.84060014099857516</v>
      </c>
      <c r="CL31">
        <f t="shared" si="46"/>
        <v>0.16075827212725008</v>
      </c>
      <c r="CM31">
        <v>6</v>
      </c>
      <c r="CN31">
        <v>0.5</v>
      </c>
      <c r="CO31" t="s">
        <v>406</v>
      </c>
      <c r="CP31">
        <v>2</v>
      </c>
      <c r="CQ31">
        <v>1659818132.5999999</v>
      </c>
      <c r="CR31">
        <v>1438.37</v>
      </c>
      <c r="CS31">
        <v>1500.05</v>
      </c>
      <c r="CT31">
        <v>27.352799999999998</v>
      </c>
      <c r="CU31">
        <v>24.168399999999998</v>
      </c>
      <c r="CV31">
        <v>1439.14</v>
      </c>
      <c r="CW31">
        <v>27.070900000000002</v>
      </c>
      <c r="CX31">
        <v>499.93299999999999</v>
      </c>
      <c r="CY31">
        <v>99.450900000000004</v>
      </c>
      <c r="CZ31">
        <v>9.3438400000000005E-2</v>
      </c>
      <c r="DA31">
        <v>28.575099999999999</v>
      </c>
      <c r="DB31">
        <v>30.065799999999999</v>
      </c>
      <c r="DC31">
        <v>999.9</v>
      </c>
      <c r="DD31">
        <v>0</v>
      </c>
      <c r="DE31">
        <v>0</v>
      </c>
      <c r="DF31">
        <v>9993.75</v>
      </c>
      <c r="DG31">
        <v>0</v>
      </c>
      <c r="DH31">
        <v>1420.14</v>
      </c>
      <c r="DI31">
        <v>-61.686500000000002</v>
      </c>
      <c r="DJ31">
        <v>1478.82</v>
      </c>
      <c r="DK31">
        <v>1537.21</v>
      </c>
      <c r="DL31">
        <v>3.1843699999999999</v>
      </c>
      <c r="DM31">
        <v>1500.05</v>
      </c>
      <c r="DN31">
        <v>24.168399999999998</v>
      </c>
      <c r="DO31">
        <v>2.7202600000000001</v>
      </c>
      <c r="DP31">
        <v>2.4035700000000002</v>
      </c>
      <c r="DQ31">
        <v>22.408000000000001</v>
      </c>
      <c r="DR31">
        <v>20.387799999999999</v>
      </c>
      <c r="DS31">
        <v>2000.02</v>
      </c>
      <c r="DT31">
        <v>0.97999700000000001</v>
      </c>
      <c r="DU31">
        <v>2.0003400000000001E-2</v>
      </c>
      <c r="DV31">
        <v>0</v>
      </c>
      <c r="DW31">
        <v>777.72500000000002</v>
      </c>
      <c r="DX31">
        <v>9.9997699999999995E-2</v>
      </c>
      <c r="DY31">
        <v>16962</v>
      </c>
      <c r="DZ31">
        <v>16942</v>
      </c>
      <c r="EA31">
        <v>52.186999999999998</v>
      </c>
      <c r="EB31">
        <v>53.875</v>
      </c>
      <c r="EC31">
        <v>52.875</v>
      </c>
      <c r="ED31">
        <v>52.936999999999998</v>
      </c>
      <c r="EE31">
        <v>53.125</v>
      </c>
      <c r="EF31">
        <v>1959.92</v>
      </c>
      <c r="EG31">
        <v>40.01</v>
      </c>
      <c r="EH31">
        <v>0</v>
      </c>
      <c r="EI31">
        <v>188.9000000953674</v>
      </c>
      <c r="EJ31">
        <v>0</v>
      </c>
      <c r="EK31">
        <v>775.53057692307686</v>
      </c>
      <c r="EL31">
        <v>-1.9112821026807529</v>
      </c>
      <c r="EM31">
        <v>-35.490598283783363</v>
      </c>
      <c r="EN31">
        <v>16969.280769230769</v>
      </c>
      <c r="EO31">
        <v>15</v>
      </c>
      <c r="EP31">
        <v>1659818097.5999999</v>
      </c>
      <c r="EQ31" t="s">
        <v>485</v>
      </c>
      <c r="ER31">
        <v>1659818097.5999999</v>
      </c>
      <c r="ES31">
        <v>1659818087.0999999</v>
      </c>
      <c r="ET31">
        <v>39</v>
      </c>
      <c r="EU31">
        <v>0.17199999999999999</v>
      </c>
      <c r="EV31">
        <v>-4.0000000000000001E-3</v>
      </c>
      <c r="EW31">
        <v>-0.78700000000000003</v>
      </c>
      <c r="EX31">
        <v>0.13700000000000001</v>
      </c>
      <c r="EY31">
        <v>1500</v>
      </c>
      <c r="EZ31">
        <v>23</v>
      </c>
      <c r="FA31">
        <v>0.04</v>
      </c>
      <c r="FB31">
        <v>0.03</v>
      </c>
      <c r="FC31">
        <v>47.187586186231179</v>
      </c>
      <c r="FD31">
        <v>4.5194072312964266</v>
      </c>
      <c r="FE31">
        <v>2.4347972758072189</v>
      </c>
      <c r="FF31">
        <v>0</v>
      </c>
      <c r="FG31">
        <v>0.16637290809177491</v>
      </c>
      <c r="FH31">
        <v>5.9141825386020842E-2</v>
      </c>
      <c r="FI31">
        <v>1.1738719625947559E-2</v>
      </c>
      <c r="FJ31">
        <v>1</v>
      </c>
      <c r="FK31">
        <v>1</v>
      </c>
      <c r="FL31">
        <v>2</v>
      </c>
      <c r="FM31" t="s">
        <v>486</v>
      </c>
      <c r="FN31">
        <v>2.90158</v>
      </c>
      <c r="FO31">
        <v>2.7270099999999999</v>
      </c>
      <c r="FP31">
        <v>0.21029100000000001</v>
      </c>
      <c r="FQ31">
        <v>0.21534600000000001</v>
      </c>
      <c r="FR31">
        <v>0.126357</v>
      </c>
      <c r="FS31">
        <v>0.11565499999999999</v>
      </c>
      <c r="FT31">
        <v>18473.3</v>
      </c>
      <c r="FU31">
        <v>17078</v>
      </c>
      <c r="FV31">
        <v>23333.3</v>
      </c>
      <c r="FW31">
        <v>21823.5</v>
      </c>
      <c r="FX31">
        <v>28759.599999999999</v>
      </c>
      <c r="FY31">
        <v>26975.9</v>
      </c>
      <c r="FZ31">
        <v>36791.699999999997</v>
      </c>
      <c r="GA31">
        <v>34013</v>
      </c>
      <c r="GB31">
        <v>1.92083</v>
      </c>
      <c r="GC31">
        <v>1.8123199999999999</v>
      </c>
      <c r="GD31">
        <v>-1.9356600000000002E-2</v>
      </c>
      <c r="GE31">
        <v>0</v>
      </c>
      <c r="GF31">
        <v>30.380600000000001</v>
      </c>
      <c r="GG31">
        <v>999.9</v>
      </c>
      <c r="GH31">
        <v>35.9</v>
      </c>
      <c r="GI31">
        <v>48.1</v>
      </c>
      <c r="GJ31">
        <v>40.757399999999997</v>
      </c>
      <c r="GK31">
        <v>61.917000000000002</v>
      </c>
      <c r="GL31">
        <v>34.443100000000001</v>
      </c>
      <c r="GM31">
        <v>1</v>
      </c>
      <c r="GN31">
        <v>0.73403700000000005</v>
      </c>
      <c r="GO31">
        <v>7.1665799999999997</v>
      </c>
      <c r="GP31">
        <v>19.963799999999999</v>
      </c>
      <c r="GQ31">
        <v>5.2629599999999996</v>
      </c>
      <c r="GR31">
        <v>11.968</v>
      </c>
      <c r="GS31">
        <v>4.9797500000000001</v>
      </c>
      <c r="GT31">
        <v>3.2972299999999999</v>
      </c>
      <c r="GU31">
        <v>9999</v>
      </c>
      <c r="GV31">
        <v>9999</v>
      </c>
      <c r="GW31">
        <v>9999</v>
      </c>
      <c r="GX31">
        <v>999.9</v>
      </c>
      <c r="GY31">
        <v>1.8642700000000001</v>
      </c>
      <c r="GZ31">
        <v>1.8603400000000001</v>
      </c>
      <c r="HA31">
        <v>1.8668400000000001</v>
      </c>
      <c r="HB31">
        <v>1.8635600000000001</v>
      </c>
      <c r="HC31">
        <v>1.8621799999999999</v>
      </c>
      <c r="HD31">
        <v>1.86219</v>
      </c>
      <c r="HE31">
        <v>1.86354</v>
      </c>
      <c r="HF31">
        <v>1.8647899999999999</v>
      </c>
      <c r="HG31">
        <v>0</v>
      </c>
      <c r="HH31">
        <v>0</v>
      </c>
      <c r="HI31">
        <v>0</v>
      </c>
      <c r="HJ31">
        <v>0</v>
      </c>
      <c r="HK31" t="s">
        <v>409</v>
      </c>
      <c r="HL31" t="s">
        <v>410</v>
      </c>
      <c r="HM31" t="s">
        <v>411</v>
      </c>
      <c r="HN31" t="s">
        <v>411</v>
      </c>
      <c r="HO31" t="s">
        <v>411</v>
      </c>
      <c r="HP31" t="s">
        <v>411</v>
      </c>
      <c r="HQ31">
        <v>0</v>
      </c>
      <c r="HR31">
        <v>100</v>
      </c>
      <c r="HS31">
        <v>100</v>
      </c>
      <c r="HT31">
        <v>-0.77</v>
      </c>
      <c r="HU31">
        <v>0.28189999999999998</v>
      </c>
      <c r="HV31">
        <v>-0.1056692596847334</v>
      </c>
      <c r="HW31">
        <v>-1.0353314661582381E-3</v>
      </c>
      <c r="HX31">
        <v>6.6505181264543773E-7</v>
      </c>
      <c r="HY31">
        <v>-1.850793754579626E-10</v>
      </c>
      <c r="HZ31">
        <v>-0.2119624420041715</v>
      </c>
      <c r="IA31">
        <v>-1.648161748699347E-2</v>
      </c>
      <c r="IB31">
        <v>1.7912429842672831E-3</v>
      </c>
      <c r="IC31">
        <v>-1.8786734536791681E-5</v>
      </c>
      <c r="ID31">
        <v>3</v>
      </c>
      <c r="IE31">
        <v>2022</v>
      </c>
      <c r="IF31">
        <v>2</v>
      </c>
      <c r="IG31">
        <v>30</v>
      </c>
      <c r="IH31">
        <v>0.6</v>
      </c>
      <c r="II31">
        <v>0.8</v>
      </c>
      <c r="IJ31">
        <v>3.12744</v>
      </c>
      <c r="IK31">
        <v>2.7233900000000002</v>
      </c>
      <c r="IL31">
        <v>1.4526399999999999</v>
      </c>
      <c r="IM31">
        <v>2.3303199999999999</v>
      </c>
      <c r="IN31">
        <v>1.5942400000000001</v>
      </c>
      <c r="IO31">
        <v>2.2888199999999999</v>
      </c>
      <c r="IP31">
        <v>49.897599999999997</v>
      </c>
      <c r="IQ31">
        <v>24.192599999999999</v>
      </c>
      <c r="IR31">
        <v>18</v>
      </c>
      <c r="IS31">
        <v>470.387</v>
      </c>
      <c r="IT31">
        <v>444.63099999999997</v>
      </c>
      <c r="IU31">
        <v>23.513999999999999</v>
      </c>
      <c r="IV31">
        <v>36.3217</v>
      </c>
      <c r="IW31">
        <v>30.000499999999999</v>
      </c>
      <c r="IX31">
        <v>35.922199999999997</v>
      </c>
      <c r="IY31">
        <v>35.848500000000001</v>
      </c>
      <c r="IZ31">
        <v>62.510199999999998</v>
      </c>
      <c r="JA31">
        <v>43.2744</v>
      </c>
      <c r="JB31">
        <v>0</v>
      </c>
      <c r="JC31">
        <v>23.4543</v>
      </c>
      <c r="JD31">
        <v>1500</v>
      </c>
      <c r="JE31">
        <v>24.228200000000001</v>
      </c>
      <c r="JF31">
        <v>98.497399999999999</v>
      </c>
      <c r="JG31">
        <v>98.209400000000002</v>
      </c>
    </row>
    <row r="32" spans="1:267" x14ac:dyDescent="0.3">
      <c r="A32">
        <v>16</v>
      </c>
      <c r="B32">
        <v>1659818281.5999999</v>
      </c>
      <c r="C32">
        <v>2086.599999904633</v>
      </c>
      <c r="D32" t="s">
        <v>487</v>
      </c>
      <c r="E32" t="s">
        <v>488</v>
      </c>
      <c r="F32" t="s">
        <v>398</v>
      </c>
      <c r="G32" t="s">
        <v>399</v>
      </c>
      <c r="H32" t="s">
        <v>400</v>
      </c>
      <c r="I32" t="s">
        <v>31</v>
      </c>
      <c r="J32" t="s">
        <v>401</v>
      </c>
      <c r="K32">
        <f t="shared" si="0"/>
        <v>1.9123462707591241</v>
      </c>
      <c r="L32">
        <v>1659818281.5999999</v>
      </c>
      <c r="M32">
        <f t="shared" si="1"/>
        <v>2.4846336395242604E-3</v>
      </c>
      <c r="N32">
        <f t="shared" si="2"/>
        <v>2.4846336395242603</v>
      </c>
      <c r="O32">
        <f t="shared" si="3"/>
        <v>47.915170843069795</v>
      </c>
      <c r="P32">
        <f t="shared" si="4"/>
        <v>1737.25</v>
      </c>
      <c r="Q32">
        <f t="shared" si="5"/>
        <v>1198.0979630957147</v>
      </c>
      <c r="R32">
        <f t="shared" si="6"/>
        <v>119.2732692315592</v>
      </c>
      <c r="S32">
        <f t="shared" si="7"/>
        <v>172.947032175175</v>
      </c>
      <c r="T32">
        <f t="shared" si="8"/>
        <v>0.15691737213916998</v>
      </c>
      <c r="U32">
        <f t="shared" si="9"/>
        <v>2.921777646259033</v>
      </c>
      <c r="V32">
        <f t="shared" si="10"/>
        <v>0.15238140719392787</v>
      </c>
      <c r="W32">
        <f t="shared" si="11"/>
        <v>9.5634996179439047E-2</v>
      </c>
      <c r="X32">
        <f t="shared" si="12"/>
        <v>321.51919200266332</v>
      </c>
      <c r="Y32">
        <f t="shared" si="13"/>
        <v>29.688340876895069</v>
      </c>
      <c r="Z32">
        <f t="shared" si="14"/>
        <v>30.02</v>
      </c>
      <c r="AA32">
        <f t="shared" si="15"/>
        <v>4.265346557993702</v>
      </c>
      <c r="AB32">
        <f t="shared" si="16"/>
        <v>69.335525688870575</v>
      </c>
      <c r="AC32">
        <f t="shared" si="17"/>
        <v>2.6988895820282899</v>
      </c>
      <c r="AD32">
        <f t="shared" si="18"/>
        <v>3.8925061218097943</v>
      </c>
      <c r="AE32">
        <f t="shared" si="19"/>
        <v>1.5664569759654121</v>
      </c>
      <c r="AF32">
        <f t="shared" si="20"/>
        <v>-109.57234350301988</v>
      </c>
      <c r="AG32">
        <f t="shared" si="21"/>
        <v>-249.41538899486639</v>
      </c>
      <c r="AH32">
        <f t="shared" si="22"/>
        <v>-18.836302519366505</v>
      </c>
      <c r="AI32">
        <f t="shared" si="23"/>
        <v>-56.304843014589437</v>
      </c>
      <c r="AJ32">
        <v>0</v>
      </c>
      <c r="AK32">
        <v>0</v>
      </c>
      <c r="AL32">
        <f t="shared" si="24"/>
        <v>1</v>
      </c>
      <c r="AM32">
        <f t="shared" si="25"/>
        <v>0</v>
      </c>
      <c r="AN32">
        <f t="shared" si="26"/>
        <v>52390.087727197453</v>
      </c>
      <c r="AO32" t="s">
        <v>402</v>
      </c>
      <c r="AP32">
        <v>10366.9</v>
      </c>
      <c r="AQ32">
        <v>993.59653846153856</v>
      </c>
      <c r="AR32">
        <v>3431.87</v>
      </c>
      <c r="AS32">
        <f t="shared" si="27"/>
        <v>0.71047955241266758</v>
      </c>
      <c r="AT32">
        <v>-3.9894345373445681</v>
      </c>
      <c r="AU32" t="s">
        <v>489</v>
      </c>
      <c r="AV32">
        <v>10052.4</v>
      </c>
      <c r="AW32">
        <v>769.76699999999994</v>
      </c>
      <c r="AX32">
        <v>1112.58</v>
      </c>
      <c r="AY32">
        <f t="shared" si="28"/>
        <v>0.30812435959661333</v>
      </c>
      <c r="AZ32">
        <v>0.5</v>
      </c>
      <c r="BA32">
        <f t="shared" si="29"/>
        <v>1681.2168000013799</v>
      </c>
      <c r="BB32">
        <f t="shared" si="30"/>
        <v>47.915170843069795</v>
      </c>
      <c r="BC32">
        <f t="shared" si="31"/>
        <v>259.01192492174636</v>
      </c>
      <c r="BD32">
        <f t="shared" si="32"/>
        <v>3.0873237395897878E-2</v>
      </c>
      <c r="BE32">
        <f t="shared" si="33"/>
        <v>2.0846051519890705</v>
      </c>
      <c r="BF32">
        <f t="shared" si="34"/>
        <v>619.62852849730371</v>
      </c>
      <c r="BG32" t="s">
        <v>490</v>
      </c>
      <c r="BH32">
        <v>555.07000000000005</v>
      </c>
      <c r="BI32">
        <f t="shared" si="35"/>
        <v>555.07000000000005</v>
      </c>
      <c r="BJ32">
        <f t="shared" si="36"/>
        <v>0.50109655036042344</v>
      </c>
      <c r="BK32">
        <f t="shared" si="37"/>
        <v>0.61490018116266987</v>
      </c>
      <c r="BL32">
        <f t="shared" si="38"/>
        <v>0.80620481090100116</v>
      </c>
      <c r="BM32">
        <f t="shared" si="39"/>
        <v>2.8811819354338231</v>
      </c>
      <c r="BN32">
        <f t="shared" si="40"/>
        <v>0.95120175672855523</v>
      </c>
      <c r="BO32">
        <f t="shared" si="41"/>
        <v>0.44339734433661515</v>
      </c>
      <c r="BP32">
        <f t="shared" si="42"/>
        <v>0.55660265566338485</v>
      </c>
      <c r="BQ32">
        <v>9015</v>
      </c>
      <c r="BR32">
        <v>300</v>
      </c>
      <c r="BS32">
        <v>300</v>
      </c>
      <c r="BT32">
        <v>300</v>
      </c>
      <c r="BU32">
        <v>10052.4</v>
      </c>
      <c r="BV32">
        <v>1023.78</v>
      </c>
      <c r="BW32">
        <v>-1.0707E-2</v>
      </c>
      <c r="BX32">
        <v>5.2</v>
      </c>
      <c r="BY32" t="s">
        <v>405</v>
      </c>
      <c r="BZ32" t="s">
        <v>405</v>
      </c>
      <c r="CA32" t="s">
        <v>405</v>
      </c>
      <c r="CB32" t="s">
        <v>405</v>
      </c>
      <c r="CC32" t="s">
        <v>405</v>
      </c>
      <c r="CD32" t="s">
        <v>405</v>
      </c>
      <c r="CE32" t="s">
        <v>405</v>
      </c>
      <c r="CF32" t="s">
        <v>405</v>
      </c>
      <c r="CG32" t="s">
        <v>405</v>
      </c>
      <c r="CH32" t="s">
        <v>405</v>
      </c>
      <c r="CI32">
        <f t="shared" si="43"/>
        <v>2000.02</v>
      </c>
      <c r="CJ32">
        <f t="shared" si="44"/>
        <v>1681.2168000013799</v>
      </c>
      <c r="CK32">
        <f t="shared" si="45"/>
        <v>0.84059999400074992</v>
      </c>
      <c r="CL32">
        <f t="shared" si="46"/>
        <v>0.16075798842144745</v>
      </c>
      <c r="CM32">
        <v>6</v>
      </c>
      <c r="CN32">
        <v>0.5</v>
      </c>
      <c r="CO32" t="s">
        <v>406</v>
      </c>
      <c r="CP32">
        <v>2</v>
      </c>
      <c r="CQ32">
        <v>1659818281.5999999</v>
      </c>
      <c r="CR32">
        <v>1737.25</v>
      </c>
      <c r="CS32">
        <v>1799.91</v>
      </c>
      <c r="CT32">
        <v>27.110299999999999</v>
      </c>
      <c r="CU32">
        <v>24.2104</v>
      </c>
      <c r="CV32">
        <v>1738.18</v>
      </c>
      <c r="CW32">
        <v>26.851700000000001</v>
      </c>
      <c r="CX32">
        <v>500.14299999999997</v>
      </c>
      <c r="CY32">
        <v>99.452200000000005</v>
      </c>
      <c r="CZ32">
        <v>9.9984299999999998E-2</v>
      </c>
      <c r="DA32">
        <v>28.436599999999999</v>
      </c>
      <c r="DB32">
        <v>30.02</v>
      </c>
      <c r="DC32">
        <v>999.9</v>
      </c>
      <c r="DD32">
        <v>0</v>
      </c>
      <c r="DE32">
        <v>0</v>
      </c>
      <c r="DF32">
        <v>10010.6</v>
      </c>
      <c r="DG32">
        <v>0</v>
      </c>
      <c r="DH32">
        <v>1435.28</v>
      </c>
      <c r="DI32">
        <v>-62.664099999999998</v>
      </c>
      <c r="DJ32">
        <v>1785.66</v>
      </c>
      <c r="DK32">
        <v>1844.57</v>
      </c>
      <c r="DL32">
        <v>2.8998599999999999</v>
      </c>
      <c r="DM32">
        <v>1799.91</v>
      </c>
      <c r="DN32">
        <v>24.2104</v>
      </c>
      <c r="DO32">
        <v>2.69618</v>
      </c>
      <c r="DP32">
        <v>2.4077799999999998</v>
      </c>
      <c r="DQ32">
        <v>22.261800000000001</v>
      </c>
      <c r="DR32">
        <v>20.4162</v>
      </c>
      <c r="DS32">
        <v>2000.02</v>
      </c>
      <c r="DT32">
        <v>0.97999899999999995</v>
      </c>
      <c r="DU32">
        <v>2.00007E-2</v>
      </c>
      <c r="DV32">
        <v>0</v>
      </c>
      <c r="DW32">
        <v>771.13499999999999</v>
      </c>
      <c r="DX32">
        <v>9.9997699999999995E-2</v>
      </c>
      <c r="DY32">
        <v>16888.400000000001</v>
      </c>
      <c r="DZ32">
        <v>16941.900000000001</v>
      </c>
      <c r="EA32">
        <v>52.375</v>
      </c>
      <c r="EB32">
        <v>54.125</v>
      </c>
      <c r="EC32">
        <v>53.061999999999998</v>
      </c>
      <c r="ED32">
        <v>53.25</v>
      </c>
      <c r="EE32">
        <v>53.311999999999998</v>
      </c>
      <c r="EF32">
        <v>1959.92</v>
      </c>
      <c r="EG32">
        <v>40</v>
      </c>
      <c r="EH32">
        <v>0</v>
      </c>
      <c r="EI32">
        <v>148.79999995231631</v>
      </c>
      <c r="EJ32">
        <v>0</v>
      </c>
      <c r="EK32">
        <v>769.76699999999994</v>
      </c>
      <c r="EL32">
        <v>-1.9715385792466851</v>
      </c>
      <c r="EM32">
        <v>-20.28461530192072</v>
      </c>
      <c r="EN32">
        <v>16892.060000000001</v>
      </c>
      <c r="EO32">
        <v>15</v>
      </c>
      <c r="EP32">
        <v>1659818204.0999999</v>
      </c>
      <c r="EQ32" t="s">
        <v>491</v>
      </c>
      <c r="ER32">
        <v>1659818204.0999999</v>
      </c>
      <c r="ES32">
        <v>1659818198.5999999</v>
      </c>
      <c r="ET32">
        <v>40</v>
      </c>
      <c r="EU32">
        <v>-6.7000000000000004E-2</v>
      </c>
      <c r="EV32">
        <v>-1.4999999999999999E-2</v>
      </c>
      <c r="EW32">
        <v>-0.96099999999999997</v>
      </c>
      <c r="EX32">
        <v>0.155</v>
      </c>
      <c r="EY32">
        <v>1800</v>
      </c>
      <c r="EZ32">
        <v>24</v>
      </c>
      <c r="FA32">
        <v>0.08</v>
      </c>
      <c r="FB32">
        <v>0.03</v>
      </c>
      <c r="FC32">
        <v>47.874373734125783</v>
      </c>
      <c r="FD32">
        <v>0.111386861083311</v>
      </c>
      <c r="FE32">
        <v>0.16540123816994751</v>
      </c>
      <c r="FF32">
        <v>1</v>
      </c>
      <c r="FG32">
        <v>0.16633633526232491</v>
      </c>
      <c r="FH32">
        <v>-5.3551018114223282E-2</v>
      </c>
      <c r="FI32">
        <v>8.5628373635405711E-3</v>
      </c>
      <c r="FJ32">
        <v>1</v>
      </c>
      <c r="FK32">
        <v>2</v>
      </c>
      <c r="FL32">
        <v>2</v>
      </c>
      <c r="FM32" t="s">
        <v>420</v>
      </c>
      <c r="FN32">
        <v>2.9019400000000002</v>
      </c>
      <c r="FO32">
        <v>2.7336999999999998</v>
      </c>
      <c r="FP32">
        <v>0.235013</v>
      </c>
      <c r="FQ32">
        <v>0.23955499999999999</v>
      </c>
      <c r="FR32">
        <v>0.12563199999999999</v>
      </c>
      <c r="FS32">
        <v>0.115773</v>
      </c>
      <c r="FT32">
        <v>17889.400000000001</v>
      </c>
      <c r="FU32">
        <v>16545.900000000001</v>
      </c>
      <c r="FV32">
        <v>23330.5</v>
      </c>
      <c r="FW32">
        <v>21821</v>
      </c>
      <c r="FX32">
        <v>28780.3</v>
      </c>
      <c r="FY32">
        <v>26969.5</v>
      </c>
      <c r="FZ32">
        <v>36787.699999999997</v>
      </c>
      <c r="GA32">
        <v>34009.699999999997</v>
      </c>
      <c r="GB32">
        <v>1.9202699999999999</v>
      </c>
      <c r="GC32">
        <v>1.8111699999999999</v>
      </c>
      <c r="GD32">
        <v>-2.3629500000000001E-2</v>
      </c>
      <c r="GE32">
        <v>0</v>
      </c>
      <c r="GF32">
        <v>30.404399999999999</v>
      </c>
      <c r="GG32">
        <v>999.9</v>
      </c>
      <c r="GH32">
        <v>35.700000000000003</v>
      </c>
      <c r="GI32">
        <v>48.3</v>
      </c>
      <c r="GJ32">
        <v>40.938000000000002</v>
      </c>
      <c r="GK32">
        <v>61.987000000000002</v>
      </c>
      <c r="GL32">
        <v>35.104199999999999</v>
      </c>
      <c r="GM32">
        <v>1</v>
      </c>
      <c r="GN32">
        <v>0.74022399999999999</v>
      </c>
      <c r="GO32">
        <v>7.3256500000000004</v>
      </c>
      <c r="GP32">
        <v>19.961400000000001</v>
      </c>
      <c r="GQ32">
        <v>5.2676100000000003</v>
      </c>
      <c r="GR32">
        <v>11.968</v>
      </c>
      <c r="GS32">
        <v>4.9809999999999999</v>
      </c>
      <c r="GT32">
        <v>3.298</v>
      </c>
      <c r="GU32">
        <v>9999</v>
      </c>
      <c r="GV32">
        <v>9999</v>
      </c>
      <c r="GW32">
        <v>9999</v>
      </c>
      <c r="GX32">
        <v>999.9</v>
      </c>
      <c r="GY32">
        <v>1.8643099999999999</v>
      </c>
      <c r="GZ32">
        <v>1.8603499999999999</v>
      </c>
      <c r="HA32">
        <v>1.86683</v>
      </c>
      <c r="HB32">
        <v>1.8635600000000001</v>
      </c>
      <c r="HC32">
        <v>1.86219</v>
      </c>
      <c r="HD32">
        <v>1.8621799999999999</v>
      </c>
      <c r="HE32">
        <v>1.8635299999999999</v>
      </c>
      <c r="HF32">
        <v>1.8647800000000001</v>
      </c>
      <c r="HG32">
        <v>0</v>
      </c>
      <c r="HH32">
        <v>0</v>
      </c>
      <c r="HI32">
        <v>0</v>
      </c>
      <c r="HJ32">
        <v>0</v>
      </c>
      <c r="HK32" t="s">
        <v>409</v>
      </c>
      <c r="HL32" t="s">
        <v>410</v>
      </c>
      <c r="HM32" t="s">
        <v>411</v>
      </c>
      <c r="HN32" t="s">
        <v>411</v>
      </c>
      <c r="HO32" t="s">
        <v>411</v>
      </c>
      <c r="HP32" t="s">
        <v>411</v>
      </c>
      <c r="HQ32">
        <v>0</v>
      </c>
      <c r="HR32">
        <v>100</v>
      </c>
      <c r="HS32">
        <v>100</v>
      </c>
      <c r="HT32">
        <v>-0.93</v>
      </c>
      <c r="HU32">
        <v>0.2586</v>
      </c>
      <c r="HV32">
        <v>-0.17261603020835981</v>
      </c>
      <c r="HW32">
        <v>-1.0353314661582381E-3</v>
      </c>
      <c r="HX32">
        <v>6.6505181264543773E-7</v>
      </c>
      <c r="HY32">
        <v>-1.850793754579626E-10</v>
      </c>
      <c r="HZ32">
        <v>-0.22666906195841049</v>
      </c>
      <c r="IA32">
        <v>-1.648161748699347E-2</v>
      </c>
      <c r="IB32">
        <v>1.7912429842672831E-3</v>
      </c>
      <c r="IC32">
        <v>-1.8786734536791681E-5</v>
      </c>
      <c r="ID32">
        <v>3</v>
      </c>
      <c r="IE32">
        <v>2022</v>
      </c>
      <c r="IF32">
        <v>2</v>
      </c>
      <c r="IG32">
        <v>30</v>
      </c>
      <c r="IH32">
        <v>1.3</v>
      </c>
      <c r="II32">
        <v>1.4</v>
      </c>
      <c r="IJ32">
        <v>3.61816</v>
      </c>
      <c r="IK32">
        <v>2.7111800000000001</v>
      </c>
      <c r="IL32">
        <v>1.4526399999999999</v>
      </c>
      <c r="IM32">
        <v>2.3303199999999999</v>
      </c>
      <c r="IN32">
        <v>1.5942400000000001</v>
      </c>
      <c r="IO32">
        <v>2.2778299999999998</v>
      </c>
      <c r="IP32">
        <v>50.154200000000003</v>
      </c>
      <c r="IQ32">
        <v>24.192599999999999</v>
      </c>
      <c r="IR32">
        <v>18</v>
      </c>
      <c r="IS32">
        <v>470.58600000000001</v>
      </c>
      <c r="IT32">
        <v>444.42099999999999</v>
      </c>
      <c r="IU32">
        <v>23.337900000000001</v>
      </c>
      <c r="IV32">
        <v>36.391199999999998</v>
      </c>
      <c r="IW32">
        <v>30.000699999999998</v>
      </c>
      <c r="IX32">
        <v>35.998100000000001</v>
      </c>
      <c r="IY32">
        <v>35.928600000000003</v>
      </c>
      <c r="IZ32">
        <v>72.343699999999998</v>
      </c>
      <c r="JA32">
        <v>42.7806</v>
      </c>
      <c r="JB32">
        <v>0</v>
      </c>
      <c r="JC32">
        <v>23.313800000000001</v>
      </c>
      <c r="JD32">
        <v>1800</v>
      </c>
      <c r="JE32">
        <v>24.324000000000002</v>
      </c>
      <c r="JF32">
        <v>98.4863</v>
      </c>
      <c r="JG32">
        <v>98.199100000000001</v>
      </c>
    </row>
    <row r="33" spans="1:267" x14ac:dyDescent="0.3">
      <c r="A33">
        <v>17</v>
      </c>
      <c r="B33">
        <v>1659819142</v>
      </c>
      <c r="C33">
        <v>2947</v>
      </c>
      <c r="D33" t="s">
        <v>492</v>
      </c>
      <c r="E33" t="s">
        <v>493</v>
      </c>
      <c r="F33" t="s">
        <v>398</v>
      </c>
      <c r="G33" t="s">
        <v>399</v>
      </c>
      <c r="H33" t="s">
        <v>31</v>
      </c>
      <c r="I33" t="s">
        <v>494</v>
      </c>
      <c r="J33" t="s">
        <v>401</v>
      </c>
      <c r="K33">
        <f t="shared" si="0"/>
        <v>6.1321217912655257</v>
      </c>
      <c r="L33">
        <v>1659819142</v>
      </c>
      <c r="M33">
        <f t="shared" si="1"/>
        <v>6.7785281326201213E-3</v>
      </c>
      <c r="N33">
        <f t="shared" si="2"/>
        <v>6.7785281326201217</v>
      </c>
      <c r="O33">
        <f t="shared" si="3"/>
        <v>31.391733188530186</v>
      </c>
      <c r="P33">
        <f t="shared" si="4"/>
        <v>359.38600000000002</v>
      </c>
      <c r="Q33">
        <f t="shared" si="5"/>
        <v>243.4224470178676</v>
      </c>
      <c r="R33">
        <f t="shared" si="6"/>
        <v>24.230415261199006</v>
      </c>
      <c r="S33">
        <f t="shared" si="7"/>
        <v>35.773496346547205</v>
      </c>
      <c r="T33">
        <f t="shared" si="8"/>
        <v>0.49856302862189394</v>
      </c>
      <c r="U33">
        <f t="shared" si="9"/>
        <v>2.9193135057665764</v>
      </c>
      <c r="V33">
        <f t="shared" si="10"/>
        <v>0.45563786824744712</v>
      </c>
      <c r="W33">
        <f t="shared" si="11"/>
        <v>0.28832171261627026</v>
      </c>
      <c r="X33">
        <f t="shared" si="12"/>
        <v>321.50105700266283</v>
      </c>
      <c r="Y33">
        <f t="shared" si="13"/>
        <v>29.151835259394719</v>
      </c>
      <c r="Z33">
        <f t="shared" si="14"/>
        <v>29.976199999999999</v>
      </c>
      <c r="AA33">
        <f t="shared" si="15"/>
        <v>4.2546289822490992</v>
      </c>
      <c r="AB33">
        <f t="shared" si="16"/>
        <v>70.203155360691255</v>
      </c>
      <c r="AC33">
        <f t="shared" si="17"/>
        <v>2.8264352925849598</v>
      </c>
      <c r="AD33">
        <f t="shared" si="18"/>
        <v>4.0260801356623377</v>
      </c>
      <c r="AE33">
        <f t="shared" si="19"/>
        <v>1.4281936896641394</v>
      </c>
      <c r="AF33">
        <f t="shared" si="20"/>
        <v>-298.93309064854736</v>
      </c>
      <c r="AG33">
        <f t="shared" si="21"/>
        <v>-150.72860066560938</v>
      </c>
      <c r="AH33">
        <f t="shared" si="22"/>
        <v>-11.423309670650534</v>
      </c>
      <c r="AI33">
        <f t="shared" si="23"/>
        <v>-139.58394398214446</v>
      </c>
      <c r="AJ33">
        <v>0</v>
      </c>
      <c r="AK33">
        <v>0</v>
      </c>
      <c r="AL33">
        <f t="shared" si="24"/>
        <v>1</v>
      </c>
      <c r="AM33">
        <f t="shared" si="25"/>
        <v>0</v>
      </c>
      <c r="AN33">
        <f t="shared" si="26"/>
        <v>52218.429417595398</v>
      </c>
      <c r="AO33" t="s">
        <v>402</v>
      </c>
      <c r="AP33">
        <v>10366.9</v>
      </c>
      <c r="AQ33">
        <v>993.59653846153856</v>
      </c>
      <c r="AR33">
        <v>3431.87</v>
      </c>
      <c r="AS33">
        <f t="shared" si="27"/>
        <v>0.71047955241266758</v>
      </c>
      <c r="AT33">
        <v>-3.9894345373445681</v>
      </c>
      <c r="AU33" t="s">
        <v>495</v>
      </c>
      <c r="AV33">
        <v>10048.5</v>
      </c>
      <c r="AW33">
        <v>857.5763461538462</v>
      </c>
      <c r="AX33">
        <v>1283.3399999999999</v>
      </c>
      <c r="AY33">
        <f t="shared" si="28"/>
        <v>0.33176216267407999</v>
      </c>
      <c r="AZ33">
        <v>0.5</v>
      </c>
      <c r="BA33">
        <f t="shared" si="29"/>
        <v>1681.1241000013797</v>
      </c>
      <c r="BB33">
        <f t="shared" si="30"/>
        <v>31.391733188530186</v>
      </c>
      <c r="BC33">
        <f t="shared" si="31"/>
        <v>278.866683569987</v>
      </c>
      <c r="BD33">
        <f t="shared" si="32"/>
        <v>2.1046136763993639E-2</v>
      </c>
      <c r="BE33">
        <f t="shared" si="33"/>
        <v>1.6741705237894866</v>
      </c>
      <c r="BF33">
        <f t="shared" si="34"/>
        <v>669.22080017228666</v>
      </c>
      <c r="BG33" t="s">
        <v>496</v>
      </c>
      <c r="BH33">
        <v>607.98</v>
      </c>
      <c r="BI33">
        <f t="shared" si="35"/>
        <v>607.98</v>
      </c>
      <c r="BJ33">
        <f t="shared" si="36"/>
        <v>0.52625181167890034</v>
      </c>
      <c r="BK33">
        <f t="shared" si="37"/>
        <v>0.63042474213183164</v>
      </c>
      <c r="BL33">
        <f t="shared" si="38"/>
        <v>0.76084054265569834</v>
      </c>
      <c r="BM33">
        <f t="shared" si="39"/>
        <v>1.4694504289603671</v>
      </c>
      <c r="BN33">
        <f t="shared" si="40"/>
        <v>0.88116859486480881</v>
      </c>
      <c r="BO33">
        <f t="shared" si="41"/>
        <v>0.44694053939373801</v>
      </c>
      <c r="BP33">
        <f t="shared" si="42"/>
        <v>0.55305946060626199</v>
      </c>
      <c r="BQ33">
        <v>9017</v>
      </c>
      <c r="BR33">
        <v>300</v>
      </c>
      <c r="BS33">
        <v>300</v>
      </c>
      <c r="BT33">
        <v>300</v>
      </c>
      <c r="BU33">
        <v>10048.5</v>
      </c>
      <c r="BV33">
        <v>1164.78</v>
      </c>
      <c r="BW33">
        <v>-1.07032E-2</v>
      </c>
      <c r="BX33">
        <v>-1.31</v>
      </c>
      <c r="BY33" t="s">
        <v>405</v>
      </c>
      <c r="BZ33" t="s">
        <v>405</v>
      </c>
      <c r="CA33" t="s">
        <v>405</v>
      </c>
      <c r="CB33" t="s">
        <v>405</v>
      </c>
      <c r="CC33" t="s">
        <v>405</v>
      </c>
      <c r="CD33" t="s">
        <v>405</v>
      </c>
      <c r="CE33" t="s">
        <v>405</v>
      </c>
      <c r="CF33" t="s">
        <v>405</v>
      </c>
      <c r="CG33" t="s">
        <v>405</v>
      </c>
      <c r="CH33" t="s">
        <v>405</v>
      </c>
      <c r="CI33">
        <f t="shared" si="43"/>
        <v>1999.91</v>
      </c>
      <c r="CJ33">
        <f t="shared" si="44"/>
        <v>1681.1241000013797</v>
      </c>
      <c r="CK33">
        <f t="shared" si="45"/>
        <v>0.84059987699515459</v>
      </c>
      <c r="CL33">
        <f t="shared" si="46"/>
        <v>0.16075776260064845</v>
      </c>
      <c r="CM33">
        <v>6</v>
      </c>
      <c r="CN33">
        <v>0.5</v>
      </c>
      <c r="CO33" t="s">
        <v>406</v>
      </c>
      <c r="CP33">
        <v>2</v>
      </c>
      <c r="CQ33">
        <v>1659819142</v>
      </c>
      <c r="CR33">
        <v>359.38600000000002</v>
      </c>
      <c r="CS33">
        <v>399.976</v>
      </c>
      <c r="CT33">
        <v>28.3948</v>
      </c>
      <c r="CU33">
        <v>20.4922</v>
      </c>
      <c r="CV33">
        <v>359.97199999999998</v>
      </c>
      <c r="CW33">
        <v>28.0535</v>
      </c>
      <c r="CX33">
        <v>500.04199999999997</v>
      </c>
      <c r="CY33">
        <v>99.442499999999995</v>
      </c>
      <c r="CZ33">
        <v>9.8095199999999994E-2</v>
      </c>
      <c r="DA33">
        <v>29.0185</v>
      </c>
      <c r="DB33">
        <v>29.976199999999999</v>
      </c>
      <c r="DC33">
        <v>999.9</v>
      </c>
      <c r="DD33">
        <v>0</v>
      </c>
      <c r="DE33">
        <v>0</v>
      </c>
      <c r="DF33">
        <v>9997.5</v>
      </c>
      <c r="DG33">
        <v>0</v>
      </c>
      <c r="DH33">
        <v>1291.74</v>
      </c>
      <c r="DI33">
        <v>-40.590299999999999</v>
      </c>
      <c r="DJ33">
        <v>369.88900000000001</v>
      </c>
      <c r="DK33">
        <v>408.34399999999999</v>
      </c>
      <c r="DL33">
        <v>7.9027000000000003</v>
      </c>
      <c r="DM33">
        <v>399.976</v>
      </c>
      <c r="DN33">
        <v>20.4922</v>
      </c>
      <c r="DO33">
        <v>2.8236500000000002</v>
      </c>
      <c r="DP33">
        <v>2.0377900000000002</v>
      </c>
      <c r="DQ33">
        <v>23.023</v>
      </c>
      <c r="DR33">
        <v>17.741099999999999</v>
      </c>
      <c r="DS33">
        <v>1999.91</v>
      </c>
      <c r="DT33">
        <v>0.98000500000000001</v>
      </c>
      <c r="DU33">
        <v>1.9995200000000001E-2</v>
      </c>
      <c r="DV33">
        <v>0</v>
      </c>
      <c r="DW33">
        <v>852.42499999999995</v>
      </c>
      <c r="DX33">
        <v>9.9997699999999995E-2</v>
      </c>
      <c r="DY33">
        <v>18406.599999999999</v>
      </c>
      <c r="DZ33">
        <v>16941.099999999999</v>
      </c>
      <c r="EA33">
        <v>52.375</v>
      </c>
      <c r="EB33">
        <v>53.686999999999998</v>
      </c>
      <c r="EC33">
        <v>53</v>
      </c>
      <c r="ED33">
        <v>53.5</v>
      </c>
      <c r="EE33">
        <v>53.436999999999998</v>
      </c>
      <c r="EF33">
        <v>1959.82</v>
      </c>
      <c r="EG33">
        <v>39.99</v>
      </c>
      <c r="EH33">
        <v>0</v>
      </c>
      <c r="EI33">
        <v>860.10000014305115</v>
      </c>
      <c r="EJ33">
        <v>0</v>
      </c>
      <c r="EK33">
        <v>857.5763461538462</v>
      </c>
      <c r="EL33">
        <v>-7.5263247972635003</v>
      </c>
      <c r="EM33">
        <v>-141.9931622912145</v>
      </c>
      <c r="EN33">
        <v>18416.81923076923</v>
      </c>
      <c r="EO33">
        <v>15</v>
      </c>
      <c r="EP33">
        <v>1659819096.5</v>
      </c>
      <c r="EQ33" t="s">
        <v>497</v>
      </c>
      <c r="ER33">
        <v>1659819096.5</v>
      </c>
      <c r="ES33">
        <v>1659819091</v>
      </c>
      <c r="ET33">
        <v>41</v>
      </c>
      <c r="EU33">
        <v>-0.11799999999999999</v>
      </c>
      <c r="EV33">
        <v>3.5000000000000003E-2</v>
      </c>
      <c r="EW33">
        <v>-0.61099999999999999</v>
      </c>
      <c r="EX33">
        <v>4.5999999999999999E-2</v>
      </c>
      <c r="EY33">
        <v>400</v>
      </c>
      <c r="EZ33">
        <v>20</v>
      </c>
      <c r="FA33">
        <v>0.04</v>
      </c>
      <c r="FB33">
        <v>0.01</v>
      </c>
      <c r="FC33">
        <v>31.473392949594871</v>
      </c>
      <c r="FD33">
        <v>-0.92662602324906951</v>
      </c>
      <c r="FE33">
        <v>0.17099570067955089</v>
      </c>
      <c r="FF33">
        <v>1</v>
      </c>
      <c r="FG33">
        <v>0.50540164367592166</v>
      </c>
      <c r="FH33">
        <v>-1.8033299193150961E-3</v>
      </c>
      <c r="FI33">
        <v>7.1858367344650757E-3</v>
      </c>
      <c r="FJ33">
        <v>1</v>
      </c>
      <c r="FK33">
        <v>2</v>
      </c>
      <c r="FL33">
        <v>2</v>
      </c>
      <c r="FM33" t="s">
        <v>420</v>
      </c>
      <c r="FN33">
        <v>2.90211</v>
      </c>
      <c r="FO33">
        <v>2.7317</v>
      </c>
      <c r="FP33">
        <v>8.1544199999999997E-2</v>
      </c>
      <c r="FQ33">
        <v>8.8408799999999996E-2</v>
      </c>
      <c r="FR33">
        <v>0.12948100000000001</v>
      </c>
      <c r="FS33">
        <v>0.103197</v>
      </c>
      <c r="FT33">
        <v>21495.599999999999</v>
      </c>
      <c r="FU33">
        <v>19858.7</v>
      </c>
      <c r="FV33">
        <v>23336.1</v>
      </c>
      <c r="FW33">
        <v>21834.2</v>
      </c>
      <c r="FX33">
        <v>28664</v>
      </c>
      <c r="FY33">
        <v>27370.2</v>
      </c>
      <c r="FZ33">
        <v>36799.599999999999</v>
      </c>
      <c r="GA33">
        <v>34029.9</v>
      </c>
      <c r="GB33">
        <v>1.9243699999999999</v>
      </c>
      <c r="GC33">
        <v>1.79765</v>
      </c>
      <c r="GD33">
        <v>-5.5134299999999997E-3</v>
      </c>
      <c r="GE33">
        <v>0</v>
      </c>
      <c r="GF33">
        <v>30.065899999999999</v>
      </c>
      <c r="GG33">
        <v>999.9</v>
      </c>
      <c r="GH33">
        <v>35.4</v>
      </c>
      <c r="GI33">
        <v>49</v>
      </c>
      <c r="GJ33">
        <v>42.055999999999997</v>
      </c>
      <c r="GK33">
        <v>62.107199999999999</v>
      </c>
      <c r="GL33">
        <v>35.008000000000003</v>
      </c>
      <c r="GM33">
        <v>1</v>
      </c>
      <c r="GN33">
        <v>0.73060700000000001</v>
      </c>
      <c r="GO33">
        <v>6.5432199999999998</v>
      </c>
      <c r="GP33">
        <v>20.0395</v>
      </c>
      <c r="GQ33">
        <v>5.2664099999999996</v>
      </c>
      <c r="GR33">
        <v>11.9679</v>
      </c>
      <c r="GS33">
        <v>4.9803499999999996</v>
      </c>
      <c r="GT33">
        <v>3.2977799999999999</v>
      </c>
      <c r="GU33">
        <v>9999</v>
      </c>
      <c r="GV33">
        <v>9999</v>
      </c>
      <c r="GW33">
        <v>9999</v>
      </c>
      <c r="GX33">
        <v>999.9</v>
      </c>
      <c r="GY33">
        <v>1.86402</v>
      </c>
      <c r="GZ33">
        <v>1.86005</v>
      </c>
      <c r="HA33">
        <v>1.8666100000000001</v>
      </c>
      <c r="HB33">
        <v>1.8633599999999999</v>
      </c>
      <c r="HC33">
        <v>1.8619699999999999</v>
      </c>
      <c r="HD33">
        <v>1.8619399999999999</v>
      </c>
      <c r="HE33">
        <v>1.8632599999999999</v>
      </c>
      <c r="HF33">
        <v>1.86459</v>
      </c>
      <c r="HG33">
        <v>0</v>
      </c>
      <c r="HH33">
        <v>0</v>
      </c>
      <c r="HI33">
        <v>0</v>
      </c>
      <c r="HJ33">
        <v>0</v>
      </c>
      <c r="HK33" t="s">
        <v>409</v>
      </c>
      <c r="HL33" t="s">
        <v>410</v>
      </c>
      <c r="HM33" t="s">
        <v>411</v>
      </c>
      <c r="HN33" t="s">
        <v>411</v>
      </c>
      <c r="HO33" t="s">
        <v>411</v>
      </c>
      <c r="HP33" t="s">
        <v>411</v>
      </c>
      <c r="HQ33">
        <v>0</v>
      </c>
      <c r="HR33">
        <v>100</v>
      </c>
      <c r="HS33">
        <v>100</v>
      </c>
      <c r="HT33">
        <v>-0.58599999999999997</v>
      </c>
      <c r="HU33">
        <v>0.34129999999999999</v>
      </c>
      <c r="HV33">
        <v>-0.29071194612969348</v>
      </c>
      <c r="HW33">
        <v>-1.0353314661582381E-3</v>
      </c>
      <c r="HX33">
        <v>6.6505181264543773E-7</v>
      </c>
      <c r="HY33">
        <v>-1.850793754579626E-10</v>
      </c>
      <c r="HZ33">
        <v>-0.19119453172043971</v>
      </c>
      <c r="IA33">
        <v>-1.648161748699347E-2</v>
      </c>
      <c r="IB33">
        <v>1.7912429842672831E-3</v>
      </c>
      <c r="IC33">
        <v>-1.8786734536791681E-5</v>
      </c>
      <c r="ID33">
        <v>3</v>
      </c>
      <c r="IE33">
        <v>2022</v>
      </c>
      <c r="IF33">
        <v>2</v>
      </c>
      <c r="IG33">
        <v>30</v>
      </c>
      <c r="IH33">
        <v>0.8</v>
      </c>
      <c r="II33">
        <v>0.8</v>
      </c>
      <c r="IJ33">
        <v>1.0559099999999999</v>
      </c>
      <c r="IK33">
        <v>2.7075200000000001</v>
      </c>
      <c r="IL33">
        <v>1.4514199999999999</v>
      </c>
      <c r="IM33">
        <v>2.3315399999999999</v>
      </c>
      <c r="IN33">
        <v>1.5942400000000001</v>
      </c>
      <c r="IO33">
        <v>2.4047900000000002</v>
      </c>
      <c r="IP33">
        <v>50.542499999999997</v>
      </c>
      <c r="IQ33">
        <v>16.040800000000001</v>
      </c>
      <c r="IR33">
        <v>18</v>
      </c>
      <c r="IS33">
        <v>472.45299999999997</v>
      </c>
      <c r="IT33">
        <v>434.50900000000001</v>
      </c>
      <c r="IU33">
        <v>24.327999999999999</v>
      </c>
      <c r="IV33">
        <v>36.233899999999998</v>
      </c>
      <c r="IW33">
        <v>29.999600000000001</v>
      </c>
      <c r="IX33">
        <v>35.905500000000004</v>
      </c>
      <c r="IY33">
        <v>35.835599999999999</v>
      </c>
      <c r="IZ33">
        <v>21.095099999999999</v>
      </c>
      <c r="JA33">
        <v>54.403500000000001</v>
      </c>
      <c r="JB33">
        <v>0</v>
      </c>
      <c r="JC33">
        <v>24.345199999999998</v>
      </c>
      <c r="JD33">
        <v>400</v>
      </c>
      <c r="JE33">
        <v>20.466899999999999</v>
      </c>
      <c r="JF33">
        <v>98.515100000000004</v>
      </c>
      <c r="JG33">
        <v>98.257800000000003</v>
      </c>
    </row>
    <row r="34" spans="1:267" x14ac:dyDescent="0.3">
      <c r="A34">
        <v>18</v>
      </c>
      <c r="B34">
        <v>1659819263.5</v>
      </c>
      <c r="C34">
        <v>3068.5</v>
      </c>
      <c r="D34" t="s">
        <v>498</v>
      </c>
      <c r="E34" t="s">
        <v>499</v>
      </c>
      <c r="F34" t="s">
        <v>398</v>
      </c>
      <c r="G34" t="s">
        <v>399</v>
      </c>
      <c r="H34" t="s">
        <v>31</v>
      </c>
      <c r="I34" t="s">
        <v>494</v>
      </c>
      <c r="J34" t="s">
        <v>401</v>
      </c>
      <c r="K34">
        <f t="shared" si="0"/>
        <v>5.7381443768659253</v>
      </c>
      <c r="L34">
        <v>1659819263.5</v>
      </c>
      <c r="M34">
        <f t="shared" si="1"/>
        <v>6.5513825938059659E-3</v>
      </c>
      <c r="N34">
        <f t="shared" si="2"/>
        <v>6.5513825938059655</v>
      </c>
      <c r="O34">
        <f t="shared" si="3"/>
        <v>22.193266810464607</v>
      </c>
      <c r="P34">
        <f t="shared" si="4"/>
        <v>271.22899999999998</v>
      </c>
      <c r="Q34">
        <f t="shared" si="5"/>
        <v>185.86240580362227</v>
      </c>
      <c r="R34">
        <f t="shared" si="6"/>
        <v>18.500618174947515</v>
      </c>
      <c r="S34">
        <f t="shared" si="7"/>
        <v>26.997951227827297</v>
      </c>
      <c r="T34">
        <f t="shared" si="8"/>
        <v>0.47838865771131062</v>
      </c>
      <c r="U34">
        <f t="shared" si="9"/>
        <v>2.9232211429488153</v>
      </c>
      <c r="V34">
        <f t="shared" si="10"/>
        <v>0.43876755506627796</v>
      </c>
      <c r="W34">
        <f t="shared" si="11"/>
        <v>0.27751554777793758</v>
      </c>
      <c r="X34">
        <f t="shared" si="12"/>
        <v>321.51963000266204</v>
      </c>
      <c r="Y34">
        <f t="shared" si="13"/>
        <v>29.226886174157237</v>
      </c>
      <c r="Z34">
        <f t="shared" si="14"/>
        <v>29.9955</v>
      </c>
      <c r="AA34">
        <f t="shared" si="15"/>
        <v>4.2593486711021713</v>
      </c>
      <c r="AB34">
        <f t="shared" si="16"/>
        <v>70.127177512195487</v>
      </c>
      <c r="AC34">
        <f t="shared" si="17"/>
        <v>2.8259910773695895</v>
      </c>
      <c r="AD34">
        <f t="shared" si="18"/>
        <v>4.0298086670865008</v>
      </c>
      <c r="AE34">
        <f t="shared" si="19"/>
        <v>1.4333575937325818</v>
      </c>
      <c r="AF34">
        <f t="shared" si="20"/>
        <v>-288.91597238684312</v>
      </c>
      <c r="AG34">
        <f t="shared" si="21"/>
        <v>-151.45042702656872</v>
      </c>
      <c r="AH34">
        <f t="shared" si="22"/>
        <v>-11.464678373067807</v>
      </c>
      <c r="AI34">
        <f t="shared" si="23"/>
        <v>-130.31144778381758</v>
      </c>
      <c r="AJ34">
        <v>0</v>
      </c>
      <c r="AK34">
        <v>0</v>
      </c>
      <c r="AL34">
        <f t="shared" si="24"/>
        <v>1</v>
      </c>
      <c r="AM34">
        <f t="shared" si="25"/>
        <v>0</v>
      </c>
      <c r="AN34">
        <f t="shared" si="26"/>
        <v>52327.450172755183</v>
      </c>
      <c r="AO34" t="s">
        <v>402</v>
      </c>
      <c r="AP34">
        <v>10366.9</v>
      </c>
      <c r="AQ34">
        <v>993.59653846153856</v>
      </c>
      <c r="AR34">
        <v>3431.87</v>
      </c>
      <c r="AS34">
        <f t="shared" si="27"/>
        <v>0.71047955241266758</v>
      </c>
      <c r="AT34">
        <v>-3.9894345373445681</v>
      </c>
      <c r="AU34" t="s">
        <v>500</v>
      </c>
      <c r="AV34">
        <v>10048.1</v>
      </c>
      <c r="AW34">
        <v>823.66730769230776</v>
      </c>
      <c r="AX34">
        <v>1175.6600000000001</v>
      </c>
      <c r="AY34">
        <f t="shared" si="28"/>
        <v>0.29940007511329148</v>
      </c>
      <c r="AZ34">
        <v>0.5</v>
      </c>
      <c r="BA34">
        <f t="shared" si="29"/>
        <v>1681.2246000013793</v>
      </c>
      <c r="BB34">
        <f t="shared" si="30"/>
        <v>22.193266810464607</v>
      </c>
      <c r="BC34">
        <f t="shared" si="31"/>
        <v>251.67938576136319</v>
      </c>
      <c r="BD34">
        <f t="shared" si="32"/>
        <v>1.5573589244285204E-2</v>
      </c>
      <c r="BE34">
        <f t="shared" si="33"/>
        <v>1.9191007604239321</v>
      </c>
      <c r="BF34">
        <f t="shared" si="34"/>
        <v>638.71461792925948</v>
      </c>
      <c r="BG34" t="s">
        <v>501</v>
      </c>
      <c r="BH34">
        <v>607.47</v>
      </c>
      <c r="BI34">
        <f t="shared" si="35"/>
        <v>607.47</v>
      </c>
      <c r="BJ34">
        <f t="shared" si="36"/>
        <v>0.48329448990354351</v>
      </c>
      <c r="BK34">
        <f t="shared" si="37"/>
        <v>0.6194982176872037</v>
      </c>
      <c r="BL34">
        <f t="shared" si="38"/>
        <v>0.79882806967851594</v>
      </c>
      <c r="BM34">
        <f t="shared" si="39"/>
        <v>1.9333516419676151</v>
      </c>
      <c r="BN34">
        <f t="shared" si="40"/>
        <v>0.92533099161749222</v>
      </c>
      <c r="BO34">
        <f t="shared" si="41"/>
        <v>0.45689148857056205</v>
      </c>
      <c r="BP34">
        <f t="shared" si="42"/>
        <v>0.54310851142943795</v>
      </c>
      <c r="BQ34">
        <v>9019</v>
      </c>
      <c r="BR34">
        <v>300</v>
      </c>
      <c r="BS34">
        <v>300</v>
      </c>
      <c r="BT34">
        <v>300</v>
      </c>
      <c r="BU34">
        <v>10048.1</v>
      </c>
      <c r="BV34">
        <v>1080.55</v>
      </c>
      <c r="BW34">
        <v>-1.07025E-2</v>
      </c>
      <c r="BX34">
        <v>-0.24</v>
      </c>
      <c r="BY34" t="s">
        <v>405</v>
      </c>
      <c r="BZ34" t="s">
        <v>405</v>
      </c>
      <c r="CA34" t="s">
        <v>405</v>
      </c>
      <c r="CB34" t="s">
        <v>405</v>
      </c>
      <c r="CC34" t="s">
        <v>405</v>
      </c>
      <c r="CD34" t="s">
        <v>405</v>
      </c>
      <c r="CE34" t="s">
        <v>405</v>
      </c>
      <c r="CF34" t="s">
        <v>405</v>
      </c>
      <c r="CG34" t="s">
        <v>405</v>
      </c>
      <c r="CH34" t="s">
        <v>405</v>
      </c>
      <c r="CI34">
        <f t="shared" si="43"/>
        <v>2000.03</v>
      </c>
      <c r="CJ34">
        <f t="shared" si="44"/>
        <v>1681.2246000013793</v>
      </c>
      <c r="CK34">
        <f t="shared" si="45"/>
        <v>0.84059969100532461</v>
      </c>
      <c r="CL34">
        <f t="shared" si="46"/>
        <v>0.16075740364027641</v>
      </c>
      <c r="CM34">
        <v>6</v>
      </c>
      <c r="CN34">
        <v>0.5</v>
      </c>
      <c r="CO34" t="s">
        <v>406</v>
      </c>
      <c r="CP34">
        <v>2</v>
      </c>
      <c r="CQ34">
        <v>1659819263.5</v>
      </c>
      <c r="CR34">
        <v>271.22899999999998</v>
      </c>
      <c r="CS34">
        <v>299.99299999999999</v>
      </c>
      <c r="CT34">
        <v>28.390699999999999</v>
      </c>
      <c r="CU34">
        <v>20.752300000000002</v>
      </c>
      <c r="CV34">
        <v>271.73500000000001</v>
      </c>
      <c r="CW34">
        <v>28.052499999999998</v>
      </c>
      <c r="CX34">
        <v>500.00400000000002</v>
      </c>
      <c r="CY34">
        <v>99.440799999999996</v>
      </c>
      <c r="CZ34">
        <v>9.8523700000000006E-2</v>
      </c>
      <c r="DA34">
        <v>29.034500000000001</v>
      </c>
      <c r="DB34">
        <v>29.9955</v>
      </c>
      <c r="DC34">
        <v>999.9</v>
      </c>
      <c r="DD34">
        <v>0</v>
      </c>
      <c r="DE34">
        <v>0</v>
      </c>
      <c r="DF34">
        <v>10020</v>
      </c>
      <c r="DG34">
        <v>0</v>
      </c>
      <c r="DH34">
        <v>1275.94</v>
      </c>
      <c r="DI34">
        <v>-28.764700000000001</v>
      </c>
      <c r="DJ34">
        <v>279.154</v>
      </c>
      <c r="DK34">
        <v>306.351</v>
      </c>
      <c r="DL34">
        <v>7.6383900000000002</v>
      </c>
      <c r="DM34">
        <v>299.99299999999999</v>
      </c>
      <c r="DN34">
        <v>20.752300000000002</v>
      </c>
      <c r="DO34">
        <v>2.8231899999999999</v>
      </c>
      <c r="DP34">
        <v>2.0636199999999998</v>
      </c>
      <c r="DQ34">
        <v>23.020299999999999</v>
      </c>
      <c r="DR34">
        <v>17.941099999999999</v>
      </c>
      <c r="DS34">
        <v>2000.03</v>
      </c>
      <c r="DT34">
        <v>0.98000699999999996</v>
      </c>
      <c r="DU34">
        <v>1.99925E-2</v>
      </c>
      <c r="DV34">
        <v>0</v>
      </c>
      <c r="DW34">
        <v>826.89499999999998</v>
      </c>
      <c r="DX34">
        <v>9.9997699999999995E-2</v>
      </c>
      <c r="DY34">
        <v>17715.8</v>
      </c>
      <c r="DZ34">
        <v>16942.099999999999</v>
      </c>
      <c r="EA34">
        <v>52.375</v>
      </c>
      <c r="EB34">
        <v>53.625</v>
      </c>
      <c r="EC34">
        <v>52.936999999999998</v>
      </c>
      <c r="ED34">
        <v>53.436999999999998</v>
      </c>
      <c r="EE34">
        <v>53.375</v>
      </c>
      <c r="EF34">
        <v>1959.95</v>
      </c>
      <c r="EG34">
        <v>39.979999999999997</v>
      </c>
      <c r="EH34">
        <v>0</v>
      </c>
      <c r="EI34">
        <v>120.8999998569489</v>
      </c>
      <c r="EJ34">
        <v>0</v>
      </c>
      <c r="EK34">
        <v>823.66730769230776</v>
      </c>
      <c r="EL34">
        <v>1.4611965216633811</v>
      </c>
      <c r="EM34">
        <v>-25.29230774569649</v>
      </c>
      <c r="EN34">
        <v>17723.492307692311</v>
      </c>
      <c r="EO34">
        <v>15</v>
      </c>
      <c r="EP34">
        <v>1659819218</v>
      </c>
      <c r="EQ34" t="s">
        <v>502</v>
      </c>
      <c r="ER34">
        <v>1659819212.5</v>
      </c>
      <c r="ES34">
        <v>1659819218</v>
      </c>
      <c r="ET34">
        <v>42</v>
      </c>
      <c r="EU34">
        <v>2.1000000000000001E-2</v>
      </c>
      <c r="EV34">
        <v>-3.0000000000000001E-3</v>
      </c>
      <c r="EW34">
        <v>-0.52600000000000002</v>
      </c>
      <c r="EX34">
        <v>5.0999999999999997E-2</v>
      </c>
      <c r="EY34">
        <v>300</v>
      </c>
      <c r="EZ34">
        <v>20</v>
      </c>
      <c r="FA34">
        <v>7.0000000000000007E-2</v>
      </c>
      <c r="FB34">
        <v>0.01</v>
      </c>
      <c r="FC34">
        <v>22.354913210940168</v>
      </c>
      <c r="FD34">
        <v>-0.88865264076338923</v>
      </c>
      <c r="FE34">
        <v>0.1410276607150335</v>
      </c>
      <c r="FF34">
        <v>1</v>
      </c>
      <c r="FG34">
        <v>0.47631273410329411</v>
      </c>
      <c r="FH34">
        <v>4.3126702748416332E-2</v>
      </c>
      <c r="FI34">
        <v>6.8831162505013149E-3</v>
      </c>
      <c r="FJ34">
        <v>1</v>
      </c>
      <c r="FK34">
        <v>2</v>
      </c>
      <c r="FL34">
        <v>2</v>
      </c>
      <c r="FM34" t="s">
        <v>420</v>
      </c>
      <c r="FN34">
        <v>2.90219</v>
      </c>
      <c r="FO34">
        <v>2.7323200000000001</v>
      </c>
      <c r="FP34">
        <v>6.4925999999999998E-2</v>
      </c>
      <c r="FQ34">
        <v>7.0399100000000006E-2</v>
      </c>
      <c r="FR34">
        <v>0.129493</v>
      </c>
      <c r="FS34">
        <v>0.104119</v>
      </c>
      <c r="FT34">
        <v>21889.9</v>
      </c>
      <c r="FU34">
        <v>20256.3</v>
      </c>
      <c r="FV34">
        <v>23342</v>
      </c>
      <c r="FW34">
        <v>21839.8</v>
      </c>
      <c r="FX34">
        <v>28670.3</v>
      </c>
      <c r="FY34">
        <v>27349.1</v>
      </c>
      <c r="FZ34">
        <v>36808.400000000001</v>
      </c>
      <c r="GA34">
        <v>34038.6</v>
      </c>
      <c r="GB34">
        <v>1.9250700000000001</v>
      </c>
      <c r="GC34">
        <v>1.7977799999999999</v>
      </c>
      <c r="GD34">
        <v>5.0179700000000001E-3</v>
      </c>
      <c r="GE34">
        <v>0</v>
      </c>
      <c r="GF34">
        <v>29.913799999999998</v>
      </c>
      <c r="GG34">
        <v>999.9</v>
      </c>
      <c r="GH34">
        <v>35.299999999999997</v>
      </c>
      <c r="GI34">
        <v>49.2</v>
      </c>
      <c r="GJ34">
        <v>42.357500000000002</v>
      </c>
      <c r="GK34">
        <v>61.8872</v>
      </c>
      <c r="GL34">
        <v>35.661099999999998</v>
      </c>
      <c r="GM34">
        <v>1</v>
      </c>
      <c r="GN34">
        <v>0.71694599999999997</v>
      </c>
      <c r="GO34">
        <v>5.6478900000000003</v>
      </c>
      <c r="GP34">
        <v>20.071899999999999</v>
      </c>
      <c r="GQ34">
        <v>5.2665600000000001</v>
      </c>
      <c r="GR34">
        <v>11.9665</v>
      </c>
      <c r="GS34">
        <v>4.9804000000000004</v>
      </c>
      <c r="GT34">
        <v>3.298</v>
      </c>
      <c r="GU34">
        <v>9999</v>
      </c>
      <c r="GV34">
        <v>9999</v>
      </c>
      <c r="GW34">
        <v>9999</v>
      </c>
      <c r="GX34">
        <v>999.9</v>
      </c>
      <c r="GY34">
        <v>1.8640399999999999</v>
      </c>
      <c r="GZ34">
        <v>1.8601000000000001</v>
      </c>
      <c r="HA34">
        <v>1.8666100000000001</v>
      </c>
      <c r="HB34">
        <v>1.86338</v>
      </c>
      <c r="HC34">
        <v>1.8619600000000001</v>
      </c>
      <c r="HD34">
        <v>1.8619600000000001</v>
      </c>
      <c r="HE34">
        <v>1.86328</v>
      </c>
      <c r="HF34">
        <v>1.8646100000000001</v>
      </c>
      <c r="HG34">
        <v>0</v>
      </c>
      <c r="HH34">
        <v>0</v>
      </c>
      <c r="HI34">
        <v>0</v>
      </c>
      <c r="HJ34">
        <v>0</v>
      </c>
      <c r="HK34" t="s">
        <v>409</v>
      </c>
      <c r="HL34" t="s">
        <v>410</v>
      </c>
      <c r="HM34" t="s">
        <v>411</v>
      </c>
      <c r="HN34" t="s">
        <v>411</v>
      </c>
      <c r="HO34" t="s">
        <v>411</v>
      </c>
      <c r="HP34" t="s">
        <v>411</v>
      </c>
      <c r="HQ34">
        <v>0</v>
      </c>
      <c r="HR34">
        <v>100</v>
      </c>
      <c r="HS34">
        <v>100</v>
      </c>
      <c r="HT34">
        <v>-0.50600000000000001</v>
      </c>
      <c r="HU34">
        <v>0.3382</v>
      </c>
      <c r="HV34">
        <v>-0.27012059963624668</v>
      </c>
      <c r="HW34">
        <v>-1.0353314661582381E-3</v>
      </c>
      <c r="HX34">
        <v>6.6505181264543773E-7</v>
      </c>
      <c r="HY34">
        <v>-1.850793754579626E-10</v>
      </c>
      <c r="HZ34">
        <v>-0.19432759469053759</v>
      </c>
      <c r="IA34">
        <v>-1.648161748699347E-2</v>
      </c>
      <c r="IB34">
        <v>1.7912429842672831E-3</v>
      </c>
      <c r="IC34">
        <v>-1.8786734536791681E-5</v>
      </c>
      <c r="ID34">
        <v>3</v>
      </c>
      <c r="IE34">
        <v>2022</v>
      </c>
      <c r="IF34">
        <v>2</v>
      </c>
      <c r="IG34">
        <v>30</v>
      </c>
      <c r="IH34">
        <v>0.8</v>
      </c>
      <c r="II34">
        <v>0.8</v>
      </c>
      <c r="IJ34">
        <v>0.83740199999999998</v>
      </c>
      <c r="IK34">
        <v>2.7185100000000002</v>
      </c>
      <c r="IL34">
        <v>1.4526399999999999</v>
      </c>
      <c r="IM34">
        <v>2.3303199999999999</v>
      </c>
      <c r="IN34">
        <v>1.5942400000000001</v>
      </c>
      <c r="IO34">
        <v>2.3156699999999999</v>
      </c>
      <c r="IP34">
        <v>50.705500000000001</v>
      </c>
      <c r="IQ34">
        <v>16.049600000000002</v>
      </c>
      <c r="IR34">
        <v>18</v>
      </c>
      <c r="IS34">
        <v>472.46600000000001</v>
      </c>
      <c r="IT34">
        <v>434.16899999999998</v>
      </c>
      <c r="IU34">
        <v>24.750299999999999</v>
      </c>
      <c r="IV34">
        <v>36.155000000000001</v>
      </c>
      <c r="IW34">
        <v>29.9998</v>
      </c>
      <c r="IX34">
        <v>35.846600000000002</v>
      </c>
      <c r="IY34">
        <v>35.776000000000003</v>
      </c>
      <c r="IZ34">
        <v>16.717099999999999</v>
      </c>
      <c r="JA34">
        <v>53.853099999999998</v>
      </c>
      <c r="JB34">
        <v>0</v>
      </c>
      <c r="JC34">
        <v>24.747199999999999</v>
      </c>
      <c r="JD34">
        <v>300</v>
      </c>
      <c r="JE34">
        <v>20.797000000000001</v>
      </c>
      <c r="JF34">
        <v>98.539000000000001</v>
      </c>
      <c r="JG34">
        <v>98.282899999999998</v>
      </c>
    </row>
    <row r="35" spans="1:267" x14ac:dyDescent="0.3">
      <c r="A35">
        <v>19</v>
      </c>
      <c r="B35">
        <v>1659819389.5</v>
      </c>
      <c r="C35">
        <v>3194.5</v>
      </c>
      <c r="D35" t="s">
        <v>503</v>
      </c>
      <c r="E35" t="s">
        <v>504</v>
      </c>
      <c r="F35" t="s">
        <v>398</v>
      </c>
      <c r="G35" t="s">
        <v>399</v>
      </c>
      <c r="H35" t="s">
        <v>31</v>
      </c>
      <c r="I35" t="s">
        <v>494</v>
      </c>
      <c r="J35" t="s">
        <v>401</v>
      </c>
      <c r="K35">
        <f t="shared" si="0"/>
        <v>5.2136602143780415</v>
      </c>
      <c r="L35">
        <v>1659819389.5</v>
      </c>
      <c r="M35">
        <f t="shared" si="1"/>
        <v>6.6617216633960748E-3</v>
      </c>
      <c r="N35">
        <f t="shared" si="2"/>
        <v>6.661721663396075</v>
      </c>
      <c r="O35">
        <f t="shared" si="3"/>
        <v>13.398202673570418</v>
      </c>
      <c r="P35">
        <f t="shared" si="4"/>
        <v>182.55199999999999</v>
      </c>
      <c r="Q35">
        <f t="shared" si="5"/>
        <v>132.46535234674934</v>
      </c>
      <c r="R35">
        <f t="shared" si="6"/>
        <v>13.185212890154631</v>
      </c>
      <c r="S35">
        <f t="shared" si="7"/>
        <v>18.1706909835776</v>
      </c>
      <c r="T35">
        <f t="shared" si="8"/>
        <v>0.49879077696615454</v>
      </c>
      <c r="U35">
        <f t="shared" si="9"/>
        <v>2.9201485389198116</v>
      </c>
      <c r="V35">
        <f t="shared" si="10"/>
        <v>0.4558393518929687</v>
      </c>
      <c r="W35">
        <f t="shared" si="11"/>
        <v>0.28844976277564416</v>
      </c>
      <c r="X35">
        <f t="shared" si="12"/>
        <v>321.55386600266439</v>
      </c>
      <c r="Y35">
        <f t="shared" si="13"/>
        <v>29.173538594235072</v>
      </c>
      <c r="Z35">
        <f t="shared" si="14"/>
        <v>30.002800000000001</v>
      </c>
      <c r="AA35">
        <f t="shared" si="15"/>
        <v>4.261135027325067</v>
      </c>
      <c r="AB35">
        <f t="shared" si="16"/>
        <v>71.036699671114121</v>
      </c>
      <c r="AC35">
        <f t="shared" si="17"/>
        <v>2.8585055417984</v>
      </c>
      <c r="AD35">
        <f t="shared" si="18"/>
        <v>4.0239841589385703</v>
      </c>
      <c r="AE35">
        <f t="shared" si="19"/>
        <v>1.402629485526667</v>
      </c>
      <c r="AF35">
        <f t="shared" si="20"/>
        <v>-293.78192535576687</v>
      </c>
      <c r="AG35">
        <f t="shared" si="21"/>
        <v>-156.3762600084425</v>
      </c>
      <c r="AH35">
        <f t="shared" si="22"/>
        <v>-11.848977705725403</v>
      </c>
      <c r="AI35">
        <f t="shared" si="23"/>
        <v>-140.4532970672704</v>
      </c>
      <c r="AJ35">
        <v>0</v>
      </c>
      <c r="AK35">
        <v>0</v>
      </c>
      <c r="AL35">
        <f t="shared" si="24"/>
        <v>1</v>
      </c>
      <c r="AM35">
        <f t="shared" si="25"/>
        <v>0</v>
      </c>
      <c r="AN35">
        <f t="shared" si="26"/>
        <v>52243.825987426892</v>
      </c>
      <c r="AO35" t="s">
        <v>402</v>
      </c>
      <c r="AP35">
        <v>10366.9</v>
      </c>
      <c r="AQ35">
        <v>993.59653846153856</v>
      </c>
      <c r="AR35">
        <v>3431.87</v>
      </c>
      <c r="AS35">
        <f t="shared" si="27"/>
        <v>0.71047955241266758</v>
      </c>
      <c r="AT35">
        <v>-3.9894345373445681</v>
      </c>
      <c r="AU35" t="s">
        <v>505</v>
      </c>
      <c r="AV35">
        <v>10047.1</v>
      </c>
      <c r="AW35">
        <v>810.11403846153837</v>
      </c>
      <c r="AX35">
        <v>1096.05</v>
      </c>
      <c r="AY35">
        <f t="shared" si="28"/>
        <v>0.26087857446144025</v>
      </c>
      <c r="AZ35">
        <v>0.5</v>
      </c>
      <c r="BA35">
        <f t="shared" si="29"/>
        <v>1681.3938000013804</v>
      </c>
      <c r="BB35">
        <f t="shared" si="30"/>
        <v>13.398202673570418</v>
      </c>
      <c r="BC35">
        <f t="shared" si="31"/>
        <v>219.31980882633206</v>
      </c>
      <c r="BD35">
        <f t="shared" si="32"/>
        <v>1.0341204547620381E-2</v>
      </c>
      <c r="BE35">
        <f t="shared" si="33"/>
        <v>2.1311254048629165</v>
      </c>
      <c r="BF35">
        <f t="shared" si="34"/>
        <v>614.46743749544839</v>
      </c>
      <c r="BG35" t="s">
        <v>506</v>
      </c>
      <c r="BH35">
        <v>616.16999999999996</v>
      </c>
      <c r="BI35">
        <f t="shared" si="35"/>
        <v>616.16999999999996</v>
      </c>
      <c r="BJ35">
        <f t="shared" si="36"/>
        <v>0.43782674148077183</v>
      </c>
      <c r="BK35">
        <f t="shared" si="37"/>
        <v>0.59584888209231801</v>
      </c>
      <c r="BL35">
        <f t="shared" si="38"/>
        <v>0.82956991156728344</v>
      </c>
      <c r="BM35">
        <f t="shared" si="39"/>
        <v>2.7908862935892138</v>
      </c>
      <c r="BN35">
        <f t="shared" si="40"/>
        <v>0.95798114397151435</v>
      </c>
      <c r="BO35">
        <f t="shared" si="41"/>
        <v>0.45320064614119682</v>
      </c>
      <c r="BP35">
        <f t="shared" si="42"/>
        <v>0.54679935385880318</v>
      </c>
      <c r="BQ35">
        <v>9021</v>
      </c>
      <c r="BR35">
        <v>300</v>
      </c>
      <c r="BS35">
        <v>300</v>
      </c>
      <c r="BT35">
        <v>300</v>
      </c>
      <c r="BU35">
        <v>10047.1</v>
      </c>
      <c r="BV35">
        <v>1021.54</v>
      </c>
      <c r="BW35">
        <v>-1.0701E-2</v>
      </c>
      <c r="BX35">
        <v>1.23</v>
      </c>
      <c r="BY35" t="s">
        <v>405</v>
      </c>
      <c r="BZ35" t="s">
        <v>405</v>
      </c>
      <c r="CA35" t="s">
        <v>405</v>
      </c>
      <c r="CB35" t="s">
        <v>405</v>
      </c>
      <c r="CC35" t="s">
        <v>405</v>
      </c>
      <c r="CD35" t="s">
        <v>405</v>
      </c>
      <c r="CE35" t="s">
        <v>405</v>
      </c>
      <c r="CF35" t="s">
        <v>405</v>
      </c>
      <c r="CG35" t="s">
        <v>405</v>
      </c>
      <c r="CH35" t="s">
        <v>405</v>
      </c>
      <c r="CI35">
        <f t="shared" si="43"/>
        <v>2000.23</v>
      </c>
      <c r="CJ35">
        <f t="shared" si="44"/>
        <v>1681.3938000013804</v>
      </c>
      <c r="CK35">
        <f t="shared" si="45"/>
        <v>0.84060023097412817</v>
      </c>
      <c r="CL35">
        <f t="shared" si="46"/>
        <v>0.16075844578006748</v>
      </c>
      <c r="CM35">
        <v>6</v>
      </c>
      <c r="CN35">
        <v>0.5</v>
      </c>
      <c r="CO35" t="s">
        <v>406</v>
      </c>
      <c r="CP35">
        <v>2</v>
      </c>
      <c r="CQ35">
        <v>1659819389.5</v>
      </c>
      <c r="CR35">
        <v>182.55199999999999</v>
      </c>
      <c r="CS35">
        <v>200.09100000000001</v>
      </c>
      <c r="CT35">
        <v>28.718</v>
      </c>
      <c r="CU35">
        <v>20.9527</v>
      </c>
      <c r="CV35">
        <v>183.06700000000001</v>
      </c>
      <c r="CW35">
        <v>28.366599999999998</v>
      </c>
      <c r="CX35">
        <v>499.94799999999998</v>
      </c>
      <c r="CY35">
        <v>99.440200000000004</v>
      </c>
      <c r="CZ35">
        <v>9.6868800000000005E-2</v>
      </c>
      <c r="DA35">
        <v>29.009499999999999</v>
      </c>
      <c r="DB35">
        <v>30.002800000000001</v>
      </c>
      <c r="DC35">
        <v>999.9</v>
      </c>
      <c r="DD35">
        <v>0</v>
      </c>
      <c r="DE35">
        <v>0</v>
      </c>
      <c r="DF35">
        <v>10002.5</v>
      </c>
      <c r="DG35">
        <v>0</v>
      </c>
      <c r="DH35">
        <v>1265.3800000000001</v>
      </c>
      <c r="DI35">
        <v>-17.539400000000001</v>
      </c>
      <c r="DJ35">
        <v>187.94900000000001</v>
      </c>
      <c r="DK35">
        <v>204.37299999999999</v>
      </c>
      <c r="DL35">
        <v>7.7653100000000004</v>
      </c>
      <c r="DM35">
        <v>200.09100000000001</v>
      </c>
      <c r="DN35">
        <v>20.9527</v>
      </c>
      <c r="DO35">
        <v>2.8557199999999998</v>
      </c>
      <c r="DP35">
        <v>2.0835400000000002</v>
      </c>
      <c r="DQ35">
        <v>23.209800000000001</v>
      </c>
      <c r="DR35">
        <v>18.093900000000001</v>
      </c>
      <c r="DS35">
        <v>2000.23</v>
      </c>
      <c r="DT35">
        <v>0.979993</v>
      </c>
      <c r="DU35">
        <v>2.0006900000000001E-2</v>
      </c>
      <c r="DV35">
        <v>0</v>
      </c>
      <c r="DW35">
        <v>807.54499999999996</v>
      </c>
      <c r="DX35">
        <v>9.9997699999999995E-2</v>
      </c>
      <c r="DY35">
        <v>17446.2</v>
      </c>
      <c r="DZ35">
        <v>16943.7</v>
      </c>
      <c r="EA35">
        <v>52.436999999999998</v>
      </c>
      <c r="EB35">
        <v>53.625</v>
      </c>
      <c r="EC35">
        <v>53</v>
      </c>
      <c r="ED35">
        <v>53.5</v>
      </c>
      <c r="EE35">
        <v>53.436999999999998</v>
      </c>
      <c r="EF35">
        <v>1960.11</v>
      </c>
      <c r="EG35">
        <v>40.020000000000003</v>
      </c>
      <c r="EH35">
        <v>0</v>
      </c>
      <c r="EI35">
        <v>125.3999998569489</v>
      </c>
      <c r="EJ35">
        <v>0</v>
      </c>
      <c r="EK35">
        <v>810.11403846153837</v>
      </c>
      <c r="EL35">
        <v>-2.9557264421864362</v>
      </c>
      <c r="EM35">
        <v>-70.512820449123836</v>
      </c>
      <c r="EN35">
        <v>17451.665384615389</v>
      </c>
      <c r="EO35">
        <v>15</v>
      </c>
      <c r="EP35">
        <v>1659819348</v>
      </c>
      <c r="EQ35" t="s">
        <v>507</v>
      </c>
      <c r="ER35">
        <v>1659819331.5</v>
      </c>
      <c r="ES35">
        <v>1659819348</v>
      </c>
      <c r="ET35">
        <v>43</v>
      </c>
      <c r="EU35">
        <v>-7.6999999999999999E-2</v>
      </c>
      <c r="EV35">
        <v>1E-3</v>
      </c>
      <c r="EW35">
        <v>-0.53</v>
      </c>
      <c r="EX35">
        <v>6.6000000000000003E-2</v>
      </c>
      <c r="EY35">
        <v>200</v>
      </c>
      <c r="EZ35">
        <v>21</v>
      </c>
      <c r="FA35">
        <v>0.12</v>
      </c>
      <c r="FB35">
        <v>0.02</v>
      </c>
      <c r="FC35">
        <v>13.46540419094344</v>
      </c>
      <c r="FD35">
        <v>-0.71798891501765127</v>
      </c>
      <c r="FE35">
        <v>0.1149476857185021</v>
      </c>
      <c r="FF35">
        <v>1</v>
      </c>
      <c r="FG35">
        <v>0.4710930161763659</v>
      </c>
      <c r="FH35">
        <v>0.1296216211370283</v>
      </c>
      <c r="FI35">
        <v>1.9912102107051469E-2</v>
      </c>
      <c r="FJ35">
        <v>1</v>
      </c>
      <c r="FK35">
        <v>2</v>
      </c>
      <c r="FL35">
        <v>2</v>
      </c>
      <c r="FM35" t="s">
        <v>420</v>
      </c>
      <c r="FN35">
        <v>2.9022000000000001</v>
      </c>
      <c r="FO35">
        <v>2.7305100000000002</v>
      </c>
      <c r="FP35">
        <v>4.61062E-2</v>
      </c>
      <c r="FQ35">
        <v>4.9870699999999997E-2</v>
      </c>
      <c r="FR35">
        <v>0.13050100000000001</v>
      </c>
      <c r="FS35">
        <v>0.10483000000000001</v>
      </c>
      <c r="FT35">
        <v>22332.3</v>
      </c>
      <c r="FU35">
        <v>20700.400000000001</v>
      </c>
      <c r="FV35">
        <v>23344.3</v>
      </c>
      <c r="FW35">
        <v>21836.7</v>
      </c>
      <c r="FX35">
        <v>28638.3</v>
      </c>
      <c r="FY35">
        <v>27323.8</v>
      </c>
      <c r="FZ35">
        <v>36810</v>
      </c>
      <c r="GA35">
        <v>34033.9</v>
      </c>
      <c r="GB35">
        <v>1.9256500000000001</v>
      </c>
      <c r="GC35">
        <v>1.7997000000000001</v>
      </c>
      <c r="GD35">
        <v>3.6060799999999998E-3</v>
      </c>
      <c r="GE35">
        <v>0</v>
      </c>
      <c r="GF35">
        <v>29.944099999999999</v>
      </c>
      <c r="GG35">
        <v>999.9</v>
      </c>
      <c r="GH35">
        <v>35.1</v>
      </c>
      <c r="GI35">
        <v>49.3</v>
      </c>
      <c r="GJ35">
        <v>42.329500000000003</v>
      </c>
      <c r="GK35">
        <v>61.9773</v>
      </c>
      <c r="GL35">
        <v>35.472799999999999</v>
      </c>
      <c r="GM35">
        <v>1</v>
      </c>
      <c r="GN35">
        <v>0.71172500000000005</v>
      </c>
      <c r="GO35">
        <v>5.7522200000000003</v>
      </c>
      <c r="GP35">
        <v>20.068899999999999</v>
      </c>
      <c r="GQ35">
        <v>5.2694000000000001</v>
      </c>
      <c r="GR35">
        <v>11.966799999999999</v>
      </c>
      <c r="GS35">
        <v>4.9812000000000003</v>
      </c>
      <c r="GT35">
        <v>3.298</v>
      </c>
      <c r="GU35">
        <v>9999</v>
      </c>
      <c r="GV35">
        <v>9999</v>
      </c>
      <c r="GW35">
        <v>9999</v>
      </c>
      <c r="GX35">
        <v>999.9</v>
      </c>
      <c r="GY35">
        <v>1.86402</v>
      </c>
      <c r="GZ35">
        <v>1.8601099999999999</v>
      </c>
      <c r="HA35">
        <v>1.8666100000000001</v>
      </c>
      <c r="HB35">
        <v>1.86337</v>
      </c>
      <c r="HC35">
        <v>1.86198</v>
      </c>
      <c r="HD35">
        <v>1.86198</v>
      </c>
      <c r="HE35">
        <v>1.8632599999999999</v>
      </c>
      <c r="HF35">
        <v>1.86459</v>
      </c>
      <c r="HG35">
        <v>0</v>
      </c>
      <c r="HH35">
        <v>0</v>
      </c>
      <c r="HI35">
        <v>0</v>
      </c>
      <c r="HJ35">
        <v>0</v>
      </c>
      <c r="HK35" t="s">
        <v>409</v>
      </c>
      <c r="HL35" t="s">
        <v>410</v>
      </c>
      <c r="HM35" t="s">
        <v>411</v>
      </c>
      <c r="HN35" t="s">
        <v>411</v>
      </c>
      <c r="HO35" t="s">
        <v>411</v>
      </c>
      <c r="HP35" t="s">
        <v>411</v>
      </c>
      <c r="HQ35">
        <v>0</v>
      </c>
      <c r="HR35">
        <v>100</v>
      </c>
      <c r="HS35">
        <v>100</v>
      </c>
      <c r="HT35">
        <v>-0.51500000000000001</v>
      </c>
      <c r="HU35">
        <v>0.35139999999999999</v>
      </c>
      <c r="HV35">
        <v>-0.34727720578215371</v>
      </c>
      <c r="HW35">
        <v>-1.0353314661582381E-3</v>
      </c>
      <c r="HX35">
        <v>6.6505181264543773E-7</v>
      </c>
      <c r="HY35">
        <v>-1.850793754579626E-10</v>
      </c>
      <c r="HZ35">
        <v>-0.1936608694589757</v>
      </c>
      <c r="IA35">
        <v>-1.648161748699347E-2</v>
      </c>
      <c r="IB35">
        <v>1.7912429842672831E-3</v>
      </c>
      <c r="IC35">
        <v>-1.8786734536791681E-5</v>
      </c>
      <c r="ID35">
        <v>3</v>
      </c>
      <c r="IE35">
        <v>2022</v>
      </c>
      <c r="IF35">
        <v>2</v>
      </c>
      <c r="IG35">
        <v>30</v>
      </c>
      <c r="IH35">
        <v>1</v>
      </c>
      <c r="II35">
        <v>0.7</v>
      </c>
      <c r="IJ35">
        <v>0.60913099999999998</v>
      </c>
      <c r="IK35">
        <v>2.7319300000000002</v>
      </c>
      <c r="IL35">
        <v>1.4526399999999999</v>
      </c>
      <c r="IM35">
        <v>2.3315399999999999</v>
      </c>
      <c r="IN35">
        <v>1.5942400000000001</v>
      </c>
      <c r="IO35">
        <v>2.34253</v>
      </c>
      <c r="IP35">
        <v>50.869300000000003</v>
      </c>
      <c r="IQ35">
        <v>16.0321</v>
      </c>
      <c r="IR35">
        <v>18</v>
      </c>
      <c r="IS35">
        <v>472.38600000000002</v>
      </c>
      <c r="IT35">
        <v>435.072</v>
      </c>
      <c r="IU35">
        <v>24.773299999999999</v>
      </c>
      <c r="IV35">
        <v>36.086100000000002</v>
      </c>
      <c r="IW35">
        <v>30.001200000000001</v>
      </c>
      <c r="IX35">
        <v>35.785699999999999</v>
      </c>
      <c r="IY35">
        <v>35.719799999999999</v>
      </c>
      <c r="IZ35">
        <v>12.155099999999999</v>
      </c>
      <c r="JA35">
        <v>54.868299999999998</v>
      </c>
      <c r="JB35">
        <v>0</v>
      </c>
      <c r="JC35">
        <v>24.7423</v>
      </c>
      <c r="JD35">
        <v>200</v>
      </c>
      <c r="JE35">
        <v>20.549299999999999</v>
      </c>
      <c r="JF35">
        <v>98.545400000000001</v>
      </c>
      <c r="JG35">
        <v>98.269300000000001</v>
      </c>
    </row>
    <row r="36" spans="1:267" x14ac:dyDescent="0.3">
      <c r="A36">
        <v>20</v>
      </c>
      <c r="B36">
        <v>1659819538</v>
      </c>
      <c r="C36">
        <v>3343</v>
      </c>
      <c r="D36" t="s">
        <v>508</v>
      </c>
      <c r="E36" t="s">
        <v>509</v>
      </c>
      <c r="F36" t="s">
        <v>398</v>
      </c>
      <c r="G36" t="s">
        <v>399</v>
      </c>
      <c r="H36" t="s">
        <v>31</v>
      </c>
      <c r="I36" t="s">
        <v>494</v>
      </c>
      <c r="J36" t="s">
        <v>401</v>
      </c>
      <c r="K36">
        <f t="shared" si="0"/>
        <v>4.6038912408078358</v>
      </c>
      <c r="L36">
        <v>1659819538</v>
      </c>
      <c r="M36">
        <f t="shared" si="1"/>
        <v>6.9330442928185682E-3</v>
      </c>
      <c r="N36">
        <f t="shared" si="2"/>
        <v>6.9330442928185683</v>
      </c>
      <c r="O36">
        <f t="shared" si="3"/>
        <v>9.0047269690475762</v>
      </c>
      <c r="P36">
        <f t="shared" si="4"/>
        <v>138.08000000000001</v>
      </c>
      <c r="Q36">
        <f t="shared" si="5"/>
        <v>105.18053702322447</v>
      </c>
      <c r="R36">
        <f t="shared" si="6"/>
        <v>10.46947794351183</v>
      </c>
      <c r="S36">
        <f t="shared" si="7"/>
        <v>13.744230209824003</v>
      </c>
      <c r="T36">
        <f t="shared" si="8"/>
        <v>0.51918739059855057</v>
      </c>
      <c r="U36">
        <f t="shared" si="9"/>
        <v>2.9201643884307376</v>
      </c>
      <c r="V36">
        <f t="shared" si="10"/>
        <v>0.472826285037456</v>
      </c>
      <c r="W36">
        <f t="shared" si="11"/>
        <v>0.29933604128851338</v>
      </c>
      <c r="X36">
        <f t="shared" si="12"/>
        <v>321.52136700266396</v>
      </c>
      <c r="Y36">
        <f t="shared" si="13"/>
        <v>29.12327005543025</v>
      </c>
      <c r="Z36">
        <f t="shared" si="14"/>
        <v>29.964200000000002</v>
      </c>
      <c r="AA36">
        <f t="shared" si="15"/>
        <v>4.2516967591812254</v>
      </c>
      <c r="AB36">
        <f t="shared" si="16"/>
        <v>70.59684371507204</v>
      </c>
      <c r="AC36">
        <f t="shared" si="17"/>
        <v>2.8441936529004201</v>
      </c>
      <c r="AD36">
        <f t="shared" si="18"/>
        <v>4.0287830209230728</v>
      </c>
      <c r="AE36">
        <f t="shared" si="19"/>
        <v>1.4075031062808052</v>
      </c>
      <c r="AF36">
        <f t="shared" si="20"/>
        <v>-305.74725331329887</v>
      </c>
      <c r="AG36">
        <f t="shared" si="21"/>
        <v>-147.05714013372983</v>
      </c>
      <c r="AH36">
        <f t="shared" si="22"/>
        <v>-11.14178876160835</v>
      </c>
      <c r="AI36">
        <f t="shared" si="23"/>
        <v>-142.42481520597306</v>
      </c>
      <c r="AJ36">
        <v>0</v>
      </c>
      <c r="AK36">
        <v>0</v>
      </c>
      <c r="AL36">
        <f t="shared" si="24"/>
        <v>1</v>
      </c>
      <c r="AM36">
        <f t="shared" si="25"/>
        <v>0</v>
      </c>
      <c r="AN36">
        <f t="shared" si="26"/>
        <v>52240.735500020055</v>
      </c>
      <c r="AO36" t="s">
        <v>402</v>
      </c>
      <c r="AP36">
        <v>10366.9</v>
      </c>
      <c r="AQ36">
        <v>993.59653846153856</v>
      </c>
      <c r="AR36">
        <v>3431.87</v>
      </c>
      <c r="AS36">
        <f t="shared" si="27"/>
        <v>0.71047955241266758</v>
      </c>
      <c r="AT36">
        <v>-3.9894345373445681</v>
      </c>
      <c r="AU36" t="s">
        <v>510</v>
      </c>
      <c r="AV36">
        <v>10046.1</v>
      </c>
      <c r="AW36">
        <v>806.28807692307703</v>
      </c>
      <c r="AX36">
        <v>1061.2</v>
      </c>
      <c r="AY36">
        <f t="shared" si="28"/>
        <v>0.24021100930731532</v>
      </c>
      <c r="AZ36">
        <v>0.5</v>
      </c>
      <c r="BA36">
        <f t="shared" si="29"/>
        <v>1681.2255000013802</v>
      </c>
      <c r="BB36">
        <f t="shared" si="30"/>
        <v>9.0047269690475762</v>
      </c>
      <c r="BC36">
        <f t="shared" si="31"/>
        <v>201.9244371142637</v>
      </c>
      <c r="BD36">
        <f t="shared" si="32"/>
        <v>7.7289819279932866E-3</v>
      </c>
      <c r="BE36">
        <f t="shared" si="33"/>
        <v>2.2339521296645306</v>
      </c>
      <c r="BF36">
        <f t="shared" si="34"/>
        <v>603.35907867383662</v>
      </c>
      <c r="BG36" t="s">
        <v>511</v>
      </c>
      <c r="BH36">
        <v>622.03</v>
      </c>
      <c r="BI36">
        <f t="shared" si="35"/>
        <v>622.03</v>
      </c>
      <c r="BJ36">
        <f t="shared" si="36"/>
        <v>0.41384281944967971</v>
      </c>
      <c r="BK36">
        <f t="shared" si="37"/>
        <v>0.58044020100854565</v>
      </c>
      <c r="BL36">
        <f t="shared" si="38"/>
        <v>0.84370284429006637</v>
      </c>
      <c r="BM36">
        <f t="shared" si="39"/>
        <v>3.7706933532079057</v>
      </c>
      <c r="BN36">
        <f t="shared" si="40"/>
        <v>0.97227404448071786</v>
      </c>
      <c r="BO36">
        <f t="shared" si="41"/>
        <v>0.44779431640757267</v>
      </c>
      <c r="BP36">
        <f t="shared" si="42"/>
        <v>0.55220568359242739</v>
      </c>
      <c r="BQ36">
        <v>9023</v>
      </c>
      <c r="BR36">
        <v>300</v>
      </c>
      <c r="BS36">
        <v>300</v>
      </c>
      <c r="BT36">
        <v>300</v>
      </c>
      <c r="BU36">
        <v>10046.1</v>
      </c>
      <c r="BV36">
        <v>994.23</v>
      </c>
      <c r="BW36">
        <v>-1.0699699999999999E-2</v>
      </c>
      <c r="BX36">
        <v>2.27</v>
      </c>
      <c r="BY36" t="s">
        <v>405</v>
      </c>
      <c r="BZ36" t="s">
        <v>405</v>
      </c>
      <c r="CA36" t="s">
        <v>405</v>
      </c>
      <c r="CB36" t="s">
        <v>405</v>
      </c>
      <c r="CC36" t="s">
        <v>405</v>
      </c>
      <c r="CD36" t="s">
        <v>405</v>
      </c>
      <c r="CE36" t="s">
        <v>405</v>
      </c>
      <c r="CF36" t="s">
        <v>405</v>
      </c>
      <c r="CG36" t="s">
        <v>405</v>
      </c>
      <c r="CH36" t="s">
        <v>405</v>
      </c>
      <c r="CI36">
        <f t="shared" si="43"/>
        <v>2000.03</v>
      </c>
      <c r="CJ36">
        <f t="shared" si="44"/>
        <v>1681.2255000013802</v>
      </c>
      <c r="CK36">
        <f t="shared" si="45"/>
        <v>0.84060014099857516</v>
      </c>
      <c r="CL36">
        <f t="shared" si="46"/>
        <v>0.16075827212725008</v>
      </c>
      <c r="CM36">
        <v>6</v>
      </c>
      <c r="CN36">
        <v>0.5</v>
      </c>
      <c r="CO36" t="s">
        <v>406</v>
      </c>
      <c r="CP36">
        <v>2</v>
      </c>
      <c r="CQ36">
        <v>1659819538</v>
      </c>
      <c r="CR36">
        <v>138.08000000000001</v>
      </c>
      <c r="CS36">
        <v>150.035</v>
      </c>
      <c r="CT36">
        <v>28.573899999999998</v>
      </c>
      <c r="CU36">
        <v>20.491599999999998</v>
      </c>
      <c r="CV36">
        <v>138.59200000000001</v>
      </c>
      <c r="CW36">
        <v>28.2227</v>
      </c>
      <c r="CX36">
        <v>499.97699999999998</v>
      </c>
      <c r="CY36">
        <v>99.441100000000006</v>
      </c>
      <c r="CZ36">
        <v>9.7067799999999996E-2</v>
      </c>
      <c r="DA36">
        <v>29.030100000000001</v>
      </c>
      <c r="DB36">
        <v>29.964200000000002</v>
      </c>
      <c r="DC36">
        <v>999.9</v>
      </c>
      <c r="DD36">
        <v>0</v>
      </c>
      <c r="DE36">
        <v>0</v>
      </c>
      <c r="DF36">
        <v>10002.5</v>
      </c>
      <c r="DG36">
        <v>0</v>
      </c>
      <c r="DH36">
        <v>1263.17</v>
      </c>
      <c r="DI36">
        <v>-11.954800000000001</v>
      </c>
      <c r="DJ36">
        <v>142.142</v>
      </c>
      <c r="DK36">
        <v>153.17400000000001</v>
      </c>
      <c r="DL36">
        <v>8.0823300000000007</v>
      </c>
      <c r="DM36">
        <v>150.035</v>
      </c>
      <c r="DN36">
        <v>20.491599999999998</v>
      </c>
      <c r="DO36">
        <v>2.8414199999999998</v>
      </c>
      <c r="DP36">
        <v>2.0377100000000001</v>
      </c>
      <c r="DQ36">
        <v>23.1267</v>
      </c>
      <c r="DR36">
        <v>17.740400000000001</v>
      </c>
      <c r="DS36">
        <v>2000.03</v>
      </c>
      <c r="DT36">
        <v>0.979993</v>
      </c>
      <c r="DU36">
        <v>2.0006900000000001E-2</v>
      </c>
      <c r="DV36">
        <v>0</v>
      </c>
      <c r="DW36">
        <v>801.8</v>
      </c>
      <c r="DX36">
        <v>9.9997699999999995E-2</v>
      </c>
      <c r="DY36">
        <v>17358.2</v>
      </c>
      <c r="DZ36">
        <v>16942.099999999999</v>
      </c>
      <c r="EA36">
        <v>52.5</v>
      </c>
      <c r="EB36">
        <v>53.75</v>
      </c>
      <c r="EC36">
        <v>53.061999999999998</v>
      </c>
      <c r="ED36">
        <v>53.625</v>
      </c>
      <c r="EE36">
        <v>53.5</v>
      </c>
      <c r="EF36">
        <v>1959.92</v>
      </c>
      <c r="EG36">
        <v>40.01</v>
      </c>
      <c r="EH36">
        <v>0</v>
      </c>
      <c r="EI36">
        <v>148.20000004768369</v>
      </c>
      <c r="EJ36">
        <v>0</v>
      </c>
      <c r="EK36">
        <v>806.28807692307703</v>
      </c>
      <c r="EL36">
        <v>-2.1100856049911401</v>
      </c>
      <c r="EM36">
        <v>-21.993162390274531</v>
      </c>
      <c r="EN36">
        <v>17358.43461538462</v>
      </c>
      <c r="EO36">
        <v>15</v>
      </c>
      <c r="EP36">
        <v>1659819495.5</v>
      </c>
      <c r="EQ36" t="s">
        <v>512</v>
      </c>
      <c r="ER36">
        <v>1659819485</v>
      </c>
      <c r="ES36">
        <v>1659819495.5</v>
      </c>
      <c r="ET36">
        <v>44</v>
      </c>
      <c r="EU36">
        <v>-3.4000000000000002E-2</v>
      </c>
      <c r="EV36">
        <v>6.0000000000000001E-3</v>
      </c>
      <c r="EW36">
        <v>-0.52200000000000002</v>
      </c>
      <c r="EX36">
        <v>6.6000000000000003E-2</v>
      </c>
      <c r="EY36">
        <v>150</v>
      </c>
      <c r="EZ36">
        <v>21</v>
      </c>
      <c r="FA36">
        <v>0.16</v>
      </c>
      <c r="FB36">
        <v>0.02</v>
      </c>
      <c r="FC36">
        <v>9.0231431716083197</v>
      </c>
      <c r="FD36">
        <v>-0.59495330365631449</v>
      </c>
      <c r="FE36">
        <v>0.10399860496429771</v>
      </c>
      <c r="FF36">
        <v>1</v>
      </c>
      <c r="FG36">
        <v>0.50907435637458209</v>
      </c>
      <c r="FH36">
        <v>9.8892449935015392E-2</v>
      </c>
      <c r="FI36">
        <v>1.694056319518453E-2</v>
      </c>
      <c r="FJ36">
        <v>1</v>
      </c>
      <c r="FK36">
        <v>2</v>
      </c>
      <c r="FL36">
        <v>2</v>
      </c>
      <c r="FM36" t="s">
        <v>420</v>
      </c>
      <c r="FN36">
        <v>2.90225</v>
      </c>
      <c r="FO36">
        <v>2.7307100000000002</v>
      </c>
      <c r="FP36">
        <v>3.5744999999999999E-2</v>
      </c>
      <c r="FQ36">
        <v>3.84445E-2</v>
      </c>
      <c r="FR36">
        <v>0.13005</v>
      </c>
      <c r="FS36">
        <v>0.10322199999999999</v>
      </c>
      <c r="FT36">
        <v>22570.7</v>
      </c>
      <c r="FU36">
        <v>20942.8</v>
      </c>
      <c r="FV36">
        <v>23340.6</v>
      </c>
      <c r="FW36">
        <v>21830.400000000001</v>
      </c>
      <c r="FX36">
        <v>28647.4</v>
      </c>
      <c r="FY36">
        <v>27364.9</v>
      </c>
      <c r="FZ36">
        <v>36802.400000000001</v>
      </c>
      <c r="GA36">
        <v>34024</v>
      </c>
      <c r="GB36">
        <v>1.92588</v>
      </c>
      <c r="GC36">
        <v>1.79775</v>
      </c>
      <c r="GD36">
        <v>-5.6251900000000004E-3</v>
      </c>
      <c r="GE36">
        <v>0</v>
      </c>
      <c r="GF36">
        <v>30.055700000000002</v>
      </c>
      <c r="GG36">
        <v>999.9</v>
      </c>
      <c r="GH36">
        <v>34.799999999999997</v>
      </c>
      <c r="GI36">
        <v>49.4</v>
      </c>
      <c r="GJ36">
        <v>42.179900000000004</v>
      </c>
      <c r="GK36">
        <v>61.927300000000002</v>
      </c>
      <c r="GL36">
        <v>35.003999999999998</v>
      </c>
      <c r="GM36">
        <v>1</v>
      </c>
      <c r="GN36">
        <v>0.71607200000000004</v>
      </c>
      <c r="GO36">
        <v>5.6519399999999997</v>
      </c>
      <c r="GP36">
        <v>20.072199999999999</v>
      </c>
      <c r="GQ36">
        <v>5.2686500000000001</v>
      </c>
      <c r="GR36">
        <v>11.966799999999999</v>
      </c>
      <c r="GS36">
        <v>4.9810499999999998</v>
      </c>
      <c r="GT36">
        <v>3.298</v>
      </c>
      <c r="GU36">
        <v>9999</v>
      </c>
      <c r="GV36">
        <v>9999</v>
      </c>
      <c r="GW36">
        <v>9999</v>
      </c>
      <c r="GX36">
        <v>999.9</v>
      </c>
      <c r="GY36">
        <v>1.86408</v>
      </c>
      <c r="GZ36">
        <v>1.86015</v>
      </c>
      <c r="HA36">
        <v>1.8666100000000001</v>
      </c>
      <c r="HB36">
        <v>1.8633999999999999</v>
      </c>
      <c r="HC36">
        <v>1.86202</v>
      </c>
      <c r="HD36">
        <v>1.8620099999999999</v>
      </c>
      <c r="HE36">
        <v>1.86327</v>
      </c>
      <c r="HF36">
        <v>1.8646199999999999</v>
      </c>
      <c r="HG36">
        <v>0</v>
      </c>
      <c r="HH36">
        <v>0</v>
      </c>
      <c r="HI36">
        <v>0</v>
      </c>
      <c r="HJ36">
        <v>0</v>
      </c>
      <c r="HK36" t="s">
        <v>409</v>
      </c>
      <c r="HL36" t="s">
        <v>410</v>
      </c>
      <c r="HM36" t="s">
        <v>411</v>
      </c>
      <c r="HN36" t="s">
        <v>411</v>
      </c>
      <c r="HO36" t="s">
        <v>411</v>
      </c>
      <c r="HP36" t="s">
        <v>411</v>
      </c>
      <c r="HQ36">
        <v>0</v>
      </c>
      <c r="HR36">
        <v>100</v>
      </c>
      <c r="HS36">
        <v>100</v>
      </c>
      <c r="HT36">
        <v>-0.51200000000000001</v>
      </c>
      <c r="HU36">
        <v>0.35120000000000001</v>
      </c>
      <c r="HV36">
        <v>-0.38098619082456547</v>
      </c>
      <c r="HW36">
        <v>-1.0353314661582381E-3</v>
      </c>
      <c r="HX36">
        <v>6.6505181264543773E-7</v>
      </c>
      <c r="HY36">
        <v>-1.850793754579626E-10</v>
      </c>
      <c r="HZ36">
        <v>-0.1880226992213426</v>
      </c>
      <c r="IA36">
        <v>-1.648161748699347E-2</v>
      </c>
      <c r="IB36">
        <v>1.7912429842672831E-3</v>
      </c>
      <c r="IC36">
        <v>-1.8786734536791681E-5</v>
      </c>
      <c r="ID36">
        <v>3</v>
      </c>
      <c r="IE36">
        <v>2022</v>
      </c>
      <c r="IF36">
        <v>2</v>
      </c>
      <c r="IG36">
        <v>30</v>
      </c>
      <c r="IH36">
        <v>0.9</v>
      </c>
      <c r="II36">
        <v>0.7</v>
      </c>
      <c r="IJ36">
        <v>0.49072300000000002</v>
      </c>
      <c r="IK36">
        <v>2.7331500000000002</v>
      </c>
      <c r="IL36">
        <v>1.4514199999999999</v>
      </c>
      <c r="IM36">
        <v>2.3315399999999999</v>
      </c>
      <c r="IN36">
        <v>1.5942400000000001</v>
      </c>
      <c r="IO36">
        <v>2.4133300000000002</v>
      </c>
      <c r="IP36">
        <v>51.231999999999999</v>
      </c>
      <c r="IQ36">
        <v>16.0321</v>
      </c>
      <c r="IR36">
        <v>18</v>
      </c>
      <c r="IS36">
        <v>472.50099999999998</v>
      </c>
      <c r="IT36">
        <v>433.72899999999998</v>
      </c>
      <c r="IU36">
        <v>24.817499999999999</v>
      </c>
      <c r="IV36">
        <v>36.103999999999999</v>
      </c>
      <c r="IW36">
        <v>30.0002</v>
      </c>
      <c r="IX36">
        <v>35.782400000000003</v>
      </c>
      <c r="IY36">
        <v>35.716500000000003</v>
      </c>
      <c r="IZ36">
        <v>9.7925699999999996</v>
      </c>
      <c r="JA36">
        <v>55.201099999999997</v>
      </c>
      <c r="JB36">
        <v>0</v>
      </c>
      <c r="JC36">
        <v>24.843299999999999</v>
      </c>
      <c r="JD36">
        <v>150</v>
      </c>
      <c r="JE36">
        <v>20.399100000000001</v>
      </c>
      <c r="JF36">
        <v>98.526899999999998</v>
      </c>
      <c r="JG36">
        <v>98.240600000000001</v>
      </c>
    </row>
    <row r="37" spans="1:267" x14ac:dyDescent="0.3">
      <c r="A37">
        <v>21</v>
      </c>
      <c r="B37">
        <v>1659819669</v>
      </c>
      <c r="C37">
        <v>3474</v>
      </c>
      <c r="D37" t="s">
        <v>513</v>
      </c>
      <c r="E37" t="s">
        <v>514</v>
      </c>
      <c r="F37" t="s">
        <v>398</v>
      </c>
      <c r="G37" t="s">
        <v>399</v>
      </c>
      <c r="H37" t="s">
        <v>31</v>
      </c>
      <c r="I37" t="s">
        <v>494</v>
      </c>
      <c r="J37" t="s">
        <v>401</v>
      </c>
      <c r="K37">
        <f t="shared" si="0"/>
        <v>3.2313141704916859</v>
      </c>
      <c r="L37">
        <v>1659819669</v>
      </c>
      <c r="M37">
        <f t="shared" si="1"/>
        <v>7.2783851243888292E-3</v>
      </c>
      <c r="N37">
        <f t="shared" si="2"/>
        <v>7.2783851243888291</v>
      </c>
      <c r="O37">
        <f t="shared" si="3"/>
        <v>4.2867500955419446</v>
      </c>
      <c r="P37">
        <f t="shared" si="4"/>
        <v>93.982600000000005</v>
      </c>
      <c r="Q37">
        <f t="shared" si="5"/>
        <v>78.602136854667933</v>
      </c>
      <c r="R37">
        <f t="shared" si="6"/>
        <v>7.8239192666773558</v>
      </c>
      <c r="S37">
        <f t="shared" si="7"/>
        <v>9.3548636754239016</v>
      </c>
      <c r="T37">
        <f t="shared" si="8"/>
        <v>0.5573693043060558</v>
      </c>
      <c r="U37">
        <f t="shared" si="9"/>
        <v>2.9212689012532156</v>
      </c>
      <c r="V37">
        <f t="shared" si="10"/>
        <v>0.50432914087677561</v>
      </c>
      <c r="W37">
        <f t="shared" si="11"/>
        <v>0.31954949209337463</v>
      </c>
      <c r="X37">
        <f t="shared" si="12"/>
        <v>321.49902300266427</v>
      </c>
      <c r="Y37">
        <f t="shared" si="13"/>
        <v>29.089583407500943</v>
      </c>
      <c r="Z37">
        <f t="shared" si="14"/>
        <v>29.951699999999999</v>
      </c>
      <c r="AA37">
        <f t="shared" si="15"/>
        <v>4.2486442331081626</v>
      </c>
      <c r="AB37">
        <f t="shared" si="16"/>
        <v>70.843249639272202</v>
      </c>
      <c r="AC37">
        <f t="shared" si="17"/>
        <v>2.8634467423759498</v>
      </c>
      <c r="AD37">
        <f t="shared" si="18"/>
        <v>4.041947196036852</v>
      </c>
      <c r="AE37">
        <f t="shared" si="19"/>
        <v>1.3851974907322129</v>
      </c>
      <c r="AF37">
        <f t="shared" si="20"/>
        <v>-320.97678398554734</v>
      </c>
      <c r="AG37">
        <f t="shared" si="21"/>
        <v>-136.26160167857486</v>
      </c>
      <c r="AH37">
        <f t="shared" si="22"/>
        <v>-10.322204266621563</v>
      </c>
      <c r="AI37">
        <f t="shared" si="23"/>
        <v>-146.06156692807949</v>
      </c>
      <c r="AJ37">
        <v>0</v>
      </c>
      <c r="AK37">
        <v>0</v>
      </c>
      <c r="AL37">
        <f t="shared" si="24"/>
        <v>1</v>
      </c>
      <c r="AM37">
        <f t="shared" si="25"/>
        <v>0</v>
      </c>
      <c r="AN37">
        <f t="shared" si="26"/>
        <v>52262.582444869608</v>
      </c>
      <c r="AO37" t="s">
        <v>402</v>
      </c>
      <c r="AP37">
        <v>10366.9</v>
      </c>
      <c r="AQ37">
        <v>993.59653846153856</v>
      </c>
      <c r="AR37">
        <v>3431.87</v>
      </c>
      <c r="AS37">
        <f t="shared" si="27"/>
        <v>0.71047955241266758</v>
      </c>
      <c r="AT37">
        <v>-3.9894345373445681</v>
      </c>
      <c r="AU37" t="s">
        <v>515</v>
      </c>
      <c r="AV37">
        <v>10045.5</v>
      </c>
      <c r="AW37">
        <v>806.12900000000013</v>
      </c>
      <c r="AX37">
        <v>1030.1400000000001</v>
      </c>
      <c r="AY37">
        <f t="shared" si="28"/>
        <v>0.21745685052517127</v>
      </c>
      <c r="AZ37">
        <v>0.5</v>
      </c>
      <c r="BA37">
        <f t="shared" si="29"/>
        <v>1681.1079000013806</v>
      </c>
      <c r="BB37">
        <f t="shared" si="30"/>
        <v>4.2867500955419446</v>
      </c>
      <c r="BC37">
        <f t="shared" si="31"/>
        <v>182.78421466364239</v>
      </c>
      <c r="BD37">
        <f t="shared" si="32"/>
        <v>4.9230537985573176E-3</v>
      </c>
      <c r="BE37">
        <f t="shared" si="33"/>
        <v>2.3314598015803671</v>
      </c>
      <c r="BF37">
        <f t="shared" si="34"/>
        <v>593.19009151199759</v>
      </c>
      <c r="BG37" t="s">
        <v>516</v>
      </c>
      <c r="BH37">
        <v>628.70000000000005</v>
      </c>
      <c r="BI37">
        <f t="shared" si="35"/>
        <v>628.70000000000005</v>
      </c>
      <c r="BJ37">
        <f t="shared" si="36"/>
        <v>0.38969460461684824</v>
      </c>
      <c r="BK37">
        <f t="shared" si="37"/>
        <v>0.55801863292148246</v>
      </c>
      <c r="BL37">
        <f t="shared" si="38"/>
        <v>0.85679070480919794</v>
      </c>
      <c r="BM37">
        <f t="shared" si="39"/>
        <v>6.1299885278856561</v>
      </c>
      <c r="BN37">
        <f t="shared" si="40"/>
        <v>0.98501256642665325</v>
      </c>
      <c r="BO37">
        <f t="shared" si="41"/>
        <v>0.43519872690070194</v>
      </c>
      <c r="BP37">
        <f t="shared" si="42"/>
        <v>0.56480127309929806</v>
      </c>
      <c r="BQ37">
        <v>9025</v>
      </c>
      <c r="BR37">
        <v>300</v>
      </c>
      <c r="BS37">
        <v>300</v>
      </c>
      <c r="BT37">
        <v>300</v>
      </c>
      <c r="BU37">
        <v>10045.5</v>
      </c>
      <c r="BV37">
        <v>972.85</v>
      </c>
      <c r="BW37">
        <v>-1.0698600000000001E-2</v>
      </c>
      <c r="BX37">
        <v>2.06</v>
      </c>
      <c r="BY37" t="s">
        <v>405</v>
      </c>
      <c r="BZ37" t="s">
        <v>405</v>
      </c>
      <c r="CA37" t="s">
        <v>405</v>
      </c>
      <c r="CB37" t="s">
        <v>405</v>
      </c>
      <c r="CC37" t="s">
        <v>405</v>
      </c>
      <c r="CD37" t="s">
        <v>405</v>
      </c>
      <c r="CE37" t="s">
        <v>405</v>
      </c>
      <c r="CF37" t="s">
        <v>405</v>
      </c>
      <c r="CG37" t="s">
        <v>405</v>
      </c>
      <c r="CH37" t="s">
        <v>405</v>
      </c>
      <c r="CI37">
        <f t="shared" si="43"/>
        <v>1999.89</v>
      </c>
      <c r="CJ37">
        <f t="shared" si="44"/>
        <v>1681.1079000013806</v>
      </c>
      <c r="CK37">
        <f t="shared" si="45"/>
        <v>0.84060018301075579</v>
      </c>
      <c r="CL37">
        <f t="shared" si="46"/>
        <v>0.16075835321075871</v>
      </c>
      <c r="CM37">
        <v>6</v>
      </c>
      <c r="CN37">
        <v>0.5</v>
      </c>
      <c r="CO37" t="s">
        <v>406</v>
      </c>
      <c r="CP37">
        <v>2</v>
      </c>
      <c r="CQ37">
        <v>1659819669</v>
      </c>
      <c r="CR37">
        <v>93.982600000000005</v>
      </c>
      <c r="CS37">
        <v>99.948599999999999</v>
      </c>
      <c r="CT37">
        <v>28.767299999999999</v>
      </c>
      <c r="CU37">
        <v>20.283000000000001</v>
      </c>
      <c r="CV37">
        <v>94.470600000000005</v>
      </c>
      <c r="CW37">
        <v>28.403199999999998</v>
      </c>
      <c r="CX37">
        <v>499.91199999999998</v>
      </c>
      <c r="CY37">
        <v>99.441199999999995</v>
      </c>
      <c r="CZ37">
        <v>9.7051499999999999E-2</v>
      </c>
      <c r="DA37">
        <v>29.086500000000001</v>
      </c>
      <c r="DB37">
        <v>29.951699999999999</v>
      </c>
      <c r="DC37">
        <v>999.9</v>
      </c>
      <c r="DD37">
        <v>0</v>
      </c>
      <c r="DE37">
        <v>0</v>
      </c>
      <c r="DF37">
        <v>10008.799999999999</v>
      </c>
      <c r="DG37">
        <v>0</v>
      </c>
      <c r="DH37">
        <v>1257.56</v>
      </c>
      <c r="DI37">
        <v>-5.9660099999999998</v>
      </c>
      <c r="DJ37">
        <v>96.766300000000001</v>
      </c>
      <c r="DK37">
        <v>102.018</v>
      </c>
      <c r="DL37">
        <v>8.4842700000000004</v>
      </c>
      <c r="DM37">
        <v>99.948599999999999</v>
      </c>
      <c r="DN37">
        <v>20.283000000000001</v>
      </c>
      <c r="DO37">
        <v>2.8606500000000001</v>
      </c>
      <c r="DP37">
        <v>2.0169600000000001</v>
      </c>
      <c r="DQ37">
        <v>23.238299999999999</v>
      </c>
      <c r="DR37">
        <v>17.578099999999999</v>
      </c>
      <c r="DS37">
        <v>1999.89</v>
      </c>
      <c r="DT37">
        <v>0.979993</v>
      </c>
      <c r="DU37">
        <v>2.0006900000000001E-2</v>
      </c>
      <c r="DV37">
        <v>0</v>
      </c>
      <c r="DW37">
        <v>807.53499999999997</v>
      </c>
      <c r="DX37">
        <v>9.9997699999999995E-2</v>
      </c>
      <c r="DY37">
        <v>17366.7</v>
      </c>
      <c r="DZ37">
        <v>16940.8</v>
      </c>
      <c r="EA37">
        <v>52.686999999999998</v>
      </c>
      <c r="EB37">
        <v>53.936999999999998</v>
      </c>
      <c r="EC37">
        <v>53.186999999999998</v>
      </c>
      <c r="ED37">
        <v>53.875</v>
      </c>
      <c r="EE37">
        <v>53.686999999999998</v>
      </c>
      <c r="EF37">
        <v>1959.78</v>
      </c>
      <c r="EG37">
        <v>40.01</v>
      </c>
      <c r="EH37">
        <v>0</v>
      </c>
      <c r="EI37">
        <v>130.79999995231631</v>
      </c>
      <c r="EJ37">
        <v>0</v>
      </c>
      <c r="EK37">
        <v>806.12900000000013</v>
      </c>
      <c r="EL37">
        <v>1.1807691498253421</v>
      </c>
      <c r="EM37">
        <v>-8.2307692038743543</v>
      </c>
      <c r="EN37">
        <v>17369.067999999999</v>
      </c>
      <c r="EO37">
        <v>15</v>
      </c>
      <c r="EP37">
        <v>1659819626.5</v>
      </c>
      <c r="EQ37" t="s">
        <v>517</v>
      </c>
      <c r="ER37">
        <v>1659819608.5</v>
      </c>
      <c r="ES37">
        <v>1659819626.5</v>
      </c>
      <c r="ET37">
        <v>45</v>
      </c>
      <c r="EU37">
        <v>-1.4999999999999999E-2</v>
      </c>
      <c r="EV37">
        <v>6.0000000000000001E-3</v>
      </c>
      <c r="EW37">
        <v>-0.49299999999999999</v>
      </c>
      <c r="EX37">
        <v>0.06</v>
      </c>
      <c r="EY37">
        <v>100</v>
      </c>
      <c r="EZ37">
        <v>20</v>
      </c>
      <c r="FA37">
        <v>0.34</v>
      </c>
      <c r="FB37">
        <v>0.01</v>
      </c>
      <c r="FC37">
        <v>4.362494238985982</v>
      </c>
      <c r="FD37">
        <v>-0.75383539487033391</v>
      </c>
      <c r="FE37">
        <v>0.12331016945466131</v>
      </c>
      <c r="FF37">
        <v>1</v>
      </c>
      <c r="FG37">
        <v>0.54264453080440267</v>
      </c>
      <c r="FH37">
        <v>0.11533537146272629</v>
      </c>
      <c r="FI37">
        <v>1.877815748824526E-2</v>
      </c>
      <c r="FJ37">
        <v>1</v>
      </c>
      <c r="FK37">
        <v>2</v>
      </c>
      <c r="FL37">
        <v>2</v>
      </c>
      <c r="FM37" t="s">
        <v>420</v>
      </c>
      <c r="FN37">
        <v>2.9020100000000002</v>
      </c>
      <c r="FO37">
        <v>2.73075</v>
      </c>
      <c r="FP37">
        <v>2.4851399999999999E-2</v>
      </c>
      <c r="FQ37">
        <v>2.6214500000000002E-2</v>
      </c>
      <c r="FR37">
        <v>0.13061200000000001</v>
      </c>
      <c r="FS37">
        <v>0.102483</v>
      </c>
      <c r="FT37">
        <v>22822.5</v>
      </c>
      <c r="FU37">
        <v>21205.5</v>
      </c>
      <c r="FV37">
        <v>23338</v>
      </c>
      <c r="FW37">
        <v>21827.3</v>
      </c>
      <c r="FX37">
        <v>28625.8</v>
      </c>
      <c r="FY37">
        <v>27383.9</v>
      </c>
      <c r="FZ37">
        <v>36798.1</v>
      </c>
      <c r="GA37">
        <v>34019.4</v>
      </c>
      <c r="GB37">
        <v>1.9259500000000001</v>
      </c>
      <c r="GC37">
        <v>1.7959700000000001</v>
      </c>
      <c r="GD37">
        <v>-1.1041799999999999E-2</v>
      </c>
      <c r="GE37">
        <v>0</v>
      </c>
      <c r="GF37">
        <v>30.1313</v>
      </c>
      <c r="GG37">
        <v>999.9</v>
      </c>
      <c r="GH37">
        <v>34.5</v>
      </c>
      <c r="GI37">
        <v>49.6</v>
      </c>
      <c r="GJ37">
        <v>42.233899999999998</v>
      </c>
      <c r="GK37">
        <v>61.877299999999998</v>
      </c>
      <c r="GL37">
        <v>35.232399999999998</v>
      </c>
      <c r="GM37">
        <v>1</v>
      </c>
      <c r="GN37">
        <v>0.72024600000000005</v>
      </c>
      <c r="GO37">
        <v>4.7032800000000003</v>
      </c>
      <c r="GP37">
        <v>20.097999999999999</v>
      </c>
      <c r="GQ37">
        <v>5.2649100000000004</v>
      </c>
      <c r="GR37">
        <v>11.9641</v>
      </c>
      <c r="GS37">
        <v>4.9800500000000003</v>
      </c>
      <c r="GT37">
        <v>3.298</v>
      </c>
      <c r="GU37">
        <v>9999</v>
      </c>
      <c r="GV37">
        <v>9999</v>
      </c>
      <c r="GW37">
        <v>9999</v>
      </c>
      <c r="GX37">
        <v>999.9</v>
      </c>
      <c r="GY37">
        <v>1.8641099999999999</v>
      </c>
      <c r="GZ37">
        <v>1.8601799999999999</v>
      </c>
      <c r="HA37">
        <v>1.86663</v>
      </c>
      <c r="HB37">
        <v>1.8633999999999999</v>
      </c>
      <c r="HC37">
        <v>1.8620300000000001</v>
      </c>
      <c r="HD37">
        <v>1.86202</v>
      </c>
      <c r="HE37">
        <v>1.86331</v>
      </c>
      <c r="HF37">
        <v>1.8646199999999999</v>
      </c>
      <c r="HG37">
        <v>0</v>
      </c>
      <c r="HH37">
        <v>0</v>
      </c>
      <c r="HI37">
        <v>0</v>
      </c>
      <c r="HJ37">
        <v>0</v>
      </c>
      <c r="HK37" t="s">
        <v>409</v>
      </c>
      <c r="HL37" t="s">
        <v>410</v>
      </c>
      <c r="HM37" t="s">
        <v>411</v>
      </c>
      <c r="HN37" t="s">
        <v>411</v>
      </c>
      <c r="HO37" t="s">
        <v>411</v>
      </c>
      <c r="HP37" t="s">
        <v>411</v>
      </c>
      <c r="HQ37">
        <v>0</v>
      </c>
      <c r="HR37">
        <v>100</v>
      </c>
      <c r="HS37">
        <v>100</v>
      </c>
      <c r="HT37">
        <v>-0.48799999999999999</v>
      </c>
      <c r="HU37">
        <v>0.36409999999999998</v>
      </c>
      <c r="HV37">
        <v>-0.39596697548169568</v>
      </c>
      <c r="HW37">
        <v>-1.0353314661582381E-3</v>
      </c>
      <c r="HX37">
        <v>6.6505181264543773E-7</v>
      </c>
      <c r="HY37">
        <v>-1.850793754579626E-10</v>
      </c>
      <c r="HZ37">
        <v>-0.18243313887302839</v>
      </c>
      <c r="IA37">
        <v>-1.648161748699347E-2</v>
      </c>
      <c r="IB37">
        <v>1.7912429842672831E-3</v>
      </c>
      <c r="IC37">
        <v>-1.8786734536791681E-5</v>
      </c>
      <c r="ID37">
        <v>3</v>
      </c>
      <c r="IE37">
        <v>2022</v>
      </c>
      <c r="IF37">
        <v>2</v>
      </c>
      <c r="IG37">
        <v>30</v>
      </c>
      <c r="IH37">
        <v>1</v>
      </c>
      <c r="II37">
        <v>0.7</v>
      </c>
      <c r="IJ37">
        <v>0.37231399999999998</v>
      </c>
      <c r="IK37">
        <v>2.7429199999999998</v>
      </c>
      <c r="IL37">
        <v>1.4526399999999999</v>
      </c>
      <c r="IM37">
        <v>2.3315399999999999</v>
      </c>
      <c r="IN37">
        <v>1.5942400000000001</v>
      </c>
      <c r="IO37">
        <v>2.3559600000000001</v>
      </c>
      <c r="IP37">
        <v>51.598399999999998</v>
      </c>
      <c r="IQ37">
        <v>16.0321</v>
      </c>
      <c r="IR37">
        <v>18</v>
      </c>
      <c r="IS37">
        <v>472.71300000000002</v>
      </c>
      <c r="IT37">
        <v>432.68200000000002</v>
      </c>
      <c r="IU37">
        <v>24.504300000000001</v>
      </c>
      <c r="IV37">
        <v>36.133099999999999</v>
      </c>
      <c r="IW37">
        <v>29.997900000000001</v>
      </c>
      <c r="IX37">
        <v>35.805599999999998</v>
      </c>
      <c r="IY37">
        <v>35.738</v>
      </c>
      <c r="IZ37">
        <v>7.4178699999999997</v>
      </c>
      <c r="JA37">
        <v>55.624000000000002</v>
      </c>
      <c r="JB37">
        <v>0</v>
      </c>
      <c r="JC37">
        <v>24.880500000000001</v>
      </c>
      <c r="JD37">
        <v>100</v>
      </c>
      <c r="JE37">
        <v>20.095099999999999</v>
      </c>
      <c r="JF37">
        <v>98.515600000000006</v>
      </c>
      <c r="JG37">
        <v>98.2273</v>
      </c>
    </row>
    <row r="38" spans="1:267" x14ac:dyDescent="0.3">
      <c r="A38">
        <v>22</v>
      </c>
      <c r="B38">
        <v>1659819801.5</v>
      </c>
      <c r="C38">
        <v>3606.5</v>
      </c>
      <c r="D38" t="s">
        <v>518</v>
      </c>
      <c r="E38" t="s">
        <v>519</v>
      </c>
      <c r="F38" t="s">
        <v>398</v>
      </c>
      <c r="G38" t="s">
        <v>399</v>
      </c>
      <c r="H38" t="s">
        <v>31</v>
      </c>
      <c r="I38" t="s">
        <v>494</v>
      </c>
      <c r="J38" t="s">
        <v>401</v>
      </c>
      <c r="K38">
        <f t="shared" si="0"/>
        <v>1.9569040538120559</v>
      </c>
      <c r="L38">
        <v>1659819801.5</v>
      </c>
      <c r="M38">
        <f t="shared" si="1"/>
        <v>7.954604830341102E-3</v>
      </c>
      <c r="N38">
        <f t="shared" si="2"/>
        <v>7.9546048303411014</v>
      </c>
      <c r="O38">
        <f t="shared" si="3"/>
        <v>1.9976930754304598</v>
      </c>
      <c r="P38">
        <f t="shared" si="4"/>
        <v>71.898899999999998</v>
      </c>
      <c r="Q38">
        <f t="shared" si="5"/>
        <v>64.675239256804744</v>
      </c>
      <c r="R38">
        <f t="shared" si="6"/>
        <v>6.4380213580999426</v>
      </c>
      <c r="S38">
        <f t="shared" si="7"/>
        <v>7.1570922526612799</v>
      </c>
      <c r="T38">
        <f t="shared" si="8"/>
        <v>0.61916101942218305</v>
      </c>
      <c r="U38">
        <f t="shared" si="9"/>
        <v>2.9186953904374229</v>
      </c>
      <c r="V38">
        <f t="shared" si="10"/>
        <v>0.55438747395346688</v>
      </c>
      <c r="W38">
        <f t="shared" si="11"/>
        <v>0.35174544039044481</v>
      </c>
      <c r="X38">
        <f t="shared" si="12"/>
        <v>321.52934700266388</v>
      </c>
      <c r="Y38">
        <f t="shared" si="13"/>
        <v>29.103172564477386</v>
      </c>
      <c r="Z38">
        <f t="shared" si="14"/>
        <v>29.9788</v>
      </c>
      <c r="AA38">
        <f t="shared" si="15"/>
        <v>4.2552645294903408</v>
      </c>
      <c r="AB38">
        <f t="shared" si="16"/>
        <v>70.430863782370551</v>
      </c>
      <c r="AC38">
        <f t="shared" si="17"/>
        <v>2.8781407702881601</v>
      </c>
      <c r="AD38">
        <f t="shared" si="18"/>
        <v>4.0864766037536278</v>
      </c>
      <c r="AE38">
        <f t="shared" si="19"/>
        <v>1.3771237592021808</v>
      </c>
      <c r="AF38">
        <f t="shared" si="20"/>
        <v>-350.7980730180426</v>
      </c>
      <c r="AG38">
        <f t="shared" si="21"/>
        <v>-110.57174642838467</v>
      </c>
      <c r="AH38">
        <f t="shared" si="22"/>
        <v>-8.3925153708851745</v>
      </c>
      <c r="AI38">
        <f t="shared" si="23"/>
        <v>-148.23298781464857</v>
      </c>
      <c r="AJ38">
        <v>0</v>
      </c>
      <c r="AK38">
        <v>0</v>
      </c>
      <c r="AL38">
        <f t="shared" si="24"/>
        <v>1</v>
      </c>
      <c r="AM38">
        <f t="shared" si="25"/>
        <v>0</v>
      </c>
      <c r="AN38">
        <f t="shared" si="26"/>
        <v>52156.310227328649</v>
      </c>
      <c r="AO38" t="s">
        <v>402</v>
      </c>
      <c r="AP38">
        <v>10366.9</v>
      </c>
      <c r="AQ38">
        <v>993.59653846153856</v>
      </c>
      <c r="AR38">
        <v>3431.87</v>
      </c>
      <c r="AS38">
        <f t="shared" si="27"/>
        <v>0.71047955241266758</v>
      </c>
      <c r="AT38">
        <v>-3.9894345373445681</v>
      </c>
      <c r="AU38" t="s">
        <v>520</v>
      </c>
      <c r="AV38">
        <v>10045.6</v>
      </c>
      <c r="AW38">
        <v>804.80519230769221</v>
      </c>
      <c r="AX38">
        <v>1013.58</v>
      </c>
      <c r="AY38">
        <f t="shared" si="28"/>
        <v>0.20597763145712011</v>
      </c>
      <c r="AZ38">
        <v>0.5</v>
      </c>
      <c r="BA38">
        <f t="shared" si="29"/>
        <v>1681.2675000013801</v>
      </c>
      <c r="BB38">
        <f t="shared" si="30"/>
        <v>1.9976930754304598</v>
      </c>
      <c r="BC38">
        <f t="shared" si="31"/>
        <v>173.15174874805899</v>
      </c>
      <c r="BD38">
        <f t="shared" si="32"/>
        <v>3.5610797286988022E-3</v>
      </c>
      <c r="BE38">
        <f t="shared" si="33"/>
        <v>2.3858896189743284</v>
      </c>
      <c r="BF38">
        <f t="shared" si="34"/>
        <v>587.66134016397154</v>
      </c>
      <c r="BG38" t="s">
        <v>521</v>
      </c>
      <c r="BH38">
        <v>621.92999999999995</v>
      </c>
      <c r="BI38">
        <f t="shared" si="35"/>
        <v>621.92999999999995</v>
      </c>
      <c r="BJ38">
        <f t="shared" si="36"/>
        <v>0.38640265198602974</v>
      </c>
      <c r="BK38">
        <f t="shared" si="37"/>
        <v>0.5330647457993305</v>
      </c>
      <c r="BL38">
        <f t="shared" si="38"/>
        <v>0.86061979971102587</v>
      </c>
      <c r="BM38">
        <f t="shared" si="39"/>
        <v>10.447379563870159</v>
      </c>
      <c r="BN38">
        <f t="shared" si="40"/>
        <v>0.99180425745771239</v>
      </c>
      <c r="BO38">
        <f t="shared" si="41"/>
        <v>0.41193690165486385</v>
      </c>
      <c r="BP38">
        <f t="shared" si="42"/>
        <v>0.58806309834513615</v>
      </c>
      <c r="BQ38">
        <v>9027</v>
      </c>
      <c r="BR38">
        <v>300</v>
      </c>
      <c r="BS38">
        <v>300</v>
      </c>
      <c r="BT38">
        <v>300</v>
      </c>
      <c r="BU38">
        <v>10045.6</v>
      </c>
      <c r="BV38">
        <v>959.74</v>
      </c>
      <c r="BW38">
        <v>-1.0698600000000001E-2</v>
      </c>
      <c r="BX38">
        <v>1.24</v>
      </c>
      <c r="BY38" t="s">
        <v>405</v>
      </c>
      <c r="BZ38" t="s">
        <v>405</v>
      </c>
      <c r="CA38" t="s">
        <v>405</v>
      </c>
      <c r="CB38" t="s">
        <v>405</v>
      </c>
      <c r="CC38" t="s">
        <v>405</v>
      </c>
      <c r="CD38" t="s">
        <v>405</v>
      </c>
      <c r="CE38" t="s">
        <v>405</v>
      </c>
      <c r="CF38" t="s">
        <v>405</v>
      </c>
      <c r="CG38" t="s">
        <v>405</v>
      </c>
      <c r="CH38" t="s">
        <v>405</v>
      </c>
      <c r="CI38">
        <f t="shared" si="43"/>
        <v>2000.08</v>
      </c>
      <c r="CJ38">
        <f t="shared" si="44"/>
        <v>1681.2675000013801</v>
      </c>
      <c r="CK38">
        <f t="shared" si="45"/>
        <v>0.84060012599565026</v>
      </c>
      <c r="CL38">
        <f t="shared" si="46"/>
        <v>0.16075824317160509</v>
      </c>
      <c r="CM38">
        <v>6</v>
      </c>
      <c r="CN38">
        <v>0.5</v>
      </c>
      <c r="CO38" t="s">
        <v>406</v>
      </c>
      <c r="CP38">
        <v>2</v>
      </c>
      <c r="CQ38">
        <v>1659819801.5</v>
      </c>
      <c r="CR38">
        <v>71.898899999999998</v>
      </c>
      <c r="CS38">
        <v>74.982500000000002</v>
      </c>
      <c r="CT38">
        <v>28.9133</v>
      </c>
      <c r="CU38">
        <v>19.643599999999999</v>
      </c>
      <c r="CV38">
        <v>72.376999999999995</v>
      </c>
      <c r="CW38">
        <v>28.5442</v>
      </c>
      <c r="CX38">
        <v>499.99099999999999</v>
      </c>
      <c r="CY38">
        <v>99.444699999999997</v>
      </c>
      <c r="CZ38">
        <v>9.9135200000000007E-2</v>
      </c>
      <c r="DA38">
        <v>29.2761</v>
      </c>
      <c r="DB38">
        <v>29.9788</v>
      </c>
      <c r="DC38">
        <v>999.9</v>
      </c>
      <c r="DD38">
        <v>0</v>
      </c>
      <c r="DE38">
        <v>0</v>
      </c>
      <c r="DF38">
        <v>9993.75</v>
      </c>
      <c r="DG38">
        <v>0</v>
      </c>
      <c r="DH38">
        <v>1265.43</v>
      </c>
      <c r="DI38">
        <v>-3.0835699999999999</v>
      </c>
      <c r="DJ38">
        <v>74.039699999999996</v>
      </c>
      <c r="DK38">
        <v>76.484899999999996</v>
      </c>
      <c r="DL38">
        <v>9.2697000000000003</v>
      </c>
      <c r="DM38">
        <v>74.982500000000002</v>
      </c>
      <c r="DN38">
        <v>19.643599999999999</v>
      </c>
      <c r="DO38">
        <v>2.8752800000000001</v>
      </c>
      <c r="DP38">
        <v>1.9534499999999999</v>
      </c>
      <c r="DQ38">
        <v>23.322700000000001</v>
      </c>
      <c r="DR38">
        <v>17.071999999999999</v>
      </c>
      <c r="DS38">
        <v>2000.08</v>
      </c>
      <c r="DT38">
        <v>0.979993</v>
      </c>
      <c r="DU38">
        <v>2.0006900000000001E-2</v>
      </c>
      <c r="DV38">
        <v>0</v>
      </c>
      <c r="DW38">
        <v>807.01499999999999</v>
      </c>
      <c r="DX38">
        <v>9.9997699999999995E-2</v>
      </c>
      <c r="DY38">
        <v>17380.3</v>
      </c>
      <c r="DZ38">
        <v>16942.400000000001</v>
      </c>
      <c r="EA38">
        <v>52.686999999999998</v>
      </c>
      <c r="EB38">
        <v>54</v>
      </c>
      <c r="EC38">
        <v>53.311999999999998</v>
      </c>
      <c r="ED38">
        <v>53.875</v>
      </c>
      <c r="EE38">
        <v>53.686999999999998</v>
      </c>
      <c r="EF38">
        <v>1959.97</v>
      </c>
      <c r="EG38">
        <v>40.01</v>
      </c>
      <c r="EH38">
        <v>0</v>
      </c>
      <c r="EI38">
        <v>131.79999995231631</v>
      </c>
      <c r="EJ38">
        <v>0</v>
      </c>
      <c r="EK38">
        <v>804.80519230769221</v>
      </c>
      <c r="EL38">
        <v>-1.022393076583054</v>
      </c>
      <c r="EM38">
        <v>31.111111197796379</v>
      </c>
      <c r="EN38">
        <v>17379.83846153846</v>
      </c>
      <c r="EO38">
        <v>15</v>
      </c>
      <c r="EP38">
        <v>1659819757</v>
      </c>
      <c r="EQ38" t="s">
        <v>522</v>
      </c>
      <c r="ER38">
        <v>1659819747.5</v>
      </c>
      <c r="ES38">
        <v>1659819757</v>
      </c>
      <c r="ET38">
        <v>46</v>
      </c>
      <c r="EU38">
        <v>-1.0999999999999999E-2</v>
      </c>
      <c r="EV38">
        <v>-1E-3</v>
      </c>
      <c r="EW38">
        <v>-0.48099999999999998</v>
      </c>
      <c r="EX38">
        <v>3.6999999999999998E-2</v>
      </c>
      <c r="EY38">
        <v>75</v>
      </c>
      <c r="EZ38">
        <v>20</v>
      </c>
      <c r="FA38">
        <v>0.2</v>
      </c>
      <c r="FB38">
        <v>0.01</v>
      </c>
      <c r="FC38">
        <v>2.010261379357015</v>
      </c>
      <c r="FD38">
        <v>-0.66027770952937515</v>
      </c>
      <c r="FE38">
        <v>0.12885751001871509</v>
      </c>
      <c r="FF38">
        <v>1</v>
      </c>
      <c r="FG38">
        <v>0.61283552580138489</v>
      </c>
      <c r="FH38">
        <v>6.9091368687799734E-2</v>
      </c>
      <c r="FI38">
        <v>1.4754140758030981E-2</v>
      </c>
      <c r="FJ38">
        <v>1</v>
      </c>
      <c r="FK38">
        <v>2</v>
      </c>
      <c r="FL38">
        <v>2</v>
      </c>
      <c r="FM38" t="s">
        <v>420</v>
      </c>
      <c r="FN38">
        <v>2.9023099999999999</v>
      </c>
      <c r="FO38">
        <v>2.7326999999999999</v>
      </c>
      <c r="FP38">
        <v>1.9191400000000001E-2</v>
      </c>
      <c r="FQ38">
        <v>1.98481E-2</v>
      </c>
      <c r="FR38">
        <v>0.13106499999999999</v>
      </c>
      <c r="FS38">
        <v>0.10022499999999999</v>
      </c>
      <c r="FT38">
        <v>22956.6</v>
      </c>
      <c r="FU38">
        <v>21346.5</v>
      </c>
      <c r="FV38">
        <v>23339.9</v>
      </c>
      <c r="FW38">
        <v>21829.9</v>
      </c>
      <c r="FX38">
        <v>28613.1</v>
      </c>
      <c r="FY38">
        <v>27455.4</v>
      </c>
      <c r="FZ38">
        <v>36801.1</v>
      </c>
      <c r="GA38">
        <v>34022.699999999997</v>
      </c>
      <c r="GB38">
        <v>1.92693</v>
      </c>
      <c r="GC38">
        <v>1.7942</v>
      </c>
      <c r="GD38">
        <v>-6.1988800000000004E-3</v>
      </c>
      <c r="GE38">
        <v>0</v>
      </c>
      <c r="GF38">
        <v>30.079699999999999</v>
      </c>
      <c r="GG38">
        <v>999.9</v>
      </c>
      <c r="GH38">
        <v>34.200000000000003</v>
      </c>
      <c r="GI38">
        <v>49.8</v>
      </c>
      <c r="GJ38">
        <v>42.285499999999999</v>
      </c>
      <c r="GK38">
        <v>61.967399999999998</v>
      </c>
      <c r="GL38">
        <v>35.857399999999998</v>
      </c>
      <c r="GM38">
        <v>1</v>
      </c>
      <c r="GN38">
        <v>0.71296700000000002</v>
      </c>
      <c r="GO38">
        <v>5.1283500000000002</v>
      </c>
      <c r="GP38">
        <v>20.087700000000002</v>
      </c>
      <c r="GQ38">
        <v>5.2626600000000003</v>
      </c>
      <c r="GR38">
        <v>11.965199999999999</v>
      </c>
      <c r="GS38">
        <v>4.9793500000000002</v>
      </c>
      <c r="GT38">
        <v>3.2973300000000001</v>
      </c>
      <c r="GU38">
        <v>9999</v>
      </c>
      <c r="GV38">
        <v>9999</v>
      </c>
      <c r="GW38">
        <v>9999</v>
      </c>
      <c r="GX38">
        <v>999.9</v>
      </c>
      <c r="GY38">
        <v>1.86415</v>
      </c>
      <c r="GZ38">
        <v>1.8602000000000001</v>
      </c>
      <c r="HA38">
        <v>1.8666700000000001</v>
      </c>
      <c r="HB38">
        <v>1.8634200000000001</v>
      </c>
      <c r="HC38">
        <v>1.8620300000000001</v>
      </c>
      <c r="HD38">
        <v>1.8620399999999999</v>
      </c>
      <c r="HE38">
        <v>1.8633999999999999</v>
      </c>
      <c r="HF38">
        <v>1.8646199999999999</v>
      </c>
      <c r="HG38">
        <v>0</v>
      </c>
      <c r="HH38">
        <v>0</v>
      </c>
      <c r="HI38">
        <v>0</v>
      </c>
      <c r="HJ38">
        <v>0</v>
      </c>
      <c r="HK38" t="s">
        <v>409</v>
      </c>
      <c r="HL38" t="s">
        <v>410</v>
      </c>
      <c r="HM38" t="s">
        <v>411</v>
      </c>
      <c r="HN38" t="s">
        <v>411</v>
      </c>
      <c r="HO38" t="s">
        <v>411</v>
      </c>
      <c r="HP38" t="s">
        <v>411</v>
      </c>
      <c r="HQ38">
        <v>0</v>
      </c>
      <c r="HR38">
        <v>100</v>
      </c>
      <c r="HS38">
        <v>100</v>
      </c>
      <c r="HT38">
        <v>-0.47799999999999998</v>
      </c>
      <c r="HU38">
        <v>0.36909999999999998</v>
      </c>
      <c r="HV38">
        <v>-0.40660434676469343</v>
      </c>
      <c r="HW38">
        <v>-1.0353314661582381E-3</v>
      </c>
      <c r="HX38">
        <v>6.6505181264543773E-7</v>
      </c>
      <c r="HY38">
        <v>-1.850793754579626E-10</v>
      </c>
      <c r="HZ38">
        <v>-0.18293638296255429</v>
      </c>
      <c r="IA38">
        <v>-1.648161748699347E-2</v>
      </c>
      <c r="IB38">
        <v>1.7912429842672831E-3</v>
      </c>
      <c r="IC38">
        <v>-1.8786734536791681E-5</v>
      </c>
      <c r="ID38">
        <v>3</v>
      </c>
      <c r="IE38">
        <v>2022</v>
      </c>
      <c r="IF38">
        <v>2</v>
      </c>
      <c r="IG38">
        <v>30</v>
      </c>
      <c r="IH38">
        <v>0.9</v>
      </c>
      <c r="II38">
        <v>0.7</v>
      </c>
      <c r="IJ38">
        <v>0.3125</v>
      </c>
      <c r="IK38">
        <v>2.7624499999999999</v>
      </c>
      <c r="IL38">
        <v>1.4526399999999999</v>
      </c>
      <c r="IM38">
        <v>2.3315399999999999</v>
      </c>
      <c r="IN38">
        <v>1.5942400000000001</v>
      </c>
      <c r="IO38">
        <v>2.34253</v>
      </c>
      <c r="IP38">
        <v>51.934600000000003</v>
      </c>
      <c r="IQ38">
        <v>16.005800000000001</v>
      </c>
      <c r="IR38">
        <v>18</v>
      </c>
      <c r="IS38">
        <v>473.17200000000003</v>
      </c>
      <c r="IT38">
        <v>431.334</v>
      </c>
      <c r="IU38">
        <v>25.025700000000001</v>
      </c>
      <c r="IV38">
        <v>36.090499999999999</v>
      </c>
      <c r="IW38">
        <v>29.998699999999999</v>
      </c>
      <c r="IX38">
        <v>35.785699999999999</v>
      </c>
      <c r="IY38">
        <v>35.716500000000003</v>
      </c>
      <c r="IZ38">
        <v>6.2285500000000003</v>
      </c>
      <c r="JA38">
        <v>56.525500000000001</v>
      </c>
      <c r="JB38">
        <v>0</v>
      </c>
      <c r="JC38">
        <v>25.0639</v>
      </c>
      <c r="JD38">
        <v>75</v>
      </c>
      <c r="JE38">
        <v>19.603400000000001</v>
      </c>
      <c r="JF38">
        <v>98.523600000000002</v>
      </c>
      <c r="JG38">
        <v>98.2376</v>
      </c>
    </row>
    <row r="39" spans="1:267" x14ac:dyDescent="0.3">
      <c r="A39">
        <v>23</v>
      </c>
      <c r="B39">
        <v>1659819934.5</v>
      </c>
      <c r="C39">
        <v>3739.5</v>
      </c>
      <c r="D39" t="s">
        <v>523</v>
      </c>
      <c r="E39" t="s">
        <v>524</v>
      </c>
      <c r="F39" t="s">
        <v>398</v>
      </c>
      <c r="G39" t="s">
        <v>399</v>
      </c>
      <c r="H39" t="s">
        <v>31</v>
      </c>
      <c r="I39" t="s">
        <v>494</v>
      </c>
      <c r="J39" t="s">
        <v>401</v>
      </c>
      <c r="K39">
        <f t="shared" si="0"/>
        <v>-0.89760483287896342</v>
      </c>
      <c r="L39">
        <v>1659819934.5</v>
      </c>
      <c r="M39">
        <f t="shared" si="1"/>
        <v>8.2459121135314856E-3</v>
      </c>
      <c r="N39">
        <f t="shared" si="2"/>
        <v>8.2459121135314852</v>
      </c>
      <c r="O39">
        <f t="shared" si="3"/>
        <v>-0.6375602662889498</v>
      </c>
      <c r="P39">
        <f t="shared" si="4"/>
        <v>50.282800000000002</v>
      </c>
      <c r="Q39">
        <f t="shared" si="5"/>
        <v>50.876167209718652</v>
      </c>
      <c r="R39">
        <f t="shared" si="6"/>
        <v>5.0644326245533646</v>
      </c>
      <c r="S39">
        <f t="shared" si="7"/>
        <v>5.00536629900152</v>
      </c>
      <c r="T39">
        <f t="shared" si="8"/>
        <v>0.65774837142160025</v>
      </c>
      <c r="U39">
        <f t="shared" si="9"/>
        <v>2.9195746771040909</v>
      </c>
      <c r="V39">
        <f t="shared" si="10"/>
        <v>0.58517421022492833</v>
      </c>
      <c r="W39">
        <f t="shared" si="11"/>
        <v>0.37158489064472722</v>
      </c>
      <c r="X39">
        <f t="shared" si="12"/>
        <v>321.54690300266384</v>
      </c>
      <c r="Y39">
        <f t="shared" si="13"/>
        <v>28.945230235271808</v>
      </c>
      <c r="Z39">
        <f t="shared" si="14"/>
        <v>29.8826</v>
      </c>
      <c r="AA39">
        <f t="shared" si="15"/>
        <v>4.2318043078234151</v>
      </c>
      <c r="AB39">
        <f t="shared" si="16"/>
        <v>70.791871258537697</v>
      </c>
      <c r="AC39">
        <f t="shared" si="17"/>
        <v>2.8791895682505801</v>
      </c>
      <c r="AD39">
        <f t="shared" si="18"/>
        <v>4.0671188895905077</v>
      </c>
      <c r="AE39">
        <f t="shared" si="19"/>
        <v>1.352614739572835</v>
      </c>
      <c r="AF39">
        <f t="shared" si="20"/>
        <v>-363.64472420673854</v>
      </c>
      <c r="AG39">
        <f t="shared" si="21"/>
        <v>-108.40145575151516</v>
      </c>
      <c r="AH39">
        <f t="shared" si="22"/>
        <v>-8.2180384354072107</v>
      </c>
      <c r="AI39">
        <f t="shared" si="23"/>
        <v>-158.71731539099707</v>
      </c>
      <c r="AJ39">
        <v>0</v>
      </c>
      <c r="AK39">
        <v>0</v>
      </c>
      <c r="AL39">
        <f t="shared" si="24"/>
        <v>1</v>
      </c>
      <c r="AM39">
        <f t="shared" si="25"/>
        <v>0</v>
      </c>
      <c r="AN39">
        <f t="shared" si="26"/>
        <v>52195.639102667083</v>
      </c>
      <c r="AO39" t="s">
        <v>402</v>
      </c>
      <c r="AP39">
        <v>10366.9</v>
      </c>
      <c r="AQ39">
        <v>993.59653846153856</v>
      </c>
      <c r="AR39">
        <v>3431.87</v>
      </c>
      <c r="AS39">
        <f t="shared" si="27"/>
        <v>0.71047955241266758</v>
      </c>
      <c r="AT39">
        <v>-3.9894345373445681</v>
      </c>
      <c r="AU39" t="s">
        <v>525</v>
      </c>
      <c r="AV39">
        <v>10044.6</v>
      </c>
      <c r="AW39">
        <v>808.29700000000014</v>
      </c>
      <c r="AX39">
        <v>994.91099999999994</v>
      </c>
      <c r="AY39">
        <f t="shared" si="28"/>
        <v>0.18756853628113446</v>
      </c>
      <c r="AZ39">
        <v>0.5</v>
      </c>
      <c r="BA39">
        <f t="shared" si="29"/>
        <v>1681.3599000013803</v>
      </c>
      <c r="BB39">
        <f t="shared" si="30"/>
        <v>-0.6375602662889498</v>
      </c>
      <c r="BC39">
        <f t="shared" si="31"/>
        <v>157.68510770252675</v>
      </c>
      <c r="BD39">
        <f t="shared" si="32"/>
        <v>1.9935495494170325E-3</v>
      </c>
      <c r="BE39">
        <f t="shared" si="33"/>
        <v>2.4494241193433384</v>
      </c>
      <c r="BF39">
        <f t="shared" si="34"/>
        <v>581.33673124406732</v>
      </c>
      <c r="BG39" t="s">
        <v>526</v>
      </c>
      <c r="BH39">
        <v>617.69000000000005</v>
      </c>
      <c r="BI39">
        <f t="shared" si="35"/>
        <v>617.69000000000005</v>
      </c>
      <c r="BJ39">
        <f t="shared" si="36"/>
        <v>0.37915049687861513</v>
      </c>
      <c r="BK39">
        <f t="shared" si="37"/>
        <v>0.49470734662174126</v>
      </c>
      <c r="BL39">
        <f t="shared" si="38"/>
        <v>0.86595704610223934</v>
      </c>
      <c r="BM39">
        <f t="shared" si="39"/>
        <v>141.96992041200122</v>
      </c>
      <c r="BN39">
        <f t="shared" si="40"/>
        <v>0.99946090479218341</v>
      </c>
      <c r="BO39">
        <f t="shared" si="41"/>
        <v>0.37804888665278152</v>
      </c>
      <c r="BP39">
        <f t="shared" si="42"/>
        <v>0.62195111334721842</v>
      </c>
      <c r="BQ39">
        <v>9029</v>
      </c>
      <c r="BR39">
        <v>300</v>
      </c>
      <c r="BS39">
        <v>300</v>
      </c>
      <c r="BT39">
        <v>300</v>
      </c>
      <c r="BU39">
        <v>10044.6</v>
      </c>
      <c r="BV39">
        <v>949.17</v>
      </c>
      <c r="BW39">
        <v>-1.06972E-2</v>
      </c>
      <c r="BX39">
        <v>1.48</v>
      </c>
      <c r="BY39" t="s">
        <v>405</v>
      </c>
      <c r="BZ39" t="s">
        <v>405</v>
      </c>
      <c r="CA39" t="s">
        <v>405</v>
      </c>
      <c r="CB39" t="s">
        <v>405</v>
      </c>
      <c r="CC39" t="s">
        <v>405</v>
      </c>
      <c r="CD39" t="s">
        <v>405</v>
      </c>
      <c r="CE39" t="s">
        <v>405</v>
      </c>
      <c r="CF39" t="s">
        <v>405</v>
      </c>
      <c r="CG39" t="s">
        <v>405</v>
      </c>
      <c r="CH39" t="s">
        <v>405</v>
      </c>
      <c r="CI39">
        <f t="shared" si="43"/>
        <v>2000.19</v>
      </c>
      <c r="CJ39">
        <f t="shared" si="44"/>
        <v>1681.3599000013803</v>
      </c>
      <c r="CK39">
        <f t="shared" si="45"/>
        <v>0.8406000929918559</v>
      </c>
      <c r="CL39">
        <f t="shared" si="46"/>
        <v>0.16075817947428186</v>
      </c>
      <c r="CM39">
        <v>6</v>
      </c>
      <c r="CN39">
        <v>0.5</v>
      </c>
      <c r="CO39" t="s">
        <v>406</v>
      </c>
      <c r="CP39">
        <v>2</v>
      </c>
      <c r="CQ39">
        <v>1659819934.5</v>
      </c>
      <c r="CR39">
        <v>50.282800000000002</v>
      </c>
      <c r="CS39">
        <v>50.015300000000003</v>
      </c>
      <c r="CT39">
        <v>28.9237</v>
      </c>
      <c r="CU39">
        <v>19.3155</v>
      </c>
      <c r="CV39">
        <v>50.73</v>
      </c>
      <c r="CW39">
        <v>28.554300000000001</v>
      </c>
      <c r="CX39">
        <v>500.036</v>
      </c>
      <c r="CY39">
        <v>99.444900000000004</v>
      </c>
      <c r="CZ39">
        <v>9.9403400000000003E-2</v>
      </c>
      <c r="DA39">
        <v>29.193899999999999</v>
      </c>
      <c r="DB39">
        <v>29.8826</v>
      </c>
      <c r="DC39">
        <v>999.9</v>
      </c>
      <c r="DD39">
        <v>0</v>
      </c>
      <c r="DE39">
        <v>0</v>
      </c>
      <c r="DF39">
        <v>9998.75</v>
      </c>
      <c r="DG39">
        <v>0</v>
      </c>
      <c r="DH39">
        <v>792.48099999999999</v>
      </c>
      <c r="DI39">
        <v>0.26758999999999999</v>
      </c>
      <c r="DJ39">
        <v>51.780500000000004</v>
      </c>
      <c r="DK39">
        <v>51.000399999999999</v>
      </c>
      <c r="DL39">
        <v>9.6081900000000005</v>
      </c>
      <c r="DM39">
        <v>50.015300000000003</v>
      </c>
      <c r="DN39">
        <v>19.3155</v>
      </c>
      <c r="DO39">
        <v>2.8763100000000001</v>
      </c>
      <c r="DP39">
        <v>1.92083</v>
      </c>
      <c r="DQ39">
        <v>23.328700000000001</v>
      </c>
      <c r="DR39">
        <v>16.8064</v>
      </c>
      <c r="DS39">
        <v>2000.19</v>
      </c>
      <c r="DT39">
        <v>0.97999599999999998</v>
      </c>
      <c r="DU39">
        <v>2.00042E-2</v>
      </c>
      <c r="DV39">
        <v>0</v>
      </c>
      <c r="DW39">
        <v>805.70500000000004</v>
      </c>
      <c r="DX39">
        <v>9.9997699999999995E-2</v>
      </c>
      <c r="DY39">
        <v>17245.3</v>
      </c>
      <c r="DZ39">
        <v>16943.400000000001</v>
      </c>
      <c r="EA39">
        <v>52.75</v>
      </c>
      <c r="EB39">
        <v>54</v>
      </c>
      <c r="EC39">
        <v>53.311999999999998</v>
      </c>
      <c r="ED39">
        <v>53.75</v>
      </c>
      <c r="EE39">
        <v>53.75</v>
      </c>
      <c r="EF39">
        <v>1960.08</v>
      </c>
      <c r="EG39">
        <v>40.01</v>
      </c>
      <c r="EH39">
        <v>0</v>
      </c>
      <c r="EI39">
        <v>132.39999985694891</v>
      </c>
      <c r="EJ39">
        <v>0</v>
      </c>
      <c r="EK39">
        <v>808.29700000000014</v>
      </c>
      <c r="EL39">
        <v>-2.357307770030372</v>
      </c>
      <c r="EM39">
        <v>-851.99230916738418</v>
      </c>
      <c r="EN39">
        <v>17332.808000000001</v>
      </c>
      <c r="EO39">
        <v>15</v>
      </c>
      <c r="EP39">
        <v>1659819886</v>
      </c>
      <c r="EQ39" t="s">
        <v>527</v>
      </c>
      <c r="ER39">
        <v>1659819882</v>
      </c>
      <c r="ES39">
        <v>1659819886</v>
      </c>
      <c r="ET39">
        <v>47</v>
      </c>
      <c r="EU39">
        <v>0.01</v>
      </c>
      <c r="EV39">
        <v>0</v>
      </c>
      <c r="EW39">
        <v>-0.44700000000000001</v>
      </c>
      <c r="EX39">
        <v>3.4000000000000002E-2</v>
      </c>
      <c r="EY39">
        <v>50</v>
      </c>
      <c r="EZ39">
        <v>19</v>
      </c>
      <c r="FA39">
        <v>0.28000000000000003</v>
      </c>
      <c r="FB39">
        <v>0.01</v>
      </c>
      <c r="FC39">
        <v>-0.6473261843968029</v>
      </c>
      <c r="FD39">
        <v>-0.24810707620805991</v>
      </c>
      <c r="FE39">
        <v>6.4576399242931362E-2</v>
      </c>
      <c r="FF39">
        <v>1</v>
      </c>
      <c r="FG39">
        <v>0.65094895772679662</v>
      </c>
      <c r="FH39">
        <v>9.1056197484915238E-2</v>
      </c>
      <c r="FI39">
        <v>1.7256560468495219E-2</v>
      </c>
      <c r="FJ39">
        <v>1</v>
      </c>
      <c r="FK39">
        <v>2</v>
      </c>
      <c r="FL39">
        <v>2</v>
      </c>
      <c r="FM39" t="s">
        <v>420</v>
      </c>
      <c r="FN39">
        <v>2.9025300000000001</v>
      </c>
      <c r="FO39">
        <v>2.7330199999999998</v>
      </c>
      <c r="FP39">
        <v>1.3533699999999999E-2</v>
      </c>
      <c r="FQ39">
        <v>1.33314E-2</v>
      </c>
      <c r="FR39">
        <v>0.131108</v>
      </c>
      <c r="FS39">
        <v>9.9057699999999999E-2</v>
      </c>
      <c r="FT39">
        <v>23091.3</v>
      </c>
      <c r="FU39">
        <v>21492</v>
      </c>
      <c r="FV39">
        <v>23342.400000000001</v>
      </c>
      <c r="FW39">
        <v>21833.8</v>
      </c>
      <c r="FX39">
        <v>28615.599999999999</v>
      </c>
      <c r="FY39">
        <v>27496.3</v>
      </c>
      <c r="FZ39">
        <v>36806.400000000001</v>
      </c>
      <c r="GA39">
        <v>34029.199999999997</v>
      </c>
      <c r="GB39">
        <v>1.9278</v>
      </c>
      <c r="GC39">
        <v>1.7939499999999999</v>
      </c>
      <c r="GD39">
        <v>-8.84011E-3</v>
      </c>
      <c r="GE39">
        <v>0</v>
      </c>
      <c r="GF39">
        <v>30.026499999999999</v>
      </c>
      <c r="GG39">
        <v>999.9</v>
      </c>
      <c r="GH39">
        <v>33.700000000000003</v>
      </c>
      <c r="GI39">
        <v>49.9</v>
      </c>
      <c r="GJ39">
        <v>41.876199999999997</v>
      </c>
      <c r="GK39">
        <v>61.867400000000004</v>
      </c>
      <c r="GL39">
        <v>35.392600000000002</v>
      </c>
      <c r="GM39">
        <v>1</v>
      </c>
      <c r="GN39">
        <v>0.71016999999999997</v>
      </c>
      <c r="GO39">
        <v>4.7105300000000003</v>
      </c>
      <c r="GP39">
        <v>20.052299999999999</v>
      </c>
      <c r="GQ39">
        <v>5.2617700000000003</v>
      </c>
      <c r="GR39">
        <v>11.964600000000001</v>
      </c>
      <c r="GS39">
        <v>4.9797000000000002</v>
      </c>
      <c r="GT39">
        <v>3.2972299999999999</v>
      </c>
      <c r="GU39">
        <v>9999</v>
      </c>
      <c r="GV39">
        <v>9999</v>
      </c>
      <c r="GW39">
        <v>9999</v>
      </c>
      <c r="GX39">
        <v>999.9</v>
      </c>
      <c r="GY39">
        <v>1.86432</v>
      </c>
      <c r="GZ39">
        <v>1.8603499999999999</v>
      </c>
      <c r="HA39">
        <v>1.8668199999999999</v>
      </c>
      <c r="HB39">
        <v>1.86361</v>
      </c>
      <c r="HC39">
        <v>1.8621799999999999</v>
      </c>
      <c r="HD39">
        <v>1.8622000000000001</v>
      </c>
      <c r="HE39">
        <v>1.86355</v>
      </c>
      <c r="HF39">
        <v>1.8648</v>
      </c>
      <c r="HG39">
        <v>0</v>
      </c>
      <c r="HH39">
        <v>0</v>
      </c>
      <c r="HI39">
        <v>0</v>
      </c>
      <c r="HJ39">
        <v>0</v>
      </c>
      <c r="HK39" t="s">
        <v>409</v>
      </c>
      <c r="HL39" t="s">
        <v>410</v>
      </c>
      <c r="HM39" t="s">
        <v>411</v>
      </c>
      <c r="HN39" t="s">
        <v>411</v>
      </c>
      <c r="HO39" t="s">
        <v>411</v>
      </c>
      <c r="HP39" t="s">
        <v>411</v>
      </c>
      <c r="HQ39">
        <v>0</v>
      </c>
      <c r="HR39">
        <v>100</v>
      </c>
      <c r="HS39">
        <v>100</v>
      </c>
      <c r="HT39">
        <v>-0.44700000000000001</v>
      </c>
      <c r="HU39">
        <v>0.36940000000000001</v>
      </c>
      <c r="HV39">
        <v>-0.39636848041734052</v>
      </c>
      <c r="HW39">
        <v>-1.0353314661582381E-3</v>
      </c>
      <c r="HX39">
        <v>6.6505181264543773E-7</v>
      </c>
      <c r="HY39">
        <v>-1.850793754579626E-10</v>
      </c>
      <c r="HZ39">
        <v>-0.18306768807293311</v>
      </c>
      <c r="IA39">
        <v>-1.648161748699347E-2</v>
      </c>
      <c r="IB39">
        <v>1.7912429842672831E-3</v>
      </c>
      <c r="IC39">
        <v>-1.8786734536791681E-5</v>
      </c>
      <c r="ID39">
        <v>3</v>
      </c>
      <c r="IE39">
        <v>2022</v>
      </c>
      <c r="IF39">
        <v>2</v>
      </c>
      <c r="IG39">
        <v>30</v>
      </c>
      <c r="IH39">
        <v>0.9</v>
      </c>
      <c r="II39">
        <v>0.8</v>
      </c>
      <c r="IJ39">
        <v>0.25390600000000002</v>
      </c>
      <c r="IK39">
        <v>2.7722199999999999</v>
      </c>
      <c r="IL39">
        <v>1.4514199999999999</v>
      </c>
      <c r="IM39">
        <v>2.3327599999999999</v>
      </c>
      <c r="IN39">
        <v>1.5942400000000001</v>
      </c>
      <c r="IO39">
        <v>2.3596200000000001</v>
      </c>
      <c r="IP39">
        <v>52.171900000000001</v>
      </c>
      <c r="IQ39">
        <v>24.210100000000001</v>
      </c>
      <c r="IR39">
        <v>18</v>
      </c>
      <c r="IS39">
        <v>473.44900000000001</v>
      </c>
      <c r="IT39">
        <v>430.91399999999999</v>
      </c>
      <c r="IU39">
        <v>25.295100000000001</v>
      </c>
      <c r="IV39">
        <v>36.040399999999998</v>
      </c>
      <c r="IW39">
        <v>29.999700000000001</v>
      </c>
      <c r="IX39">
        <v>35.748800000000003</v>
      </c>
      <c r="IY39">
        <v>35.680900000000001</v>
      </c>
      <c r="IZ39">
        <v>5.0491799999999998</v>
      </c>
      <c r="JA39">
        <v>56.633400000000002</v>
      </c>
      <c r="JB39">
        <v>0</v>
      </c>
      <c r="JC39">
        <v>25.312799999999999</v>
      </c>
      <c r="JD39">
        <v>50</v>
      </c>
      <c r="JE39">
        <v>19.338799999999999</v>
      </c>
      <c r="JF39">
        <v>98.5364</v>
      </c>
      <c r="JG39">
        <v>98.255899999999997</v>
      </c>
    </row>
    <row r="40" spans="1:267" x14ac:dyDescent="0.3">
      <c r="A40">
        <v>24</v>
      </c>
      <c r="B40">
        <v>1659820071.5</v>
      </c>
      <c r="C40">
        <v>3876.5</v>
      </c>
      <c r="D40" t="s">
        <v>528</v>
      </c>
      <c r="E40" t="s">
        <v>529</v>
      </c>
      <c r="F40" t="s">
        <v>398</v>
      </c>
      <c r="G40" t="s">
        <v>399</v>
      </c>
      <c r="H40" t="s">
        <v>31</v>
      </c>
      <c r="I40" t="s">
        <v>494</v>
      </c>
      <c r="J40" t="s">
        <v>401</v>
      </c>
      <c r="K40">
        <f t="shared" si="0"/>
        <v>-11.415385802677378</v>
      </c>
      <c r="L40">
        <v>1659820071.5</v>
      </c>
      <c r="M40">
        <f t="shared" si="1"/>
        <v>7.9667522875070361E-3</v>
      </c>
      <c r="N40">
        <f t="shared" si="2"/>
        <v>7.9667522875070356</v>
      </c>
      <c r="O40">
        <f t="shared" si="3"/>
        <v>-3.9857016585205898</v>
      </c>
      <c r="P40">
        <f t="shared" si="4"/>
        <v>24.5153</v>
      </c>
      <c r="Q40">
        <f t="shared" si="5"/>
        <v>34.896790694696932</v>
      </c>
      <c r="R40">
        <f t="shared" si="6"/>
        <v>3.4733912436698362</v>
      </c>
      <c r="S40">
        <f t="shared" si="7"/>
        <v>2.44008766023516</v>
      </c>
      <c r="T40">
        <f t="shared" si="8"/>
        <v>0.63739877212398721</v>
      </c>
      <c r="U40">
        <f t="shared" si="9"/>
        <v>2.9171840531260735</v>
      </c>
      <c r="V40">
        <f t="shared" si="10"/>
        <v>0.56894689439175705</v>
      </c>
      <c r="W40">
        <f t="shared" si="11"/>
        <v>0.36112742033395057</v>
      </c>
      <c r="X40">
        <f t="shared" si="12"/>
        <v>321.53732700266386</v>
      </c>
      <c r="Y40">
        <f t="shared" si="13"/>
        <v>29.332198420781829</v>
      </c>
      <c r="Z40">
        <f t="shared" si="14"/>
        <v>29.963699999999999</v>
      </c>
      <c r="AA40">
        <f t="shared" si="15"/>
        <v>4.2515746214500991</v>
      </c>
      <c r="AB40">
        <f t="shared" si="16"/>
        <v>70.213887426850675</v>
      </c>
      <c r="AC40">
        <f t="shared" si="17"/>
        <v>2.9079735956809198</v>
      </c>
      <c r="AD40">
        <f t="shared" si="18"/>
        <v>4.1415932121839392</v>
      </c>
      <c r="AE40">
        <f t="shared" si="19"/>
        <v>1.3436010257691793</v>
      </c>
      <c r="AF40">
        <f t="shared" si="20"/>
        <v>-351.33377587906028</v>
      </c>
      <c r="AG40">
        <f t="shared" si="21"/>
        <v>-71.62131662648946</v>
      </c>
      <c r="AH40">
        <f t="shared" si="22"/>
        <v>-5.444802463478382</v>
      </c>
      <c r="AI40">
        <f t="shared" si="23"/>
        <v>-106.86256796636425</v>
      </c>
      <c r="AJ40">
        <v>0</v>
      </c>
      <c r="AK40">
        <v>0</v>
      </c>
      <c r="AL40">
        <f t="shared" si="24"/>
        <v>1</v>
      </c>
      <c r="AM40">
        <f t="shared" si="25"/>
        <v>0</v>
      </c>
      <c r="AN40">
        <f t="shared" si="26"/>
        <v>52072.887530635715</v>
      </c>
      <c r="AO40" t="s">
        <v>402</v>
      </c>
      <c r="AP40">
        <v>10366.9</v>
      </c>
      <c r="AQ40">
        <v>993.59653846153856</v>
      </c>
      <c r="AR40">
        <v>3431.87</v>
      </c>
      <c r="AS40">
        <f t="shared" si="27"/>
        <v>0.71047955241266758</v>
      </c>
      <c r="AT40">
        <v>-3.9894345373445681</v>
      </c>
      <c r="AU40" t="s">
        <v>530</v>
      </c>
      <c r="AV40">
        <v>10045.4</v>
      </c>
      <c r="AW40">
        <v>816.95879999999988</v>
      </c>
      <c r="AX40">
        <v>978.14599999999996</v>
      </c>
      <c r="AY40">
        <f t="shared" si="28"/>
        <v>0.16478848760818943</v>
      </c>
      <c r="AZ40">
        <v>0.5</v>
      </c>
      <c r="BA40">
        <f t="shared" si="29"/>
        <v>1681.3095000013802</v>
      </c>
      <c r="BB40">
        <f t="shared" si="30"/>
        <v>-3.9857016585205898</v>
      </c>
      <c r="BC40">
        <f t="shared" si="31"/>
        <v>138.53022485325431</v>
      </c>
      <c r="BD40">
        <f t="shared" si="32"/>
        <v>2.2202210978854642E-6</v>
      </c>
      <c r="BE40">
        <f t="shared" si="33"/>
        <v>2.5085457590175704</v>
      </c>
      <c r="BF40">
        <f t="shared" si="34"/>
        <v>575.57247310083267</v>
      </c>
      <c r="BG40" t="s">
        <v>531</v>
      </c>
      <c r="BH40">
        <v>621.09</v>
      </c>
      <c r="BI40">
        <f t="shared" si="35"/>
        <v>621.09</v>
      </c>
      <c r="BJ40">
        <f t="shared" si="36"/>
        <v>0.36503344081558375</v>
      </c>
      <c r="BK40">
        <f t="shared" si="37"/>
        <v>0.45143394873633297</v>
      </c>
      <c r="BL40">
        <f t="shared" si="38"/>
        <v>0.87296906908402661</v>
      </c>
      <c r="BM40">
        <f t="shared" si="39"/>
        <v>-10.432464887955025</v>
      </c>
      <c r="BN40">
        <f t="shared" si="40"/>
        <v>1.0063366717085909</v>
      </c>
      <c r="BO40">
        <f t="shared" si="41"/>
        <v>0.34320104174243438</v>
      </c>
      <c r="BP40">
        <f t="shared" si="42"/>
        <v>0.65679895825756562</v>
      </c>
      <c r="BQ40">
        <v>9031</v>
      </c>
      <c r="BR40">
        <v>300</v>
      </c>
      <c r="BS40">
        <v>300</v>
      </c>
      <c r="BT40">
        <v>300</v>
      </c>
      <c r="BU40">
        <v>10045.4</v>
      </c>
      <c r="BV40">
        <v>939.16</v>
      </c>
      <c r="BW40">
        <v>-1.06982E-2</v>
      </c>
      <c r="BX40">
        <v>0.17</v>
      </c>
      <c r="BY40" t="s">
        <v>405</v>
      </c>
      <c r="BZ40" t="s">
        <v>405</v>
      </c>
      <c r="CA40" t="s">
        <v>405</v>
      </c>
      <c r="CB40" t="s">
        <v>405</v>
      </c>
      <c r="CC40" t="s">
        <v>405</v>
      </c>
      <c r="CD40" t="s">
        <v>405</v>
      </c>
      <c r="CE40" t="s">
        <v>405</v>
      </c>
      <c r="CF40" t="s">
        <v>405</v>
      </c>
      <c r="CG40" t="s">
        <v>405</v>
      </c>
      <c r="CH40" t="s">
        <v>405</v>
      </c>
      <c r="CI40">
        <f t="shared" si="43"/>
        <v>2000.13</v>
      </c>
      <c r="CJ40">
        <f t="shared" si="44"/>
        <v>1681.3095000013802</v>
      </c>
      <c r="CK40">
        <f t="shared" si="45"/>
        <v>0.84060011099347554</v>
      </c>
      <c r="CL40">
        <f t="shared" si="46"/>
        <v>0.1607582142174078</v>
      </c>
      <c r="CM40">
        <v>6</v>
      </c>
      <c r="CN40">
        <v>0.5</v>
      </c>
      <c r="CO40" t="s">
        <v>406</v>
      </c>
      <c r="CP40">
        <v>2</v>
      </c>
      <c r="CQ40">
        <v>1659820071.5</v>
      </c>
      <c r="CR40">
        <v>24.5153</v>
      </c>
      <c r="CS40">
        <v>19.968</v>
      </c>
      <c r="CT40">
        <v>29.216100000000001</v>
      </c>
      <c r="CU40">
        <v>19.9377</v>
      </c>
      <c r="CV40">
        <v>24.843599999999999</v>
      </c>
      <c r="CW40">
        <v>28.8325</v>
      </c>
      <c r="CX40">
        <v>500.12900000000002</v>
      </c>
      <c r="CY40">
        <v>99.433499999999995</v>
      </c>
      <c r="CZ40">
        <v>9.9757200000000004E-2</v>
      </c>
      <c r="DA40">
        <v>29.508299999999998</v>
      </c>
      <c r="DB40">
        <v>29.963699999999999</v>
      </c>
      <c r="DC40">
        <v>999.9</v>
      </c>
      <c r="DD40">
        <v>0</v>
      </c>
      <c r="DE40">
        <v>0</v>
      </c>
      <c r="DF40">
        <v>9986.25</v>
      </c>
      <c r="DG40">
        <v>0</v>
      </c>
      <c r="DH40">
        <v>391.04300000000001</v>
      </c>
      <c r="DI40">
        <v>4.5473100000000004</v>
      </c>
      <c r="DJ40">
        <v>25.2531</v>
      </c>
      <c r="DK40">
        <v>20.374199999999998</v>
      </c>
      <c r="DL40">
        <v>9.2784499999999994</v>
      </c>
      <c r="DM40">
        <v>19.968</v>
      </c>
      <c r="DN40">
        <v>19.9377</v>
      </c>
      <c r="DO40">
        <v>2.9050600000000002</v>
      </c>
      <c r="DP40">
        <v>1.98247</v>
      </c>
      <c r="DQ40">
        <v>23.493500000000001</v>
      </c>
      <c r="DR40">
        <v>17.305</v>
      </c>
      <c r="DS40">
        <v>2000.13</v>
      </c>
      <c r="DT40">
        <v>0.979993</v>
      </c>
      <c r="DU40">
        <v>2.0006900000000001E-2</v>
      </c>
      <c r="DV40">
        <v>0</v>
      </c>
      <c r="DW40">
        <v>816.01</v>
      </c>
      <c r="DX40">
        <v>9.9997699999999995E-2</v>
      </c>
      <c r="DY40">
        <v>17252</v>
      </c>
      <c r="DZ40">
        <v>16942.900000000001</v>
      </c>
      <c r="EA40">
        <v>52.375</v>
      </c>
      <c r="EB40">
        <v>53.375</v>
      </c>
      <c r="EC40">
        <v>53</v>
      </c>
      <c r="ED40">
        <v>53</v>
      </c>
      <c r="EE40">
        <v>53.375</v>
      </c>
      <c r="EF40">
        <v>1960.02</v>
      </c>
      <c r="EG40">
        <v>40.01</v>
      </c>
      <c r="EH40">
        <v>0</v>
      </c>
      <c r="EI40">
        <v>136.79999995231631</v>
      </c>
      <c r="EJ40">
        <v>0</v>
      </c>
      <c r="EK40">
        <v>816.95879999999988</v>
      </c>
      <c r="EL40">
        <v>7.06153846901777</v>
      </c>
      <c r="EM40">
        <v>56.76153834970512</v>
      </c>
      <c r="EN40">
        <v>17239.763999999999</v>
      </c>
      <c r="EO40">
        <v>15</v>
      </c>
      <c r="EP40">
        <v>1659820030.5</v>
      </c>
      <c r="EQ40" t="s">
        <v>532</v>
      </c>
      <c r="ER40">
        <v>1659820028</v>
      </c>
      <c r="ES40">
        <v>1659820030.5</v>
      </c>
      <c r="ET40">
        <v>48</v>
      </c>
      <c r="EU40">
        <v>9.2999999999999999E-2</v>
      </c>
      <c r="EV40">
        <v>3.0000000000000001E-3</v>
      </c>
      <c r="EW40">
        <v>-0.32400000000000001</v>
      </c>
      <c r="EX40">
        <v>3.2000000000000001E-2</v>
      </c>
      <c r="EY40">
        <v>20</v>
      </c>
      <c r="EZ40">
        <v>19</v>
      </c>
      <c r="FA40">
        <v>0.28999999999999998</v>
      </c>
      <c r="FB40">
        <v>0.01</v>
      </c>
      <c r="FC40">
        <v>-3.88624278483978</v>
      </c>
      <c r="FD40">
        <v>-0.82363377428457984</v>
      </c>
      <c r="FE40">
        <v>0.1504897661688426</v>
      </c>
      <c r="FF40">
        <v>1</v>
      </c>
      <c r="FG40">
        <v>0.62460863396378374</v>
      </c>
      <c r="FH40">
        <v>0.1138258847179582</v>
      </c>
      <c r="FI40">
        <v>1.9300028290575411E-2</v>
      </c>
      <c r="FJ40">
        <v>1</v>
      </c>
      <c r="FK40">
        <v>2</v>
      </c>
      <c r="FL40">
        <v>2</v>
      </c>
      <c r="FM40" t="s">
        <v>420</v>
      </c>
      <c r="FN40">
        <v>2.90333</v>
      </c>
      <c r="FO40">
        <v>2.7332700000000001</v>
      </c>
      <c r="FP40">
        <v>6.66061E-3</v>
      </c>
      <c r="FQ40">
        <v>5.3491600000000004E-3</v>
      </c>
      <c r="FR40">
        <v>0.13201499999999999</v>
      </c>
      <c r="FS40">
        <v>0.10130699999999999</v>
      </c>
      <c r="FT40">
        <v>23264.7</v>
      </c>
      <c r="FU40">
        <v>21682.7</v>
      </c>
      <c r="FV40">
        <v>23354.5</v>
      </c>
      <c r="FW40">
        <v>21850.3</v>
      </c>
      <c r="FX40">
        <v>28601.7</v>
      </c>
      <c r="FY40">
        <v>27447.4</v>
      </c>
      <c r="FZ40">
        <v>36828</v>
      </c>
      <c r="GA40">
        <v>34053.9</v>
      </c>
      <c r="GB40">
        <v>1.93015</v>
      </c>
      <c r="GC40">
        <v>1.7980799999999999</v>
      </c>
      <c r="GD40">
        <v>3.12179E-2</v>
      </c>
      <c r="GE40">
        <v>0</v>
      </c>
      <c r="GF40">
        <v>29.455400000000001</v>
      </c>
      <c r="GG40">
        <v>999.9</v>
      </c>
      <c r="GH40">
        <v>33.200000000000003</v>
      </c>
      <c r="GI40">
        <v>49.9</v>
      </c>
      <c r="GJ40">
        <v>41.262799999999999</v>
      </c>
      <c r="GK40">
        <v>60.947400000000002</v>
      </c>
      <c r="GL40">
        <v>35.3005</v>
      </c>
      <c r="GM40">
        <v>1</v>
      </c>
      <c r="GN40">
        <v>0.68544000000000005</v>
      </c>
      <c r="GO40">
        <v>3.8454000000000002</v>
      </c>
      <c r="GP40">
        <v>20.074400000000001</v>
      </c>
      <c r="GQ40">
        <v>5.2659599999999998</v>
      </c>
      <c r="GR40">
        <v>11.9628</v>
      </c>
      <c r="GS40">
        <v>4.9797500000000001</v>
      </c>
      <c r="GT40">
        <v>3.298</v>
      </c>
      <c r="GU40">
        <v>9999</v>
      </c>
      <c r="GV40">
        <v>9999</v>
      </c>
      <c r="GW40">
        <v>9999</v>
      </c>
      <c r="GX40">
        <v>999.9</v>
      </c>
      <c r="GY40">
        <v>1.86432</v>
      </c>
      <c r="GZ40">
        <v>1.86036</v>
      </c>
      <c r="HA40">
        <v>1.8669</v>
      </c>
      <c r="HB40">
        <v>1.8636299999999999</v>
      </c>
      <c r="HC40">
        <v>1.86222</v>
      </c>
      <c r="HD40">
        <v>1.8622000000000001</v>
      </c>
      <c r="HE40">
        <v>1.8635600000000001</v>
      </c>
      <c r="HF40">
        <v>1.86486</v>
      </c>
      <c r="HG40">
        <v>0</v>
      </c>
      <c r="HH40">
        <v>0</v>
      </c>
      <c r="HI40">
        <v>0</v>
      </c>
      <c r="HJ40">
        <v>0</v>
      </c>
      <c r="HK40" t="s">
        <v>409</v>
      </c>
      <c r="HL40" t="s">
        <v>410</v>
      </c>
      <c r="HM40" t="s">
        <v>411</v>
      </c>
      <c r="HN40" t="s">
        <v>411</v>
      </c>
      <c r="HO40" t="s">
        <v>411</v>
      </c>
      <c r="HP40" t="s">
        <v>411</v>
      </c>
      <c r="HQ40">
        <v>0</v>
      </c>
      <c r="HR40">
        <v>100</v>
      </c>
      <c r="HS40">
        <v>100</v>
      </c>
      <c r="HT40">
        <v>-0.32800000000000001</v>
      </c>
      <c r="HU40">
        <v>0.3836</v>
      </c>
      <c r="HV40">
        <v>-0.30297077708378789</v>
      </c>
      <c r="HW40">
        <v>-1.0353314661582381E-3</v>
      </c>
      <c r="HX40">
        <v>6.6505181264543773E-7</v>
      </c>
      <c r="HY40">
        <v>-1.850793754579626E-10</v>
      </c>
      <c r="HZ40">
        <v>-0.17992148740617439</v>
      </c>
      <c r="IA40">
        <v>-1.648161748699347E-2</v>
      </c>
      <c r="IB40">
        <v>1.7912429842672831E-3</v>
      </c>
      <c r="IC40">
        <v>-1.8786734536791681E-5</v>
      </c>
      <c r="ID40">
        <v>3</v>
      </c>
      <c r="IE40">
        <v>2022</v>
      </c>
      <c r="IF40">
        <v>2</v>
      </c>
      <c r="IG40">
        <v>30</v>
      </c>
      <c r="IH40">
        <v>0.7</v>
      </c>
      <c r="II40">
        <v>0.7</v>
      </c>
      <c r="IJ40">
        <v>0.18432599999999999</v>
      </c>
      <c r="IK40">
        <v>2.7856399999999999</v>
      </c>
      <c r="IL40">
        <v>1.4514199999999999</v>
      </c>
      <c r="IM40">
        <v>2.3315399999999999</v>
      </c>
      <c r="IN40">
        <v>1.5942400000000001</v>
      </c>
      <c r="IO40">
        <v>2.4279799999999998</v>
      </c>
      <c r="IP40">
        <v>52.2059</v>
      </c>
      <c r="IQ40">
        <v>24.2013</v>
      </c>
      <c r="IR40">
        <v>18</v>
      </c>
      <c r="IS40">
        <v>473.666</v>
      </c>
      <c r="IT40">
        <v>432.47500000000002</v>
      </c>
      <c r="IU40">
        <v>26.072299999999998</v>
      </c>
      <c r="IV40">
        <v>35.779699999999998</v>
      </c>
      <c r="IW40">
        <v>29.998899999999999</v>
      </c>
      <c r="IX40">
        <v>35.576700000000002</v>
      </c>
      <c r="IY40">
        <v>35.509399999999999</v>
      </c>
      <c r="IZ40">
        <v>3.6642299999999999</v>
      </c>
      <c r="JA40">
        <v>54.307200000000002</v>
      </c>
      <c r="JB40">
        <v>0</v>
      </c>
      <c r="JC40">
        <v>26.0824</v>
      </c>
      <c r="JD40">
        <v>20</v>
      </c>
      <c r="JE40">
        <v>19.980599999999999</v>
      </c>
      <c r="JF40">
        <v>98.5916</v>
      </c>
      <c r="JG40">
        <v>98.328400000000002</v>
      </c>
    </row>
    <row r="41" spans="1:267" x14ac:dyDescent="0.3">
      <c r="A41">
        <v>25</v>
      </c>
      <c r="B41">
        <v>1659820171</v>
      </c>
      <c r="C41">
        <v>3976</v>
      </c>
      <c r="D41" t="s">
        <v>533</v>
      </c>
      <c r="E41" t="s">
        <v>534</v>
      </c>
      <c r="F41" t="s">
        <v>398</v>
      </c>
      <c r="G41" t="s">
        <v>399</v>
      </c>
      <c r="H41" t="s">
        <v>31</v>
      </c>
      <c r="I41" t="s">
        <v>494</v>
      </c>
      <c r="J41" t="s">
        <v>401</v>
      </c>
      <c r="K41">
        <f t="shared" si="0"/>
        <v>6.0497234251916758</v>
      </c>
      <c r="L41">
        <v>1659820171</v>
      </c>
      <c r="M41">
        <f t="shared" si="1"/>
        <v>7.4314564291962761E-3</v>
      </c>
      <c r="N41">
        <f t="shared" si="2"/>
        <v>7.4314564291962757</v>
      </c>
      <c r="O41">
        <f t="shared" si="3"/>
        <v>31.428295901382299</v>
      </c>
      <c r="P41">
        <f t="shared" si="4"/>
        <v>359.15599999999989</v>
      </c>
      <c r="Q41">
        <f t="shared" si="5"/>
        <v>257.67365316146623</v>
      </c>
      <c r="R41">
        <f t="shared" si="6"/>
        <v>25.646617896233238</v>
      </c>
      <c r="S41">
        <f t="shared" si="7"/>
        <v>35.747297343463984</v>
      </c>
      <c r="T41">
        <f t="shared" si="8"/>
        <v>0.58168686528369051</v>
      </c>
      <c r="U41">
        <f t="shared" si="9"/>
        <v>2.9188973720489755</v>
      </c>
      <c r="V41">
        <f t="shared" si="10"/>
        <v>0.52413098258578006</v>
      </c>
      <c r="W41">
        <f t="shared" si="11"/>
        <v>0.33227717231339493</v>
      </c>
      <c r="X41">
        <f t="shared" si="12"/>
        <v>321.50526600266215</v>
      </c>
      <c r="Y41">
        <f t="shared" si="13"/>
        <v>29.735354091470025</v>
      </c>
      <c r="Z41">
        <f t="shared" si="14"/>
        <v>30.028700000000001</v>
      </c>
      <c r="AA41">
        <f t="shared" si="15"/>
        <v>4.2674781901277026</v>
      </c>
      <c r="AB41">
        <f t="shared" si="16"/>
        <v>69.134975479296529</v>
      </c>
      <c r="AC41">
        <f t="shared" si="17"/>
        <v>2.9071229090913997</v>
      </c>
      <c r="AD41">
        <f t="shared" si="18"/>
        <v>4.2049959357575526</v>
      </c>
      <c r="AE41">
        <f t="shared" si="19"/>
        <v>1.3603552810363029</v>
      </c>
      <c r="AF41">
        <f t="shared" si="20"/>
        <v>-327.72722852755578</v>
      </c>
      <c r="AG41">
        <f t="shared" si="21"/>
        <v>-40.379498508281038</v>
      </c>
      <c r="AH41">
        <f t="shared" si="22"/>
        <v>-3.0729317996517418</v>
      </c>
      <c r="AI41">
        <f t="shared" si="23"/>
        <v>-49.674392832826435</v>
      </c>
      <c r="AJ41">
        <v>0</v>
      </c>
      <c r="AK41">
        <v>0</v>
      </c>
      <c r="AL41">
        <f t="shared" si="24"/>
        <v>1</v>
      </c>
      <c r="AM41">
        <f t="shared" si="25"/>
        <v>0</v>
      </c>
      <c r="AN41">
        <f t="shared" si="26"/>
        <v>52076.344794506651</v>
      </c>
      <c r="AO41" t="s">
        <v>402</v>
      </c>
      <c r="AP41">
        <v>10366.9</v>
      </c>
      <c r="AQ41">
        <v>993.59653846153856</v>
      </c>
      <c r="AR41">
        <v>3431.87</v>
      </c>
      <c r="AS41">
        <f t="shared" si="27"/>
        <v>0.71047955241266758</v>
      </c>
      <c r="AT41">
        <v>-3.9894345373445681</v>
      </c>
      <c r="AU41" t="s">
        <v>535</v>
      </c>
      <c r="AV41">
        <v>10047.5</v>
      </c>
      <c r="AW41">
        <v>790.57280000000003</v>
      </c>
      <c r="AX41">
        <v>1113.79</v>
      </c>
      <c r="AY41">
        <f t="shared" si="28"/>
        <v>0.2901958178830838</v>
      </c>
      <c r="AZ41">
        <v>0.5</v>
      </c>
      <c r="BA41">
        <f t="shared" si="29"/>
        <v>1681.1490000013794</v>
      </c>
      <c r="BB41">
        <f t="shared" si="30"/>
        <v>31.428295901382299</v>
      </c>
      <c r="BC41">
        <f t="shared" si="31"/>
        <v>243.93120451936437</v>
      </c>
      <c r="BD41">
        <f t="shared" si="32"/>
        <v>2.1067573688410605E-2</v>
      </c>
      <c r="BE41">
        <f t="shared" si="33"/>
        <v>2.0812540963736432</v>
      </c>
      <c r="BF41">
        <f t="shared" si="34"/>
        <v>620.00365388844818</v>
      </c>
      <c r="BG41" t="s">
        <v>536</v>
      </c>
      <c r="BH41">
        <v>571.47</v>
      </c>
      <c r="BI41">
        <f t="shared" si="35"/>
        <v>571.47</v>
      </c>
      <c r="BJ41">
        <f t="shared" si="36"/>
        <v>0.48691405022490775</v>
      </c>
      <c r="BK41">
        <f t="shared" si="37"/>
        <v>0.59598982150759694</v>
      </c>
      <c r="BL41">
        <f t="shared" si="38"/>
        <v>0.81040413928121946</v>
      </c>
      <c r="BM41">
        <f t="shared" si="39"/>
        <v>2.6891412882436354</v>
      </c>
      <c r="BN41">
        <f t="shared" si="40"/>
        <v>0.95070550394186548</v>
      </c>
      <c r="BO41">
        <f t="shared" si="41"/>
        <v>0.43081459834811725</v>
      </c>
      <c r="BP41">
        <f t="shared" si="42"/>
        <v>0.56918540165188269</v>
      </c>
      <c r="BQ41">
        <v>9033</v>
      </c>
      <c r="BR41">
        <v>300</v>
      </c>
      <c r="BS41">
        <v>300</v>
      </c>
      <c r="BT41">
        <v>300</v>
      </c>
      <c r="BU41">
        <v>10047.5</v>
      </c>
      <c r="BV41">
        <v>1024.8800000000001</v>
      </c>
      <c r="BW41">
        <v>-1.07019E-2</v>
      </c>
      <c r="BX41">
        <v>1.25</v>
      </c>
      <c r="BY41" t="s">
        <v>405</v>
      </c>
      <c r="BZ41" t="s">
        <v>405</v>
      </c>
      <c r="CA41" t="s">
        <v>405</v>
      </c>
      <c r="CB41" t="s">
        <v>405</v>
      </c>
      <c r="CC41" t="s">
        <v>405</v>
      </c>
      <c r="CD41" t="s">
        <v>405</v>
      </c>
      <c r="CE41" t="s">
        <v>405</v>
      </c>
      <c r="CF41" t="s">
        <v>405</v>
      </c>
      <c r="CG41" t="s">
        <v>405</v>
      </c>
      <c r="CH41" t="s">
        <v>405</v>
      </c>
      <c r="CI41">
        <f t="shared" si="43"/>
        <v>1999.94</v>
      </c>
      <c r="CJ41">
        <f t="shared" si="44"/>
        <v>1681.1490000013794</v>
      </c>
      <c r="CK41">
        <f t="shared" si="45"/>
        <v>0.84059971799222943</v>
      </c>
      <c r="CL41">
        <f t="shared" si="46"/>
        <v>0.16075745572500283</v>
      </c>
      <c r="CM41">
        <v>6</v>
      </c>
      <c r="CN41">
        <v>0.5</v>
      </c>
      <c r="CO41" t="s">
        <v>406</v>
      </c>
      <c r="CP41">
        <v>2</v>
      </c>
      <c r="CQ41">
        <v>1659820171</v>
      </c>
      <c r="CR41">
        <v>359.15599999999989</v>
      </c>
      <c r="CS41">
        <v>400.06299999999999</v>
      </c>
      <c r="CT41">
        <v>29.208100000000002</v>
      </c>
      <c r="CU41">
        <v>20.552900000000001</v>
      </c>
      <c r="CV41">
        <v>359.56599999999997</v>
      </c>
      <c r="CW41">
        <v>29.1401</v>
      </c>
      <c r="CX41">
        <v>500.12</v>
      </c>
      <c r="CY41">
        <v>99.431299999999993</v>
      </c>
      <c r="CZ41">
        <v>0.100094</v>
      </c>
      <c r="DA41">
        <v>29.772099999999998</v>
      </c>
      <c r="DB41">
        <v>30.028700000000001</v>
      </c>
      <c r="DC41">
        <v>999.9</v>
      </c>
      <c r="DD41">
        <v>0</v>
      </c>
      <c r="DE41">
        <v>0</v>
      </c>
      <c r="DF41">
        <v>9996.25</v>
      </c>
      <c r="DG41">
        <v>0</v>
      </c>
      <c r="DH41">
        <v>427.52100000000002</v>
      </c>
      <c r="DI41">
        <v>-41.0946</v>
      </c>
      <c r="DJ41">
        <v>369.89400000000001</v>
      </c>
      <c r="DK41">
        <v>408.45800000000003</v>
      </c>
      <c r="DL41">
        <v>8.9831699999999994</v>
      </c>
      <c r="DM41">
        <v>400.06299999999999</v>
      </c>
      <c r="DN41">
        <v>20.552900000000001</v>
      </c>
      <c r="DO41">
        <v>2.9368099999999999</v>
      </c>
      <c r="DP41">
        <v>2.0436000000000001</v>
      </c>
      <c r="DQ41">
        <v>23.6739</v>
      </c>
      <c r="DR41">
        <v>17.786300000000001</v>
      </c>
      <c r="DS41">
        <v>1999.94</v>
      </c>
      <c r="DT41">
        <v>0.98000699999999996</v>
      </c>
      <c r="DU41">
        <v>1.99925E-2</v>
      </c>
      <c r="DV41">
        <v>0</v>
      </c>
      <c r="DW41">
        <v>790.62</v>
      </c>
      <c r="DX41">
        <v>9.9997699999999995E-2</v>
      </c>
      <c r="DY41">
        <v>16753</v>
      </c>
      <c r="DZ41">
        <v>16941.400000000001</v>
      </c>
      <c r="EA41">
        <v>52</v>
      </c>
      <c r="EB41">
        <v>52.875</v>
      </c>
      <c r="EC41">
        <v>52.686999999999998</v>
      </c>
      <c r="ED41">
        <v>52.375</v>
      </c>
      <c r="EE41">
        <v>53</v>
      </c>
      <c r="EF41">
        <v>1959.86</v>
      </c>
      <c r="EG41">
        <v>39.979999999999997</v>
      </c>
      <c r="EH41">
        <v>0</v>
      </c>
      <c r="EI41">
        <v>98.799999952316284</v>
      </c>
      <c r="EJ41">
        <v>0</v>
      </c>
      <c r="EK41">
        <v>790.57280000000003</v>
      </c>
      <c r="EL41">
        <v>-2.251153898971503</v>
      </c>
      <c r="EM41">
        <v>51.407692432894812</v>
      </c>
      <c r="EN41">
        <v>16745.768</v>
      </c>
      <c r="EO41">
        <v>15</v>
      </c>
      <c r="EP41">
        <v>1659820198.5</v>
      </c>
      <c r="EQ41" t="s">
        <v>537</v>
      </c>
      <c r="ER41">
        <v>1659820193</v>
      </c>
      <c r="ES41">
        <v>1659820198.5</v>
      </c>
      <c r="ET41">
        <v>49</v>
      </c>
      <c r="EU41">
        <v>0.21299999999999999</v>
      </c>
      <c r="EV41">
        <v>-3.0000000000000001E-3</v>
      </c>
      <c r="EW41">
        <v>-0.41</v>
      </c>
      <c r="EX41">
        <v>6.8000000000000005E-2</v>
      </c>
      <c r="EY41">
        <v>400</v>
      </c>
      <c r="EZ41">
        <v>20</v>
      </c>
      <c r="FA41">
        <v>0.05</v>
      </c>
      <c r="FB41">
        <v>0.01</v>
      </c>
      <c r="FC41">
        <v>31.56841779501498</v>
      </c>
      <c r="FD41">
        <v>-0.62567179198313572</v>
      </c>
      <c r="FE41">
        <v>9.6625156161804296E-2</v>
      </c>
      <c r="FF41">
        <v>1</v>
      </c>
      <c r="FG41">
        <v>0.61437916900923084</v>
      </c>
      <c r="FH41">
        <v>2.2934772433042809E-2</v>
      </c>
      <c r="FI41">
        <v>4.1022541761824216E-3</v>
      </c>
      <c r="FJ41">
        <v>1</v>
      </c>
      <c r="FK41">
        <v>2</v>
      </c>
      <c r="FL41">
        <v>2</v>
      </c>
      <c r="FM41" t="s">
        <v>420</v>
      </c>
      <c r="FN41">
        <v>2.9040599999999999</v>
      </c>
      <c r="FO41">
        <v>2.7336900000000002</v>
      </c>
      <c r="FP41">
        <v>8.1592399999999995E-2</v>
      </c>
      <c r="FQ41">
        <v>8.8539400000000004E-2</v>
      </c>
      <c r="FR41">
        <v>0.133049</v>
      </c>
      <c r="FS41">
        <v>0.103532</v>
      </c>
      <c r="FT41">
        <v>21528.400000000001</v>
      </c>
      <c r="FU41">
        <v>19889.2</v>
      </c>
      <c r="FV41">
        <v>23370.3</v>
      </c>
      <c r="FW41">
        <v>21868.2</v>
      </c>
      <c r="FX41">
        <v>28585.7</v>
      </c>
      <c r="FY41">
        <v>27399.8</v>
      </c>
      <c r="FZ41">
        <v>36853.800000000003</v>
      </c>
      <c r="GA41">
        <v>34080.199999999997</v>
      </c>
      <c r="GB41">
        <v>1.9336</v>
      </c>
      <c r="GC41">
        <v>1.80477</v>
      </c>
      <c r="GD41">
        <v>4.99748E-2</v>
      </c>
      <c r="GE41">
        <v>0</v>
      </c>
      <c r="GF41">
        <v>29.2149</v>
      </c>
      <c r="GG41">
        <v>999.9</v>
      </c>
      <c r="GH41">
        <v>33</v>
      </c>
      <c r="GI41">
        <v>49.8</v>
      </c>
      <c r="GJ41">
        <v>40.8033</v>
      </c>
      <c r="GK41">
        <v>61.297400000000003</v>
      </c>
      <c r="GL41">
        <v>35.444699999999997</v>
      </c>
      <c r="GM41">
        <v>1</v>
      </c>
      <c r="GN41">
        <v>0.65726099999999998</v>
      </c>
      <c r="GO41">
        <v>3.8068900000000001</v>
      </c>
      <c r="GP41">
        <v>20.074300000000001</v>
      </c>
      <c r="GQ41">
        <v>5.2644599999999997</v>
      </c>
      <c r="GR41">
        <v>11.9628</v>
      </c>
      <c r="GS41">
        <v>4.9798999999999998</v>
      </c>
      <c r="GT41">
        <v>3.2978499999999999</v>
      </c>
      <c r="GU41">
        <v>9999</v>
      </c>
      <c r="GV41">
        <v>9999</v>
      </c>
      <c r="GW41">
        <v>9999</v>
      </c>
      <c r="GX41">
        <v>999.9</v>
      </c>
      <c r="GY41">
        <v>1.86432</v>
      </c>
      <c r="GZ41">
        <v>1.8603499999999999</v>
      </c>
      <c r="HA41">
        <v>1.86687</v>
      </c>
      <c r="HB41">
        <v>1.8636600000000001</v>
      </c>
      <c r="HC41">
        <v>1.8622399999999999</v>
      </c>
      <c r="HD41">
        <v>1.8622300000000001</v>
      </c>
      <c r="HE41">
        <v>1.8635600000000001</v>
      </c>
      <c r="HF41">
        <v>1.8648899999999999</v>
      </c>
      <c r="HG41">
        <v>0</v>
      </c>
      <c r="HH41">
        <v>0</v>
      </c>
      <c r="HI41">
        <v>0</v>
      </c>
      <c r="HJ41">
        <v>0</v>
      </c>
      <c r="HK41" t="s">
        <v>409</v>
      </c>
      <c r="HL41" t="s">
        <v>410</v>
      </c>
      <c r="HM41" t="s">
        <v>411</v>
      </c>
      <c r="HN41" t="s">
        <v>411</v>
      </c>
      <c r="HO41" t="s">
        <v>411</v>
      </c>
      <c r="HP41" t="s">
        <v>411</v>
      </c>
      <c r="HQ41">
        <v>0</v>
      </c>
      <c r="HR41">
        <v>100</v>
      </c>
      <c r="HS41">
        <v>100</v>
      </c>
      <c r="HT41">
        <v>-0.41</v>
      </c>
      <c r="HU41">
        <v>6.8000000000000005E-2</v>
      </c>
      <c r="HV41">
        <v>-0.30297077708378789</v>
      </c>
      <c r="HW41">
        <v>-1.0353314661582381E-3</v>
      </c>
      <c r="HX41">
        <v>6.6505181264543773E-7</v>
      </c>
      <c r="HY41">
        <v>-1.850793754579626E-10</v>
      </c>
      <c r="HZ41">
        <v>-0.17992148740617439</v>
      </c>
      <c r="IA41">
        <v>-1.648161748699347E-2</v>
      </c>
      <c r="IB41">
        <v>1.7912429842672831E-3</v>
      </c>
      <c r="IC41">
        <v>-1.8786734536791681E-5</v>
      </c>
      <c r="ID41">
        <v>3</v>
      </c>
      <c r="IE41">
        <v>2022</v>
      </c>
      <c r="IF41">
        <v>2</v>
      </c>
      <c r="IG41">
        <v>30</v>
      </c>
      <c r="IH41">
        <v>2.4</v>
      </c>
      <c r="II41">
        <v>2.2999999999999998</v>
      </c>
      <c r="IJ41">
        <v>1.0583499999999999</v>
      </c>
      <c r="IK41">
        <v>2.7526899999999999</v>
      </c>
      <c r="IL41">
        <v>1.4514199999999999</v>
      </c>
      <c r="IM41">
        <v>2.3303199999999999</v>
      </c>
      <c r="IN41">
        <v>1.5942400000000001</v>
      </c>
      <c r="IO41">
        <v>2.3535200000000001</v>
      </c>
      <c r="IP41">
        <v>52.036099999999998</v>
      </c>
      <c r="IQ41">
        <v>24.2013</v>
      </c>
      <c r="IR41">
        <v>18</v>
      </c>
      <c r="IS41">
        <v>473.95699999999999</v>
      </c>
      <c r="IT41">
        <v>435.27800000000002</v>
      </c>
      <c r="IU41">
        <v>26.328800000000001</v>
      </c>
      <c r="IV41">
        <v>35.440800000000003</v>
      </c>
      <c r="IW41">
        <v>29.998799999999999</v>
      </c>
      <c r="IX41">
        <v>35.3215</v>
      </c>
      <c r="IY41">
        <v>35.268799999999999</v>
      </c>
      <c r="IZ41">
        <v>21.1479</v>
      </c>
      <c r="JA41">
        <v>50.945599999999999</v>
      </c>
      <c r="JB41">
        <v>0</v>
      </c>
      <c r="JC41">
        <v>26.303899999999999</v>
      </c>
      <c r="JD41">
        <v>400</v>
      </c>
      <c r="JE41">
        <v>20.612400000000001</v>
      </c>
      <c r="JF41">
        <v>98.659800000000004</v>
      </c>
      <c r="JG41">
        <v>98.406000000000006</v>
      </c>
    </row>
    <row r="42" spans="1:267" x14ac:dyDescent="0.3">
      <c r="A42">
        <v>26</v>
      </c>
      <c r="B42">
        <v>1659820339.5</v>
      </c>
      <c r="C42">
        <v>4144.5</v>
      </c>
      <c r="D42" t="s">
        <v>538</v>
      </c>
      <c r="E42" t="s">
        <v>539</v>
      </c>
      <c r="F42" t="s">
        <v>398</v>
      </c>
      <c r="G42" t="s">
        <v>399</v>
      </c>
      <c r="H42" t="s">
        <v>31</v>
      </c>
      <c r="I42" t="s">
        <v>494</v>
      </c>
      <c r="J42" t="s">
        <v>401</v>
      </c>
      <c r="K42">
        <f t="shared" si="0"/>
        <v>6.3770019506493965</v>
      </c>
      <c r="L42">
        <v>1659820339.5</v>
      </c>
      <c r="M42">
        <f t="shared" si="1"/>
        <v>7.6707586800048707E-3</v>
      </c>
      <c r="N42">
        <f t="shared" si="2"/>
        <v>7.6707586800048704</v>
      </c>
      <c r="O42">
        <f t="shared" si="3"/>
        <v>32.537836325061541</v>
      </c>
      <c r="P42">
        <f t="shared" si="4"/>
        <v>357.654</v>
      </c>
      <c r="Q42">
        <f t="shared" si="5"/>
        <v>257.09975713205893</v>
      </c>
      <c r="R42">
        <f t="shared" si="6"/>
        <v>25.589531624362767</v>
      </c>
      <c r="S42">
        <f t="shared" si="7"/>
        <v>35.597849043781203</v>
      </c>
      <c r="T42">
        <f t="shared" si="8"/>
        <v>0.61004934648884601</v>
      </c>
      <c r="U42">
        <f t="shared" si="9"/>
        <v>2.9189079368886399</v>
      </c>
      <c r="V42">
        <f t="shared" si="10"/>
        <v>0.54706872388536465</v>
      </c>
      <c r="W42">
        <f t="shared" si="11"/>
        <v>0.34703309566144863</v>
      </c>
      <c r="X42">
        <f t="shared" si="12"/>
        <v>321.49467300266286</v>
      </c>
      <c r="Y42">
        <f t="shared" si="13"/>
        <v>29.673366219882688</v>
      </c>
      <c r="Z42">
        <f t="shared" si="14"/>
        <v>30.130199999999999</v>
      </c>
      <c r="AA42">
        <f t="shared" si="15"/>
        <v>4.2924159145590171</v>
      </c>
      <c r="AB42">
        <f t="shared" si="16"/>
        <v>70.095633676196684</v>
      </c>
      <c r="AC42">
        <f t="shared" si="17"/>
        <v>2.9475863831858797</v>
      </c>
      <c r="AD42">
        <f t="shared" si="18"/>
        <v>4.2050927120540909</v>
      </c>
      <c r="AE42">
        <f t="shared" si="19"/>
        <v>1.3448295313731373</v>
      </c>
      <c r="AF42">
        <f t="shared" si="20"/>
        <v>-338.28045778821479</v>
      </c>
      <c r="AG42">
        <f t="shared" si="21"/>
        <v>-56.289161710879029</v>
      </c>
      <c r="AH42">
        <f t="shared" si="22"/>
        <v>-4.2858248541334856</v>
      </c>
      <c r="AI42">
        <f t="shared" si="23"/>
        <v>-77.36077135056442</v>
      </c>
      <c r="AJ42">
        <v>0</v>
      </c>
      <c r="AK42">
        <v>0</v>
      </c>
      <c r="AL42">
        <f t="shared" si="24"/>
        <v>1</v>
      </c>
      <c r="AM42">
        <f t="shared" si="25"/>
        <v>0</v>
      </c>
      <c r="AN42">
        <f t="shared" si="26"/>
        <v>52076.590239966477</v>
      </c>
      <c r="AO42" t="s">
        <v>402</v>
      </c>
      <c r="AP42">
        <v>10366.9</v>
      </c>
      <c r="AQ42">
        <v>993.59653846153856</v>
      </c>
      <c r="AR42">
        <v>3431.87</v>
      </c>
      <c r="AS42">
        <f t="shared" si="27"/>
        <v>0.71047955241266758</v>
      </c>
      <c r="AT42">
        <v>-3.9894345373445681</v>
      </c>
      <c r="AU42" t="s">
        <v>540</v>
      </c>
      <c r="AV42">
        <v>10050.4</v>
      </c>
      <c r="AW42">
        <v>809.82673076923083</v>
      </c>
      <c r="AX42">
        <v>1191.1099999999999</v>
      </c>
      <c r="AY42">
        <f t="shared" si="28"/>
        <v>0.32010752090971373</v>
      </c>
      <c r="AZ42">
        <v>0.5</v>
      </c>
      <c r="BA42">
        <f t="shared" si="29"/>
        <v>1681.0905000013795</v>
      </c>
      <c r="BB42">
        <f t="shared" si="30"/>
        <v>32.537836325061541</v>
      </c>
      <c r="BC42">
        <f t="shared" si="31"/>
        <v>269.06485619015632</v>
      </c>
      <c r="BD42">
        <f t="shared" si="32"/>
        <v>2.1728319125220288E-2</v>
      </c>
      <c r="BE42">
        <f t="shared" si="33"/>
        <v>1.8812368295119681</v>
      </c>
      <c r="BF42">
        <f t="shared" si="34"/>
        <v>643.24755689884421</v>
      </c>
      <c r="BG42" t="s">
        <v>541</v>
      </c>
      <c r="BH42">
        <v>585.05999999999995</v>
      </c>
      <c r="BI42">
        <f t="shared" si="35"/>
        <v>585.05999999999995</v>
      </c>
      <c r="BJ42">
        <f t="shared" si="36"/>
        <v>0.50881110896558668</v>
      </c>
      <c r="BK42">
        <f t="shared" si="37"/>
        <v>0.62912840397783865</v>
      </c>
      <c r="BL42">
        <f t="shared" si="38"/>
        <v>0.78711259269146883</v>
      </c>
      <c r="BM42">
        <f t="shared" si="39"/>
        <v>1.9304166220413419</v>
      </c>
      <c r="BN42">
        <f t="shared" si="40"/>
        <v>0.91899454074612386</v>
      </c>
      <c r="BO42">
        <f t="shared" si="41"/>
        <v>0.45451434244662164</v>
      </c>
      <c r="BP42">
        <f t="shared" si="42"/>
        <v>0.54548565755337841</v>
      </c>
      <c r="BQ42">
        <v>9035</v>
      </c>
      <c r="BR42">
        <v>300</v>
      </c>
      <c r="BS42">
        <v>300</v>
      </c>
      <c r="BT42">
        <v>300</v>
      </c>
      <c r="BU42">
        <v>10050.4</v>
      </c>
      <c r="BV42">
        <v>1081.52</v>
      </c>
      <c r="BW42">
        <v>-1.07058E-2</v>
      </c>
      <c r="BX42">
        <v>-3.44</v>
      </c>
      <c r="BY42" t="s">
        <v>405</v>
      </c>
      <c r="BZ42" t="s">
        <v>405</v>
      </c>
      <c r="CA42" t="s">
        <v>405</v>
      </c>
      <c r="CB42" t="s">
        <v>405</v>
      </c>
      <c r="CC42" t="s">
        <v>405</v>
      </c>
      <c r="CD42" t="s">
        <v>405</v>
      </c>
      <c r="CE42" t="s">
        <v>405</v>
      </c>
      <c r="CF42" t="s">
        <v>405</v>
      </c>
      <c r="CG42" t="s">
        <v>405</v>
      </c>
      <c r="CH42" t="s">
        <v>405</v>
      </c>
      <c r="CI42">
        <f t="shared" si="43"/>
        <v>1999.87</v>
      </c>
      <c r="CJ42">
        <f t="shared" si="44"/>
        <v>1681.0905000013795</v>
      </c>
      <c r="CK42">
        <f t="shared" si="45"/>
        <v>0.84059988899347438</v>
      </c>
      <c r="CL42">
        <f t="shared" si="46"/>
        <v>0.16075778575740568</v>
      </c>
      <c r="CM42">
        <v>6</v>
      </c>
      <c r="CN42">
        <v>0.5</v>
      </c>
      <c r="CO42" t="s">
        <v>406</v>
      </c>
      <c r="CP42">
        <v>2</v>
      </c>
      <c r="CQ42">
        <v>1659820339.5</v>
      </c>
      <c r="CR42">
        <v>357.654</v>
      </c>
      <c r="CS42">
        <v>399.99200000000002</v>
      </c>
      <c r="CT42">
        <v>29.614599999999999</v>
      </c>
      <c r="CU42">
        <v>20.682200000000002</v>
      </c>
      <c r="CV42">
        <v>358.03899999999999</v>
      </c>
      <c r="CW42">
        <v>29.209900000000001</v>
      </c>
      <c r="CX42">
        <v>499.995</v>
      </c>
      <c r="CY42">
        <v>99.431899999999999</v>
      </c>
      <c r="CZ42">
        <v>9.9627800000000002E-2</v>
      </c>
      <c r="DA42">
        <v>29.772500000000001</v>
      </c>
      <c r="DB42">
        <v>30.130199999999999</v>
      </c>
      <c r="DC42">
        <v>999.9</v>
      </c>
      <c r="DD42">
        <v>0</v>
      </c>
      <c r="DE42">
        <v>0</v>
      </c>
      <c r="DF42">
        <v>9996.25</v>
      </c>
      <c r="DG42">
        <v>0</v>
      </c>
      <c r="DH42">
        <v>1237.93</v>
      </c>
      <c r="DI42">
        <v>-42.337899999999998</v>
      </c>
      <c r="DJ42">
        <v>368.56900000000002</v>
      </c>
      <c r="DK42">
        <v>408.44</v>
      </c>
      <c r="DL42">
        <v>8.9323599999999992</v>
      </c>
      <c r="DM42">
        <v>399.99200000000002</v>
      </c>
      <c r="DN42">
        <v>20.682200000000002</v>
      </c>
      <c r="DO42">
        <v>2.9446300000000001</v>
      </c>
      <c r="DP42">
        <v>2.05647</v>
      </c>
      <c r="DQ42">
        <v>23.7181</v>
      </c>
      <c r="DR42">
        <v>17.885999999999999</v>
      </c>
      <c r="DS42">
        <v>1999.87</v>
      </c>
      <c r="DT42">
        <v>0.98000200000000004</v>
      </c>
      <c r="DU42">
        <v>1.9997899999999999E-2</v>
      </c>
      <c r="DV42">
        <v>0</v>
      </c>
      <c r="DW42">
        <v>807.81</v>
      </c>
      <c r="DX42">
        <v>9.9997699999999995E-2</v>
      </c>
      <c r="DY42">
        <v>17467.5</v>
      </c>
      <c r="DZ42">
        <v>16940.7</v>
      </c>
      <c r="EA42">
        <v>51.561999999999998</v>
      </c>
      <c r="EB42">
        <v>52.5</v>
      </c>
      <c r="EC42">
        <v>52.186999999999998</v>
      </c>
      <c r="ED42">
        <v>51.936999999999998</v>
      </c>
      <c r="EE42">
        <v>52.561999999999998</v>
      </c>
      <c r="EF42">
        <v>1959.78</v>
      </c>
      <c r="EG42">
        <v>39.99</v>
      </c>
      <c r="EH42">
        <v>0</v>
      </c>
      <c r="EI42">
        <v>167.79999995231631</v>
      </c>
      <c r="EJ42">
        <v>0</v>
      </c>
      <c r="EK42">
        <v>809.82673076923083</v>
      </c>
      <c r="EL42">
        <v>4.5926494648883276</v>
      </c>
      <c r="EM42">
        <v>146.05811952649279</v>
      </c>
      <c r="EN42">
        <v>17448.761538461531</v>
      </c>
      <c r="EO42">
        <v>15</v>
      </c>
      <c r="EP42">
        <v>1659820294.5</v>
      </c>
      <c r="EQ42" t="s">
        <v>542</v>
      </c>
      <c r="ER42">
        <v>1659820283.5</v>
      </c>
      <c r="ES42">
        <v>1659820294.5</v>
      </c>
      <c r="ET42">
        <v>50</v>
      </c>
      <c r="EU42">
        <v>0</v>
      </c>
      <c r="EV42">
        <v>8.9999999999999993E-3</v>
      </c>
      <c r="EW42">
        <v>-0.41</v>
      </c>
      <c r="EX42">
        <v>0.08</v>
      </c>
      <c r="EY42">
        <v>400</v>
      </c>
      <c r="EZ42">
        <v>21</v>
      </c>
      <c r="FA42">
        <v>0.04</v>
      </c>
      <c r="FB42">
        <v>0.02</v>
      </c>
      <c r="FC42">
        <v>32.435940123296938</v>
      </c>
      <c r="FD42">
        <v>-0.24444596743275629</v>
      </c>
      <c r="FE42">
        <v>0.14035180333599501</v>
      </c>
      <c r="FF42">
        <v>1</v>
      </c>
      <c r="FG42">
        <v>0.62168398540756264</v>
      </c>
      <c r="FH42">
        <v>-2.8612710051992209E-2</v>
      </c>
      <c r="FI42">
        <v>5.7396877126528823E-3</v>
      </c>
      <c r="FJ42">
        <v>1</v>
      </c>
      <c r="FK42">
        <v>2</v>
      </c>
      <c r="FL42">
        <v>2</v>
      </c>
      <c r="FM42" t="s">
        <v>420</v>
      </c>
      <c r="FN42">
        <v>2.9049200000000002</v>
      </c>
      <c r="FO42">
        <v>2.7332200000000002</v>
      </c>
      <c r="FP42">
        <v>8.1415600000000005E-2</v>
      </c>
      <c r="FQ42">
        <v>8.8625099999999998E-2</v>
      </c>
      <c r="FR42">
        <v>0.13340199999999999</v>
      </c>
      <c r="FS42">
        <v>0.104087</v>
      </c>
      <c r="FT42">
        <v>21555.3</v>
      </c>
      <c r="FU42">
        <v>19905.5</v>
      </c>
      <c r="FV42">
        <v>23393.3</v>
      </c>
      <c r="FW42">
        <v>21886.5</v>
      </c>
      <c r="FX42">
        <v>28598.2</v>
      </c>
      <c r="FY42">
        <v>27402.799999999999</v>
      </c>
      <c r="FZ42">
        <v>36887.699999999997</v>
      </c>
      <c r="GA42">
        <v>34105.5</v>
      </c>
      <c r="GB42">
        <v>1.9390499999999999</v>
      </c>
      <c r="GC42">
        <v>1.8120000000000001</v>
      </c>
      <c r="GD42">
        <v>4.5403800000000001E-2</v>
      </c>
      <c r="GE42">
        <v>0</v>
      </c>
      <c r="GF42">
        <v>29.391100000000002</v>
      </c>
      <c r="GG42">
        <v>999.9</v>
      </c>
      <c r="GH42">
        <v>32.9</v>
      </c>
      <c r="GI42">
        <v>49.6</v>
      </c>
      <c r="GJ42">
        <v>40.280200000000001</v>
      </c>
      <c r="GK42">
        <v>62.017499999999998</v>
      </c>
      <c r="GL42">
        <v>35.977600000000002</v>
      </c>
      <c r="GM42">
        <v>1</v>
      </c>
      <c r="GN42">
        <v>0.624139</v>
      </c>
      <c r="GO42">
        <v>5.2806199999999999</v>
      </c>
      <c r="GP42">
        <v>20.033300000000001</v>
      </c>
      <c r="GQ42">
        <v>5.2652099999999997</v>
      </c>
      <c r="GR42">
        <v>11.966100000000001</v>
      </c>
      <c r="GS42">
        <v>4.9809000000000001</v>
      </c>
      <c r="GT42">
        <v>3.298</v>
      </c>
      <c r="GU42">
        <v>9999</v>
      </c>
      <c r="GV42">
        <v>9999</v>
      </c>
      <c r="GW42">
        <v>9999</v>
      </c>
      <c r="GX42">
        <v>999.9</v>
      </c>
      <c r="GY42">
        <v>1.86432</v>
      </c>
      <c r="GZ42">
        <v>1.8603700000000001</v>
      </c>
      <c r="HA42">
        <v>1.86686</v>
      </c>
      <c r="HB42">
        <v>1.8635999999999999</v>
      </c>
      <c r="HC42">
        <v>1.8622000000000001</v>
      </c>
      <c r="HD42">
        <v>1.8622000000000001</v>
      </c>
      <c r="HE42">
        <v>1.8635600000000001</v>
      </c>
      <c r="HF42">
        <v>1.8648400000000001</v>
      </c>
      <c r="HG42">
        <v>0</v>
      </c>
      <c r="HH42">
        <v>0</v>
      </c>
      <c r="HI42">
        <v>0</v>
      </c>
      <c r="HJ42">
        <v>0</v>
      </c>
      <c r="HK42" t="s">
        <v>409</v>
      </c>
      <c r="HL42" t="s">
        <v>410</v>
      </c>
      <c r="HM42" t="s">
        <v>411</v>
      </c>
      <c r="HN42" t="s">
        <v>411</v>
      </c>
      <c r="HO42" t="s">
        <v>411</v>
      </c>
      <c r="HP42" t="s">
        <v>411</v>
      </c>
      <c r="HQ42">
        <v>0</v>
      </c>
      <c r="HR42">
        <v>100</v>
      </c>
      <c r="HS42">
        <v>100</v>
      </c>
      <c r="HT42">
        <v>-0.38500000000000001</v>
      </c>
      <c r="HU42">
        <v>0.4047</v>
      </c>
      <c r="HV42">
        <v>-9.025897321861398E-2</v>
      </c>
      <c r="HW42">
        <v>-1.0353314661582381E-3</v>
      </c>
      <c r="HX42">
        <v>6.6505181264543773E-7</v>
      </c>
      <c r="HY42">
        <v>-1.850793754579626E-10</v>
      </c>
      <c r="HZ42">
        <v>-0.17399529225199151</v>
      </c>
      <c r="IA42">
        <v>-1.648161748699347E-2</v>
      </c>
      <c r="IB42">
        <v>1.7912429842672831E-3</v>
      </c>
      <c r="IC42">
        <v>-1.8786734536791681E-5</v>
      </c>
      <c r="ID42">
        <v>3</v>
      </c>
      <c r="IE42">
        <v>2022</v>
      </c>
      <c r="IF42">
        <v>2</v>
      </c>
      <c r="IG42">
        <v>30</v>
      </c>
      <c r="IH42">
        <v>0.9</v>
      </c>
      <c r="II42">
        <v>0.8</v>
      </c>
      <c r="IJ42">
        <v>1.0595699999999999</v>
      </c>
      <c r="IK42">
        <v>2.7539099999999999</v>
      </c>
      <c r="IL42">
        <v>1.4514199999999999</v>
      </c>
      <c r="IM42">
        <v>2.3303199999999999</v>
      </c>
      <c r="IN42">
        <v>1.5942400000000001</v>
      </c>
      <c r="IO42">
        <v>2.3596200000000001</v>
      </c>
      <c r="IP42">
        <v>51.732500000000002</v>
      </c>
      <c r="IQ42">
        <v>24.1663</v>
      </c>
      <c r="IR42">
        <v>18</v>
      </c>
      <c r="IS42">
        <v>473.98500000000001</v>
      </c>
      <c r="IT42">
        <v>436.99599999999998</v>
      </c>
      <c r="IU42">
        <v>25.575600000000001</v>
      </c>
      <c r="IV42">
        <v>34.924399999999999</v>
      </c>
      <c r="IW42">
        <v>30.001000000000001</v>
      </c>
      <c r="IX42">
        <v>34.862299999999998</v>
      </c>
      <c r="IY42">
        <v>34.831000000000003</v>
      </c>
      <c r="IZ42">
        <v>21.164999999999999</v>
      </c>
      <c r="JA42">
        <v>50.586100000000002</v>
      </c>
      <c r="JB42">
        <v>0</v>
      </c>
      <c r="JC42">
        <v>25.433900000000001</v>
      </c>
      <c r="JD42">
        <v>400</v>
      </c>
      <c r="JE42">
        <v>20.7165</v>
      </c>
      <c r="JF42">
        <v>98.752899999999997</v>
      </c>
      <c r="JG42">
        <v>98.482799999999997</v>
      </c>
    </row>
    <row r="43" spans="1:267" x14ac:dyDescent="0.3">
      <c r="A43">
        <v>27</v>
      </c>
      <c r="B43">
        <v>1659820491</v>
      </c>
      <c r="C43">
        <v>4296</v>
      </c>
      <c r="D43" t="s">
        <v>543</v>
      </c>
      <c r="E43" t="s">
        <v>544</v>
      </c>
      <c r="F43" t="s">
        <v>398</v>
      </c>
      <c r="G43" t="s">
        <v>399</v>
      </c>
      <c r="H43" t="s">
        <v>31</v>
      </c>
      <c r="I43" t="s">
        <v>494</v>
      </c>
      <c r="J43" t="s">
        <v>401</v>
      </c>
      <c r="K43">
        <f t="shared" si="0"/>
        <v>5.7306044334780326</v>
      </c>
      <c r="L43">
        <v>1659820491</v>
      </c>
      <c r="M43">
        <f t="shared" si="1"/>
        <v>7.727728497728974E-3</v>
      </c>
      <c r="N43">
        <f t="shared" si="2"/>
        <v>7.7277284977289744</v>
      </c>
      <c r="O43">
        <f t="shared" si="3"/>
        <v>44.141511807174531</v>
      </c>
      <c r="P43">
        <f t="shared" si="4"/>
        <v>541.947</v>
      </c>
      <c r="Q43">
        <f t="shared" si="5"/>
        <v>404.33151992506123</v>
      </c>
      <c r="R43">
        <f t="shared" si="6"/>
        <v>40.242949714854589</v>
      </c>
      <c r="S43">
        <f t="shared" si="7"/>
        <v>53.9397617904201</v>
      </c>
      <c r="T43">
        <f t="shared" si="8"/>
        <v>0.61052639854516999</v>
      </c>
      <c r="U43">
        <f t="shared" si="9"/>
        <v>2.9234750068101771</v>
      </c>
      <c r="V43">
        <f t="shared" si="10"/>
        <v>0.54754035212439911</v>
      </c>
      <c r="W43">
        <f t="shared" si="11"/>
        <v>0.3473286836898945</v>
      </c>
      <c r="X43">
        <f t="shared" si="12"/>
        <v>321.52180500266269</v>
      </c>
      <c r="Y43">
        <f t="shared" si="13"/>
        <v>29.321727369564254</v>
      </c>
      <c r="Z43">
        <f t="shared" si="14"/>
        <v>29.981400000000001</v>
      </c>
      <c r="AA43">
        <f t="shared" si="15"/>
        <v>4.2559001594683279</v>
      </c>
      <c r="AB43">
        <f t="shared" si="16"/>
        <v>70.357442546979954</v>
      </c>
      <c r="AC43">
        <f t="shared" si="17"/>
        <v>2.9016955702570297</v>
      </c>
      <c r="AD43">
        <f t="shared" si="18"/>
        <v>4.1242197914164844</v>
      </c>
      <c r="AE43">
        <f t="shared" si="19"/>
        <v>1.3542045892112982</v>
      </c>
      <c r="AF43">
        <f t="shared" si="20"/>
        <v>-340.79282674984773</v>
      </c>
      <c r="AG43">
        <f t="shared" si="21"/>
        <v>-86.055269973663954</v>
      </c>
      <c r="AH43">
        <f t="shared" si="22"/>
        <v>-6.5262403615093154</v>
      </c>
      <c r="AI43">
        <f t="shared" si="23"/>
        <v>-111.85253208235834</v>
      </c>
      <c r="AJ43">
        <v>0</v>
      </c>
      <c r="AK43">
        <v>0</v>
      </c>
      <c r="AL43">
        <f t="shared" si="24"/>
        <v>1</v>
      </c>
      <c r="AM43">
        <f t="shared" si="25"/>
        <v>0</v>
      </c>
      <c r="AN43">
        <f t="shared" si="26"/>
        <v>52265.118442578838</v>
      </c>
      <c r="AO43" t="s">
        <v>402</v>
      </c>
      <c r="AP43">
        <v>10366.9</v>
      </c>
      <c r="AQ43">
        <v>993.59653846153856</v>
      </c>
      <c r="AR43">
        <v>3431.87</v>
      </c>
      <c r="AS43">
        <f t="shared" si="27"/>
        <v>0.71047955241266758</v>
      </c>
      <c r="AT43">
        <v>-3.9894345373445681</v>
      </c>
      <c r="AU43" t="s">
        <v>545</v>
      </c>
      <c r="AV43">
        <v>10051.6</v>
      </c>
      <c r="AW43">
        <v>832.65211538461529</v>
      </c>
      <c r="AX43">
        <v>1268.44</v>
      </c>
      <c r="AY43">
        <f t="shared" si="28"/>
        <v>0.34356207988977383</v>
      </c>
      <c r="AZ43">
        <v>0.5</v>
      </c>
      <c r="BA43">
        <f t="shared" si="29"/>
        <v>1681.2333000013796</v>
      </c>
      <c r="BB43">
        <f t="shared" si="30"/>
        <v>44.141511807174531</v>
      </c>
      <c r="BC43">
        <f t="shared" si="31"/>
        <v>288.80400466421105</v>
      </c>
      <c r="BD43">
        <f t="shared" si="32"/>
        <v>2.8628356543068476E-2</v>
      </c>
      <c r="BE43">
        <f t="shared" si="33"/>
        <v>1.7055832361010372</v>
      </c>
      <c r="BF43">
        <f t="shared" si="34"/>
        <v>665.14642235252154</v>
      </c>
      <c r="BG43" t="s">
        <v>546</v>
      </c>
      <c r="BH43">
        <v>590.62</v>
      </c>
      <c r="BI43">
        <f t="shared" si="35"/>
        <v>590.62</v>
      </c>
      <c r="BJ43">
        <f t="shared" si="36"/>
        <v>0.53437293052883861</v>
      </c>
      <c r="BK43">
        <f t="shared" si="37"/>
        <v>0.64292568029179542</v>
      </c>
      <c r="BL43">
        <f t="shared" si="38"/>
        <v>0.76143598768147813</v>
      </c>
      <c r="BM43">
        <f t="shared" si="39"/>
        <v>1.585585780997016</v>
      </c>
      <c r="BN43">
        <f t="shared" si="40"/>
        <v>0.887279476287682</v>
      </c>
      <c r="BO43">
        <f t="shared" si="41"/>
        <v>0.4560425155691093</v>
      </c>
      <c r="BP43">
        <f t="shared" si="42"/>
        <v>0.54395748443089076</v>
      </c>
      <c r="BQ43">
        <v>9037</v>
      </c>
      <c r="BR43">
        <v>300</v>
      </c>
      <c r="BS43">
        <v>300</v>
      </c>
      <c r="BT43">
        <v>300</v>
      </c>
      <c r="BU43">
        <v>10051.6</v>
      </c>
      <c r="BV43">
        <v>1149.83</v>
      </c>
      <c r="BW43">
        <v>-1.0707400000000001E-2</v>
      </c>
      <c r="BX43">
        <v>4.17</v>
      </c>
      <c r="BY43" t="s">
        <v>405</v>
      </c>
      <c r="BZ43" t="s">
        <v>405</v>
      </c>
      <c r="CA43" t="s">
        <v>405</v>
      </c>
      <c r="CB43" t="s">
        <v>405</v>
      </c>
      <c r="CC43" t="s">
        <v>405</v>
      </c>
      <c r="CD43" t="s">
        <v>405</v>
      </c>
      <c r="CE43" t="s">
        <v>405</v>
      </c>
      <c r="CF43" t="s">
        <v>405</v>
      </c>
      <c r="CG43" t="s">
        <v>405</v>
      </c>
      <c r="CH43" t="s">
        <v>405</v>
      </c>
      <c r="CI43">
        <f t="shared" si="43"/>
        <v>2000.04</v>
      </c>
      <c r="CJ43">
        <f t="shared" si="44"/>
        <v>1681.2333000013796</v>
      </c>
      <c r="CK43">
        <f t="shared" si="45"/>
        <v>0.84059983800392968</v>
      </c>
      <c r="CL43">
        <f t="shared" si="46"/>
        <v>0.16075768734758439</v>
      </c>
      <c r="CM43">
        <v>6</v>
      </c>
      <c r="CN43">
        <v>0.5</v>
      </c>
      <c r="CO43" t="s">
        <v>406</v>
      </c>
      <c r="CP43">
        <v>2</v>
      </c>
      <c r="CQ43">
        <v>1659820491</v>
      </c>
      <c r="CR43">
        <v>541.947</v>
      </c>
      <c r="CS43">
        <v>599.93200000000002</v>
      </c>
      <c r="CT43">
        <v>29.1541</v>
      </c>
      <c r="CU43">
        <v>20.152799999999999</v>
      </c>
      <c r="CV43">
        <v>542.36500000000001</v>
      </c>
      <c r="CW43">
        <v>28.756499999999999</v>
      </c>
      <c r="CX43">
        <v>500.09</v>
      </c>
      <c r="CY43">
        <v>99.430400000000006</v>
      </c>
      <c r="CZ43">
        <v>9.9188299999999993E-2</v>
      </c>
      <c r="DA43">
        <v>29.435400000000001</v>
      </c>
      <c r="DB43">
        <v>29.981400000000001</v>
      </c>
      <c r="DC43">
        <v>999.9</v>
      </c>
      <c r="DD43">
        <v>0</v>
      </c>
      <c r="DE43">
        <v>0</v>
      </c>
      <c r="DF43">
        <v>10022.5</v>
      </c>
      <c r="DG43">
        <v>0</v>
      </c>
      <c r="DH43">
        <v>1200.6300000000001</v>
      </c>
      <c r="DI43">
        <v>-57.985500000000002</v>
      </c>
      <c r="DJ43">
        <v>558.221</v>
      </c>
      <c r="DK43">
        <v>612.27099999999996</v>
      </c>
      <c r="DL43">
        <v>9.0013799999999993</v>
      </c>
      <c r="DM43">
        <v>599.93200000000002</v>
      </c>
      <c r="DN43">
        <v>20.152799999999999</v>
      </c>
      <c r="DO43">
        <v>2.8988100000000001</v>
      </c>
      <c r="DP43">
        <v>2.0038</v>
      </c>
      <c r="DQ43">
        <v>23.457799999999999</v>
      </c>
      <c r="DR43">
        <v>17.474399999999999</v>
      </c>
      <c r="DS43">
        <v>2000.04</v>
      </c>
      <c r="DT43">
        <v>0.98000200000000004</v>
      </c>
      <c r="DU43">
        <v>1.9997899999999999E-2</v>
      </c>
      <c r="DV43">
        <v>0</v>
      </c>
      <c r="DW43">
        <v>831.505</v>
      </c>
      <c r="DX43">
        <v>9.9997699999999995E-2</v>
      </c>
      <c r="DY43">
        <v>17951.099999999999</v>
      </c>
      <c r="DZ43">
        <v>16942.2</v>
      </c>
      <c r="EA43">
        <v>51.625</v>
      </c>
      <c r="EB43">
        <v>52.936999999999998</v>
      </c>
      <c r="EC43">
        <v>52.25</v>
      </c>
      <c r="ED43">
        <v>52.436999999999998</v>
      </c>
      <c r="EE43">
        <v>52.686999999999998</v>
      </c>
      <c r="EF43">
        <v>1959.95</v>
      </c>
      <c r="EG43">
        <v>39.99</v>
      </c>
      <c r="EH43">
        <v>0</v>
      </c>
      <c r="EI43">
        <v>151</v>
      </c>
      <c r="EJ43">
        <v>0</v>
      </c>
      <c r="EK43">
        <v>832.65211538461529</v>
      </c>
      <c r="EL43">
        <v>12.949230871936059</v>
      </c>
      <c r="EM43">
        <v>39.008547096472043</v>
      </c>
      <c r="EN43">
        <v>17941.776923076919</v>
      </c>
      <c r="EO43">
        <v>15</v>
      </c>
      <c r="EP43">
        <v>1659820445</v>
      </c>
      <c r="EQ43" t="s">
        <v>547</v>
      </c>
      <c r="ER43">
        <v>1659820445</v>
      </c>
      <c r="ES43">
        <v>1659820442</v>
      </c>
      <c r="ET43">
        <v>51</v>
      </c>
      <c r="EU43">
        <v>6.7000000000000004E-2</v>
      </c>
      <c r="EV43">
        <v>1.0999999999999999E-2</v>
      </c>
      <c r="EW43">
        <v>-0.44500000000000001</v>
      </c>
      <c r="EX43">
        <v>8.1000000000000003E-2</v>
      </c>
      <c r="EY43">
        <v>600</v>
      </c>
      <c r="EZ43">
        <v>20</v>
      </c>
      <c r="FA43">
        <v>0.04</v>
      </c>
      <c r="FB43">
        <v>0.01</v>
      </c>
      <c r="FC43">
        <v>44.252141696920589</v>
      </c>
      <c r="FD43">
        <v>-0.8254977374448238</v>
      </c>
      <c r="FE43">
        <v>0.1640302554415792</v>
      </c>
      <c r="FF43">
        <v>1</v>
      </c>
      <c r="FG43">
        <v>0.62209020800903347</v>
      </c>
      <c r="FH43">
        <v>-1.0063911662089029E-2</v>
      </c>
      <c r="FI43">
        <v>5.4513763576486893E-3</v>
      </c>
      <c r="FJ43">
        <v>1</v>
      </c>
      <c r="FK43">
        <v>2</v>
      </c>
      <c r="FL43">
        <v>2</v>
      </c>
      <c r="FM43" t="s">
        <v>420</v>
      </c>
      <c r="FN43">
        <v>2.9051800000000001</v>
      </c>
      <c r="FO43">
        <v>2.7330100000000002</v>
      </c>
      <c r="FP43">
        <v>0.11127099999999999</v>
      </c>
      <c r="FQ43">
        <v>0.119343</v>
      </c>
      <c r="FR43">
        <v>0.132017</v>
      </c>
      <c r="FS43">
        <v>0.10225099999999999</v>
      </c>
      <c r="FT43">
        <v>20855.400000000001</v>
      </c>
      <c r="FU43">
        <v>19235</v>
      </c>
      <c r="FV43">
        <v>23394.1</v>
      </c>
      <c r="FW43">
        <v>21887.3</v>
      </c>
      <c r="FX43">
        <v>28645</v>
      </c>
      <c r="FY43">
        <v>27460.1</v>
      </c>
      <c r="FZ43">
        <v>36889.5</v>
      </c>
      <c r="GA43">
        <v>34107.300000000003</v>
      </c>
      <c r="GB43">
        <v>1.94007</v>
      </c>
      <c r="GC43">
        <v>1.81033</v>
      </c>
      <c r="GD43">
        <v>9.3504799999999996E-4</v>
      </c>
      <c r="GE43">
        <v>0</v>
      </c>
      <c r="GF43">
        <v>29.966200000000001</v>
      </c>
      <c r="GG43">
        <v>999.9</v>
      </c>
      <c r="GH43">
        <v>33</v>
      </c>
      <c r="GI43">
        <v>49.5</v>
      </c>
      <c r="GJ43">
        <v>40.198999999999998</v>
      </c>
      <c r="GK43">
        <v>61.9375</v>
      </c>
      <c r="GL43">
        <v>35.597000000000001</v>
      </c>
      <c r="GM43">
        <v>1</v>
      </c>
      <c r="GN43">
        <v>0.62187199999999998</v>
      </c>
      <c r="GO43">
        <v>4.6418200000000001</v>
      </c>
      <c r="GP43">
        <v>20.054200000000002</v>
      </c>
      <c r="GQ43">
        <v>5.2659599999999998</v>
      </c>
      <c r="GR43">
        <v>11.965299999999999</v>
      </c>
      <c r="GS43">
        <v>4.9802999999999997</v>
      </c>
      <c r="GT43">
        <v>3.298</v>
      </c>
      <c r="GU43">
        <v>9999</v>
      </c>
      <c r="GV43">
        <v>9999</v>
      </c>
      <c r="GW43">
        <v>9999</v>
      </c>
      <c r="GX43">
        <v>999.9</v>
      </c>
      <c r="GY43">
        <v>1.86432</v>
      </c>
      <c r="GZ43">
        <v>1.8603499999999999</v>
      </c>
      <c r="HA43">
        <v>1.8669100000000001</v>
      </c>
      <c r="HB43">
        <v>1.86368</v>
      </c>
      <c r="HC43">
        <v>1.8622399999999999</v>
      </c>
      <c r="HD43">
        <v>1.86226</v>
      </c>
      <c r="HE43">
        <v>1.8635600000000001</v>
      </c>
      <c r="HF43">
        <v>1.8649100000000001</v>
      </c>
      <c r="HG43">
        <v>0</v>
      </c>
      <c r="HH43">
        <v>0</v>
      </c>
      <c r="HI43">
        <v>0</v>
      </c>
      <c r="HJ43">
        <v>0</v>
      </c>
      <c r="HK43" t="s">
        <v>409</v>
      </c>
      <c r="HL43" t="s">
        <v>410</v>
      </c>
      <c r="HM43" t="s">
        <v>411</v>
      </c>
      <c r="HN43" t="s">
        <v>411</v>
      </c>
      <c r="HO43" t="s">
        <v>411</v>
      </c>
      <c r="HP43" t="s">
        <v>411</v>
      </c>
      <c r="HQ43">
        <v>0</v>
      </c>
      <c r="HR43">
        <v>100</v>
      </c>
      <c r="HS43">
        <v>100</v>
      </c>
      <c r="HT43">
        <v>-0.41799999999999998</v>
      </c>
      <c r="HU43">
        <v>0.39760000000000001</v>
      </c>
      <c r="HV43">
        <v>-2.2952265996938889E-2</v>
      </c>
      <c r="HW43">
        <v>-1.0353314661582381E-3</v>
      </c>
      <c r="HX43">
        <v>6.6505181264543773E-7</v>
      </c>
      <c r="HY43">
        <v>-1.850793754579626E-10</v>
      </c>
      <c r="HZ43">
        <v>-0.16294640657120951</v>
      </c>
      <c r="IA43">
        <v>-1.648161748699347E-2</v>
      </c>
      <c r="IB43">
        <v>1.7912429842672831E-3</v>
      </c>
      <c r="IC43">
        <v>-1.8786734536791681E-5</v>
      </c>
      <c r="ID43">
        <v>3</v>
      </c>
      <c r="IE43">
        <v>2022</v>
      </c>
      <c r="IF43">
        <v>2</v>
      </c>
      <c r="IG43">
        <v>30</v>
      </c>
      <c r="IH43">
        <v>0.8</v>
      </c>
      <c r="II43">
        <v>0.8</v>
      </c>
      <c r="IJ43">
        <v>1.47583</v>
      </c>
      <c r="IK43">
        <v>2.7441399999999998</v>
      </c>
      <c r="IL43">
        <v>1.4514199999999999</v>
      </c>
      <c r="IM43">
        <v>2.3303199999999999</v>
      </c>
      <c r="IN43">
        <v>1.5942400000000001</v>
      </c>
      <c r="IO43">
        <v>2.4133300000000002</v>
      </c>
      <c r="IP43">
        <v>51.867100000000001</v>
      </c>
      <c r="IQ43">
        <v>24.192599999999999</v>
      </c>
      <c r="IR43">
        <v>18</v>
      </c>
      <c r="IS43">
        <v>473.767</v>
      </c>
      <c r="IT43">
        <v>434.97500000000002</v>
      </c>
      <c r="IU43">
        <v>25.344999999999999</v>
      </c>
      <c r="IV43">
        <v>34.921399999999998</v>
      </c>
      <c r="IW43">
        <v>29.9999</v>
      </c>
      <c r="IX43">
        <v>34.745800000000003</v>
      </c>
      <c r="IY43">
        <v>34.7089</v>
      </c>
      <c r="IZ43">
        <v>29.470700000000001</v>
      </c>
      <c r="JA43">
        <v>53.365299999999998</v>
      </c>
      <c r="JB43">
        <v>0</v>
      </c>
      <c r="JC43">
        <v>25.405999999999999</v>
      </c>
      <c r="JD43">
        <v>600</v>
      </c>
      <c r="JE43">
        <v>20.1099</v>
      </c>
      <c r="JF43">
        <v>98.757400000000004</v>
      </c>
      <c r="JG43">
        <v>98.487499999999997</v>
      </c>
    </row>
    <row r="44" spans="1:267" x14ac:dyDescent="0.3">
      <c r="A44">
        <v>28</v>
      </c>
      <c r="B44">
        <v>1659820668.5999999</v>
      </c>
      <c r="C44">
        <v>4473.5999999046326</v>
      </c>
      <c r="D44" t="s">
        <v>548</v>
      </c>
      <c r="E44" t="s">
        <v>549</v>
      </c>
      <c r="F44" t="s">
        <v>398</v>
      </c>
      <c r="G44" t="s">
        <v>399</v>
      </c>
      <c r="H44" t="s">
        <v>31</v>
      </c>
      <c r="I44" t="s">
        <v>494</v>
      </c>
      <c r="J44" t="s">
        <v>401</v>
      </c>
      <c r="K44">
        <f t="shared" si="0"/>
        <v>4.5004521335792864</v>
      </c>
      <c r="L44">
        <v>1659820668.5999999</v>
      </c>
      <c r="M44">
        <f t="shared" si="1"/>
        <v>5.8480600881629669E-3</v>
      </c>
      <c r="N44">
        <f t="shared" si="2"/>
        <v>5.848060088162967</v>
      </c>
      <c r="O44">
        <f t="shared" si="3"/>
        <v>48.228456459038412</v>
      </c>
      <c r="P44">
        <f t="shared" si="4"/>
        <v>736.91100000000006</v>
      </c>
      <c r="Q44">
        <f t="shared" si="5"/>
        <v>522.4184395016232</v>
      </c>
      <c r="R44">
        <f t="shared" si="6"/>
        <v>51.994661352061058</v>
      </c>
      <c r="S44">
        <f t="shared" si="7"/>
        <v>73.342430118203396</v>
      </c>
      <c r="T44">
        <f t="shared" si="8"/>
        <v>0.41317693590927412</v>
      </c>
      <c r="U44">
        <f t="shared" si="9"/>
        <v>2.9178371751905137</v>
      </c>
      <c r="V44">
        <f t="shared" si="10"/>
        <v>0.38320885049159176</v>
      </c>
      <c r="W44">
        <f t="shared" si="11"/>
        <v>0.24201666227920421</v>
      </c>
      <c r="X44">
        <f t="shared" si="12"/>
        <v>321.52180500266269</v>
      </c>
      <c r="Y44">
        <f t="shared" si="13"/>
        <v>29.6549998579011</v>
      </c>
      <c r="Z44">
        <f t="shared" si="14"/>
        <v>30.060700000000001</v>
      </c>
      <c r="AA44">
        <f t="shared" si="15"/>
        <v>4.2753266656686018</v>
      </c>
      <c r="AB44">
        <f t="shared" si="16"/>
        <v>68.765059587274408</v>
      </c>
      <c r="AC44">
        <f t="shared" si="17"/>
        <v>2.8105387002066</v>
      </c>
      <c r="AD44">
        <f t="shared" si="18"/>
        <v>4.0871610045499258</v>
      </c>
      <c r="AE44">
        <f t="shared" si="19"/>
        <v>1.4647879654620017</v>
      </c>
      <c r="AF44">
        <f t="shared" si="20"/>
        <v>-257.89944988798686</v>
      </c>
      <c r="AG44">
        <f t="shared" si="21"/>
        <v>-122.96644241956056</v>
      </c>
      <c r="AH44">
        <f t="shared" si="22"/>
        <v>-9.3399590455005228</v>
      </c>
      <c r="AI44">
        <f t="shared" si="23"/>
        <v>-68.684046350385245</v>
      </c>
      <c r="AJ44">
        <v>0</v>
      </c>
      <c r="AK44">
        <v>0</v>
      </c>
      <c r="AL44">
        <f t="shared" si="24"/>
        <v>1</v>
      </c>
      <c r="AM44">
        <f t="shared" si="25"/>
        <v>0</v>
      </c>
      <c r="AN44">
        <f t="shared" si="26"/>
        <v>52130.911445776299</v>
      </c>
      <c r="AO44" t="s">
        <v>402</v>
      </c>
      <c r="AP44">
        <v>10366.9</v>
      </c>
      <c r="AQ44">
        <v>993.59653846153856</v>
      </c>
      <c r="AR44">
        <v>3431.87</v>
      </c>
      <c r="AS44">
        <f t="shared" si="27"/>
        <v>0.71047955241266758</v>
      </c>
      <c r="AT44">
        <v>-3.9894345373445681</v>
      </c>
      <c r="AU44" t="s">
        <v>550</v>
      </c>
      <c r="AV44">
        <v>10050.200000000001</v>
      </c>
      <c r="AW44">
        <v>821.21365384615387</v>
      </c>
      <c r="AX44">
        <v>1251.46</v>
      </c>
      <c r="AY44">
        <f t="shared" si="28"/>
        <v>0.34379552375133537</v>
      </c>
      <c r="AZ44">
        <v>0.5</v>
      </c>
      <c r="BA44">
        <f t="shared" si="29"/>
        <v>1681.2333000013796</v>
      </c>
      <c r="BB44">
        <f t="shared" si="30"/>
        <v>48.228456459038412</v>
      </c>
      <c r="BC44">
        <f t="shared" si="31"/>
        <v>289.00024146108012</v>
      </c>
      <c r="BD44">
        <f t="shared" si="32"/>
        <v>3.1059277136813866E-2</v>
      </c>
      <c r="BE44">
        <f t="shared" si="33"/>
        <v>1.742293001773928</v>
      </c>
      <c r="BF44">
        <f t="shared" si="34"/>
        <v>660.44741324256927</v>
      </c>
      <c r="BG44" t="s">
        <v>551</v>
      </c>
      <c r="BH44">
        <v>587.52</v>
      </c>
      <c r="BI44">
        <f t="shared" si="35"/>
        <v>587.52</v>
      </c>
      <c r="BJ44">
        <f t="shared" si="36"/>
        <v>0.53053233822894863</v>
      </c>
      <c r="BK44">
        <f t="shared" si="37"/>
        <v>0.64801992070645864</v>
      </c>
      <c r="BL44">
        <f t="shared" si="38"/>
        <v>0.76657584333854834</v>
      </c>
      <c r="BM44">
        <f t="shared" si="39"/>
        <v>1.6685045007420449</v>
      </c>
      <c r="BN44">
        <f t="shared" si="40"/>
        <v>0.89424342035213755</v>
      </c>
      <c r="BO44">
        <f t="shared" si="41"/>
        <v>0.46361219401350029</v>
      </c>
      <c r="BP44">
        <f t="shared" si="42"/>
        <v>0.53638780598649971</v>
      </c>
      <c r="BQ44">
        <v>9039</v>
      </c>
      <c r="BR44">
        <v>300</v>
      </c>
      <c r="BS44">
        <v>300</v>
      </c>
      <c r="BT44">
        <v>300</v>
      </c>
      <c r="BU44">
        <v>10050.200000000001</v>
      </c>
      <c r="BV44">
        <v>1138.78</v>
      </c>
      <c r="BW44">
        <v>-1.0705900000000001E-2</v>
      </c>
      <c r="BX44">
        <v>5.08</v>
      </c>
      <c r="BY44" t="s">
        <v>405</v>
      </c>
      <c r="BZ44" t="s">
        <v>405</v>
      </c>
      <c r="CA44" t="s">
        <v>405</v>
      </c>
      <c r="CB44" t="s">
        <v>405</v>
      </c>
      <c r="CC44" t="s">
        <v>405</v>
      </c>
      <c r="CD44" t="s">
        <v>405</v>
      </c>
      <c r="CE44" t="s">
        <v>405</v>
      </c>
      <c r="CF44" t="s">
        <v>405</v>
      </c>
      <c r="CG44" t="s">
        <v>405</v>
      </c>
      <c r="CH44" t="s">
        <v>405</v>
      </c>
      <c r="CI44">
        <f t="shared" si="43"/>
        <v>2000.04</v>
      </c>
      <c r="CJ44">
        <f t="shared" si="44"/>
        <v>1681.2333000013796</v>
      </c>
      <c r="CK44">
        <f t="shared" si="45"/>
        <v>0.84059983800392968</v>
      </c>
      <c r="CL44">
        <f t="shared" si="46"/>
        <v>0.16075768734758439</v>
      </c>
      <c r="CM44">
        <v>6</v>
      </c>
      <c r="CN44">
        <v>0.5</v>
      </c>
      <c r="CO44" t="s">
        <v>406</v>
      </c>
      <c r="CP44">
        <v>2</v>
      </c>
      <c r="CQ44">
        <v>1659820668.5999999</v>
      </c>
      <c r="CR44">
        <v>736.91100000000006</v>
      </c>
      <c r="CS44">
        <v>799.95100000000002</v>
      </c>
      <c r="CT44">
        <v>28.239000000000001</v>
      </c>
      <c r="CU44">
        <v>21.420100000000001</v>
      </c>
      <c r="CV44">
        <v>737.57600000000002</v>
      </c>
      <c r="CW44">
        <v>28.134</v>
      </c>
      <c r="CX44">
        <v>500.04399999999998</v>
      </c>
      <c r="CY44">
        <v>99.427099999999996</v>
      </c>
      <c r="CZ44">
        <v>9.9749400000000002E-2</v>
      </c>
      <c r="DA44">
        <v>29.279</v>
      </c>
      <c r="DB44">
        <v>30.060700000000001</v>
      </c>
      <c r="DC44">
        <v>999.9</v>
      </c>
      <c r="DD44">
        <v>0</v>
      </c>
      <c r="DE44">
        <v>0</v>
      </c>
      <c r="DF44">
        <v>9990.6200000000008</v>
      </c>
      <c r="DG44">
        <v>0</v>
      </c>
      <c r="DH44">
        <v>1165.8499999999999</v>
      </c>
      <c r="DI44">
        <v>-62.874099999999999</v>
      </c>
      <c r="DJ44">
        <v>758.70500000000004</v>
      </c>
      <c r="DK44">
        <v>817.46100000000001</v>
      </c>
      <c r="DL44">
        <v>7.0867000000000004</v>
      </c>
      <c r="DM44">
        <v>799.95100000000002</v>
      </c>
      <c r="DN44">
        <v>21.420100000000001</v>
      </c>
      <c r="DO44">
        <v>2.8343500000000001</v>
      </c>
      <c r="DP44">
        <v>2.12974</v>
      </c>
      <c r="DQ44">
        <v>23.0855</v>
      </c>
      <c r="DR44">
        <v>18.4434</v>
      </c>
      <c r="DS44">
        <v>2000.04</v>
      </c>
      <c r="DT44">
        <v>0.98000200000000004</v>
      </c>
      <c r="DU44">
        <v>1.9997899999999999E-2</v>
      </c>
      <c r="DV44">
        <v>0</v>
      </c>
      <c r="DW44">
        <v>819.60500000000002</v>
      </c>
      <c r="DX44">
        <v>9.9997699999999995E-2</v>
      </c>
      <c r="DY44">
        <v>17761.099999999999</v>
      </c>
      <c r="DZ44">
        <v>16942.099999999999</v>
      </c>
      <c r="EA44">
        <v>51.936999999999998</v>
      </c>
      <c r="EB44">
        <v>53.311999999999998</v>
      </c>
      <c r="EC44">
        <v>52.5</v>
      </c>
      <c r="ED44">
        <v>53</v>
      </c>
      <c r="EE44">
        <v>52.936999999999998</v>
      </c>
      <c r="EF44">
        <v>1959.95</v>
      </c>
      <c r="EG44">
        <v>39.99</v>
      </c>
      <c r="EH44">
        <v>0</v>
      </c>
      <c r="EI44">
        <v>177</v>
      </c>
      <c r="EJ44">
        <v>0</v>
      </c>
      <c r="EK44">
        <v>821.21365384615387</v>
      </c>
      <c r="EL44">
        <v>-3.407692328805529</v>
      </c>
      <c r="EM44">
        <v>17.811965905321941</v>
      </c>
      <c r="EN44">
        <v>17745.76923076923</v>
      </c>
      <c r="EO44">
        <v>15</v>
      </c>
      <c r="EP44">
        <v>1659820706.0999999</v>
      </c>
      <c r="EQ44" t="s">
        <v>552</v>
      </c>
      <c r="ER44">
        <v>1659820692.5999999</v>
      </c>
      <c r="ES44">
        <v>1659820706.0999999</v>
      </c>
      <c r="ET44">
        <v>52</v>
      </c>
      <c r="EU44">
        <v>-0.14499999999999999</v>
      </c>
      <c r="EV44">
        <v>-1.6E-2</v>
      </c>
      <c r="EW44">
        <v>-0.66500000000000004</v>
      </c>
      <c r="EX44">
        <v>0.105</v>
      </c>
      <c r="EY44">
        <v>800</v>
      </c>
      <c r="EZ44">
        <v>22</v>
      </c>
      <c r="FA44">
        <v>0.05</v>
      </c>
      <c r="FB44">
        <v>0.01</v>
      </c>
      <c r="FC44">
        <v>48.039160644659219</v>
      </c>
      <c r="FD44">
        <v>-0.81563128709563626</v>
      </c>
      <c r="FE44">
        <v>0.13858591639405321</v>
      </c>
      <c r="FF44">
        <v>1</v>
      </c>
      <c r="FG44">
        <v>0.47221013642584009</v>
      </c>
      <c r="FH44">
        <v>-0.13590149321407921</v>
      </c>
      <c r="FI44">
        <v>1.9739788145919861E-2</v>
      </c>
      <c r="FJ44">
        <v>1</v>
      </c>
      <c r="FK44">
        <v>2</v>
      </c>
      <c r="FL44">
        <v>2</v>
      </c>
      <c r="FM44" t="s">
        <v>420</v>
      </c>
      <c r="FN44">
        <v>2.9045700000000001</v>
      </c>
      <c r="FO44">
        <v>2.7332900000000002</v>
      </c>
      <c r="FP44">
        <v>0.13775999999999999</v>
      </c>
      <c r="FQ44">
        <v>0.145229</v>
      </c>
      <c r="FR44">
        <v>0.130028</v>
      </c>
      <c r="FS44">
        <v>0.106659</v>
      </c>
      <c r="FT44">
        <v>20223</v>
      </c>
      <c r="FU44">
        <v>18658.7</v>
      </c>
      <c r="FV44">
        <v>23383.200000000001</v>
      </c>
      <c r="FW44">
        <v>21876.2</v>
      </c>
      <c r="FX44">
        <v>28697.9</v>
      </c>
      <c r="FY44">
        <v>27312.5</v>
      </c>
      <c r="FZ44">
        <v>36872.400000000001</v>
      </c>
      <c r="GA44">
        <v>34091.300000000003</v>
      </c>
      <c r="GB44">
        <v>1.9365000000000001</v>
      </c>
      <c r="GC44">
        <v>1.8087200000000001</v>
      </c>
      <c r="GD44">
        <v>-1.02259E-2</v>
      </c>
      <c r="GE44">
        <v>0</v>
      </c>
      <c r="GF44">
        <v>30.227</v>
      </c>
      <c r="GG44">
        <v>999.9</v>
      </c>
      <c r="GH44">
        <v>33</v>
      </c>
      <c r="GI44">
        <v>49.7</v>
      </c>
      <c r="GJ44">
        <v>40.604900000000001</v>
      </c>
      <c r="GK44">
        <v>62.232100000000003</v>
      </c>
      <c r="GL44">
        <v>35.849400000000003</v>
      </c>
      <c r="GM44">
        <v>1</v>
      </c>
      <c r="GN44">
        <v>0.64586900000000003</v>
      </c>
      <c r="GO44">
        <v>5.6533300000000004</v>
      </c>
      <c r="GP44">
        <v>20.022500000000001</v>
      </c>
      <c r="GQ44">
        <v>5.2617700000000003</v>
      </c>
      <c r="GR44">
        <v>11.9674</v>
      </c>
      <c r="GS44">
        <v>4.9793000000000003</v>
      </c>
      <c r="GT44">
        <v>3.2972299999999999</v>
      </c>
      <c r="GU44">
        <v>9999</v>
      </c>
      <c r="GV44">
        <v>9999</v>
      </c>
      <c r="GW44">
        <v>9999</v>
      </c>
      <c r="GX44">
        <v>999.9</v>
      </c>
      <c r="GY44">
        <v>1.8643400000000001</v>
      </c>
      <c r="GZ44">
        <v>1.8604400000000001</v>
      </c>
      <c r="HA44">
        <v>1.8669100000000001</v>
      </c>
      <c r="HB44">
        <v>1.86371</v>
      </c>
      <c r="HC44">
        <v>1.8622300000000001</v>
      </c>
      <c r="HD44">
        <v>1.86232</v>
      </c>
      <c r="HE44">
        <v>1.8635699999999999</v>
      </c>
      <c r="HF44">
        <v>1.86493</v>
      </c>
      <c r="HG44">
        <v>0</v>
      </c>
      <c r="HH44">
        <v>0</v>
      </c>
      <c r="HI44">
        <v>0</v>
      </c>
      <c r="HJ44">
        <v>0</v>
      </c>
      <c r="HK44" t="s">
        <v>409</v>
      </c>
      <c r="HL44" t="s">
        <v>410</v>
      </c>
      <c r="HM44" t="s">
        <v>411</v>
      </c>
      <c r="HN44" t="s">
        <v>411</v>
      </c>
      <c r="HO44" t="s">
        <v>411</v>
      </c>
      <c r="HP44" t="s">
        <v>411</v>
      </c>
      <c r="HQ44">
        <v>0</v>
      </c>
      <c r="HR44">
        <v>100</v>
      </c>
      <c r="HS44">
        <v>100</v>
      </c>
      <c r="HT44">
        <v>-0.66500000000000004</v>
      </c>
      <c r="HU44">
        <v>0.105</v>
      </c>
      <c r="HV44">
        <v>-2.2952265996938889E-2</v>
      </c>
      <c r="HW44">
        <v>-1.0353314661582381E-3</v>
      </c>
      <c r="HX44">
        <v>6.6505181264543773E-7</v>
      </c>
      <c r="HY44">
        <v>-1.850793754579626E-10</v>
      </c>
      <c r="HZ44">
        <v>-0.16294640657120951</v>
      </c>
      <c r="IA44">
        <v>-1.648161748699347E-2</v>
      </c>
      <c r="IB44">
        <v>1.7912429842672831E-3</v>
      </c>
      <c r="IC44">
        <v>-1.8786734536791681E-5</v>
      </c>
      <c r="ID44">
        <v>3</v>
      </c>
      <c r="IE44">
        <v>2022</v>
      </c>
      <c r="IF44">
        <v>2</v>
      </c>
      <c r="IG44">
        <v>30</v>
      </c>
      <c r="IH44">
        <v>3.7</v>
      </c>
      <c r="II44">
        <v>3.8</v>
      </c>
      <c r="IJ44">
        <v>1.87012</v>
      </c>
      <c r="IK44">
        <v>2.7441399999999998</v>
      </c>
      <c r="IL44">
        <v>1.4514199999999999</v>
      </c>
      <c r="IM44">
        <v>2.3303199999999999</v>
      </c>
      <c r="IN44">
        <v>1.5942400000000001</v>
      </c>
      <c r="IO44">
        <v>2.3022499999999999</v>
      </c>
      <c r="IP44">
        <v>52.171900000000001</v>
      </c>
      <c r="IQ44">
        <v>24.1751</v>
      </c>
      <c r="IR44">
        <v>18</v>
      </c>
      <c r="IS44">
        <v>472.15199999999999</v>
      </c>
      <c r="IT44">
        <v>434.38400000000001</v>
      </c>
      <c r="IU44">
        <v>24.994599999999998</v>
      </c>
      <c r="IV44">
        <v>35.130499999999998</v>
      </c>
      <c r="IW44">
        <v>30.0014</v>
      </c>
      <c r="IX44">
        <v>34.825600000000001</v>
      </c>
      <c r="IY44">
        <v>34.776299999999999</v>
      </c>
      <c r="IZ44">
        <v>37.367899999999999</v>
      </c>
      <c r="JA44">
        <v>49.087899999999998</v>
      </c>
      <c r="JB44">
        <v>0</v>
      </c>
      <c r="JC44">
        <v>24.975899999999999</v>
      </c>
      <c r="JD44">
        <v>800</v>
      </c>
      <c r="JE44">
        <v>21.557099999999998</v>
      </c>
      <c r="JF44">
        <v>98.711299999999994</v>
      </c>
      <c r="JG44">
        <v>98.439700000000002</v>
      </c>
    </row>
    <row r="45" spans="1:267" x14ac:dyDescent="0.3">
      <c r="A45">
        <v>29</v>
      </c>
      <c r="B45">
        <v>1659820835.5999999</v>
      </c>
      <c r="C45">
        <v>4640.5999999046326</v>
      </c>
      <c r="D45" t="s">
        <v>553</v>
      </c>
      <c r="E45" t="s">
        <v>554</v>
      </c>
      <c r="F45" t="s">
        <v>398</v>
      </c>
      <c r="G45" t="s">
        <v>399</v>
      </c>
      <c r="H45" t="s">
        <v>31</v>
      </c>
      <c r="I45" t="s">
        <v>494</v>
      </c>
      <c r="J45" t="s">
        <v>401</v>
      </c>
      <c r="K45">
        <f t="shared" si="0"/>
        <v>3.6620477891934886</v>
      </c>
      <c r="L45">
        <v>1659820835.5999999</v>
      </c>
      <c r="M45">
        <f t="shared" si="1"/>
        <v>4.3260415049057666E-3</v>
      </c>
      <c r="N45">
        <f t="shared" si="2"/>
        <v>4.326041504905767</v>
      </c>
      <c r="O45">
        <f t="shared" si="3"/>
        <v>49.324053794090396</v>
      </c>
      <c r="P45">
        <f t="shared" si="4"/>
        <v>935.83900000000006</v>
      </c>
      <c r="Q45">
        <f t="shared" si="5"/>
        <v>640.33805886696553</v>
      </c>
      <c r="R45">
        <f t="shared" si="6"/>
        <v>63.735056997771643</v>
      </c>
      <c r="S45">
        <f t="shared" si="7"/>
        <v>93.14728553114071</v>
      </c>
      <c r="T45">
        <f t="shared" si="8"/>
        <v>0.29940067957564054</v>
      </c>
      <c r="U45">
        <f t="shared" si="9"/>
        <v>2.9200375896325452</v>
      </c>
      <c r="V45">
        <f t="shared" si="10"/>
        <v>0.28333163940218414</v>
      </c>
      <c r="W45">
        <f t="shared" si="11"/>
        <v>0.17845411009442178</v>
      </c>
      <c r="X45">
        <f t="shared" si="12"/>
        <v>321.49467300266286</v>
      </c>
      <c r="Y45">
        <f t="shared" si="13"/>
        <v>29.814602089017715</v>
      </c>
      <c r="Z45">
        <f t="shared" si="14"/>
        <v>30.026800000000001</v>
      </c>
      <c r="AA45">
        <f t="shared" si="15"/>
        <v>4.2670125820512483</v>
      </c>
      <c r="AB45">
        <f t="shared" si="16"/>
        <v>69.481051887946222</v>
      </c>
      <c r="AC45">
        <f t="shared" si="17"/>
        <v>2.80124954669694</v>
      </c>
      <c r="AD45">
        <f t="shared" si="18"/>
        <v>4.0316740616054334</v>
      </c>
      <c r="AE45">
        <f t="shared" si="19"/>
        <v>1.4657630353543083</v>
      </c>
      <c r="AF45">
        <f t="shared" si="20"/>
        <v>-190.77843036634431</v>
      </c>
      <c r="AG45">
        <f t="shared" si="21"/>
        <v>-154.95349298771333</v>
      </c>
      <c r="AH45">
        <f t="shared" si="22"/>
        <v>-11.744935967015749</v>
      </c>
      <c r="AI45">
        <f t="shared" si="23"/>
        <v>-35.982186318410527</v>
      </c>
      <c r="AJ45">
        <v>0</v>
      </c>
      <c r="AK45">
        <v>0</v>
      </c>
      <c r="AL45">
        <f t="shared" si="24"/>
        <v>1</v>
      </c>
      <c r="AM45">
        <f t="shared" si="25"/>
        <v>0</v>
      </c>
      <c r="AN45">
        <f t="shared" si="26"/>
        <v>52234.808500082443</v>
      </c>
      <c r="AO45" t="s">
        <v>402</v>
      </c>
      <c r="AP45">
        <v>10366.9</v>
      </c>
      <c r="AQ45">
        <v>993.59653846153856</v>
      </c>
      <c r="AR45">
        <v>3431.87</v>
      </c>
      <c r="AS45">
        <f t="shared" si="27"/>
        <v>0.71047955241266758</v>
      </c>
      <c r="AT45">
        <v>-3.9894345373445681</v>
      </c>
      <c r="AU45" t="s">
        <v>555</v>
      </c>
      <c r="AV45">
        <v>10049.299999999999</v>
      </c>
      <c r="AW45">
        <v>815.01826923076942</v>
      </c>
      <c r="AX45">
        <v>1242.8499999999999</v>
      </c>
      <c r="AY45">
        <f t="shared" si="28"/>
        <v>0.34423440541435457</v>
      </c>
      <c r="AZ45">
        <v>0.5</v>
      </c>
      <c r="BA45">
        <f t="shared" si="29"/>
        <v>1681.0905000013795</v>
      </c>
      <c r="BB45">
        <f t="shared" si="30"/>
        <v>49.324053794090396</v>
      </c>
      <c r="BC45">
        <f t="shared" si="31"/>
        <v>289.34459435784743</v>
      </c>
      <c r="BD45">
        <f t="shared" si="32"/>
        <v>3.1713633698715937E-2</v>
      </c>
      <c r="BE45">
        <f t="shared" si="33"/>
        <v>1.7612905821297824</v>
      </c>
      <c r="BF45">
        <f t="shared" si="34"/>
        <v>658.04161576367221</v>
      </c>
      <c r="BG45" t="s">
        <v>556</v>
      </c>
      <c r="BH45">
        <v>586.96</v>
      </c>
      <c r="BI45">
        <f t="shared" si="35"/>
        <v>586.96</v>
      </c>
      <c r="BJ45">
        <f t="shared" si="36"/>
        <v>0.52773061914148922</v>
      </c>
      <c r="BK45">
        <f t="shared" si="37"/>
        <v>0.65229189463054871</v>
      </c>
      <c r="BL45">
        <f t="shared" si="38"/>
        <v>0.76945140619562657</v>
      </c>
      <c r="BM45">
        <f t="shared" si="39"/>
        <v>1.7164525143544032</v>
      </c>
      <c r="BN45">
        <f t="shared" si="40"/>
        <v>0.8977746075367643</v>
      </c>
      <c r="BO45">
        <f t="shared" si="41"/>
        <v>0.46976769101594074</v>
      </c>
      <c r="BP45">
        <f t="shared" si="42"/>
        <v>0.53023230898405926</v>
      </c>
      <c r="BQ45">
        <v>9041</v>
      </c>
      <c r="BR45">
        <v>300</v>
      </c>
      <c r="BS45">
        <v>300</v>
      </c>
      <c r="BT45">
        <v>300</v>
      </c>
      <c r="BU45">
        <v>10049.299999999999</v>
      </c>
      <c r="BV45">
        <v>1130.3499999999999</v>
      </c>
      <c r="BW45">
        <v>-1.07045E-2</v>
      </c>
      <c r="BX45">
        <v>6.87</v>
      </c>
      <c r="BY45" t="s">
        <v>405</v>
      </c>
      <c r="BZ45" t="s">
        <v>405</v>
      </c>
      <c r="CA45" t="s">
        <v>405</v>
      </c>
      <c r="CB45" t="s">
        <v>405</v>
      </c>
      <c r="CC45" t="s">
        <v>405</v>
      </c>
      <c r="CD45" t="s">
        <v>405</v>
      </c>
      <c r="CE45" t="s">
        <v>405</v>
      </c>
      <c r="CF45" t="s">
        <v>405</v>
      </c>
      <c r="CG45" t="s">
        <v>405</v>
      </c>
      <c r="CH45" t="s">
        <v>405</v>
      </c>
      <c r="CI45">
        <f t="shared" si="43"/>
        <v>1999.87</v>
      </c>
      <c r="CJ45">
        <f t="shared" si="44"/>
        <v>1681.0905000013795</v>
      </c>
      <c r="CK45">
        <f t="shared" si="45"/>
        <v>0.84059988899347438</v>
      </c>
      <c r="CL45">
        <f t="shared" si="46"/>
        <v>0.16075778575740568</v>
      </c>
      <c r="CM45">
        <v>6</v>
      </c>
      <c r="CN45">
        <v>0.5</v>
      </c>
      <c r="CO45" t="s">
        <v>406</v>
      </c>
      <c r="CP45">
        <v>2</v>
      </c>
      <c r="CQ45">
        <v>1659820835.5999999</v>
      </c>
      <c r="CR45">
        <v>935.83900000000006</v>
      </c>
      <c r="CS45">
        <v>999.87400000000002</v>
      </c>
      <c r="CT45">
        <v>28.143799999999999</v>
      </c>
      <c r="CU45">
        <v>23.099599999999999</v>
      </c>
      <c r="CV45">
        <v>936.54300000000001</v>
      </c>
      <c r="CW45">
        <v>27.807500000000001</v>
      </c>
      <c r="CX45">
        <v>500.09399999999999</v>
      </c>
      <c r="CY45">
        <v>99.433899999999994</v>
      </c>
      <c r="CZ45">
        <v>9.9551299999999995E-2</v>
      </c>
      <c r="DA45">
        <v>29.0425</v>
      </c>
      <c r="DB45">
        <v>30.026800000000001</v>
      </c>
      <c r="DC45">
        <v>999.9</v>
      </c>
      <c r="DD45">
        <v>0</v>
      </c>
      <c r="DE45">
        <v>0</v>
      </c>
      <c r="DF45">
        <v>10002.5</v>
      </c>
      <c r="DG45">
        <v>0</v>
      </c>
      <c r="DH45">
        <v>1139.77</v>
      </c>
      <c r="DI45">
        <v>-64.035200000000003</v>
      </c>
      <c r="DJ45">
        <v>962.93899999999996</v>
      </c>
      <c r="DK45">
        <v>1023.52</v>
      </c>
      <c r="DL45">
        <v>5.0441700000000003</v>
      </c>
      <c r="DM45">
        <v>999.87400000000002</v>
      </c>
      <c r="DN45">
        <v>23.099599999999999</v>
      </c>
      <c r="DO45">
        <v>2.7984399999999998</v>
      </c>
      <c r="DP45">
        <v>2.2968799999999998</v>
      </c>
      <c r="DQ45">
        <v>22.8749</v>
      </c>
      <c r="DR45">
        <v>19.654499999999999</v>
      </c>
      <c r="DS45">
        <v>1999.87</v>
      </c>
      <c r="DT45">
        <v>0.98000500000000001</v>
      </c>
      <c r="DU45">
        <v>1.9995200000000001E-2</v>
      </c>
      <c r="DV45">
        <v>0</v>
      </c>
      <c r="DW45">
        <v>814.31</v>
      </c>
      <c r="DX45">
        <v>9.9997699999999995E-2</v>
      </c>
      <c r="DY45">
        <v>17634.400000000001</v>
      </c>
      <c r="DZ45">
        <v>16940.8</v>
      </c>
      <c r="EA45">
        <v>52.061999999999998</v>
      </c>
      <c r="EB45">
        <v>53.375</v>
      </c>
      <c r="EC45">
        <v>52.625</v>
      </c>
      <c r="ED45">
        <v>53.186999999999998</v>
      </c>
      <c r="EE45">
        <v>53.061999999999998</v>
      </c>
      <c r="EF45">
        <v>1959.78</v>
      </c>
      <c r="EG45">
        <v>39.99</v>
      </c>
      <c r="EH45">
        <v>0</v>
      </c>
      <c r="EI45">
        <v>166.5</v>
      </c>
      <c r="EJ45">
        <v>0</v>
      </c>
      <c r="EK45">
        <v>815.01826923076942</v>
      </c>
      <c r="EL45">
        <v>2.9362393100830522</v>
      </c>
      <c r="EM45">
        <v>1.9145299795383179</v>
      </c>
      <c r="EN45">
        <v>17639.099999999999</v>
      </c>
      <c r="EO45">
        <v>15</v>
      </c>
      <c r="EP45">
        <v>1659820782.0999999</v>
      </c>
      <c r="EQ45" t="s">
        <v>557</v>
      </c>
      <c r="ER45">
        <v>1659820782.0999999</v>
      </c>
      <c r="ES45">
        <v>1659820771.5999999</v>
      </c>
      <c r="ET45">
        <v>53</v>
      </c>
      <c r="EU45">
        <v>3.0000000000000001E-3</v>
      </c>
      <c r="EV45">
        <v>-7.0000000000000001E-3</v>
      </c>
      <c r="EW45">
        <v>-0.72199999999999998</v>
      </c>
      <c r="EX45">
        <v>0.128</v>
      </c>
      <c r="EY45">
        <v>1000</v>
      </c>
      <c r="EZ45">
        <v>22</v>
      </c>
      <c r="FA45">
        <v>0.06</v>
      </c>
      <c r="FB45">
        <v>0.02</v>
      </c>
      <c r="FC45">
        <v>49.43072267075835</v>
      </c>
      <c r="FD45">
        <v>-0.8858874436681321</v>
      </c>
      <c r="FE45">
        <v>0.16662383727693719</v>
      </c>
      <c r="FF45">
        <v>1</v>
      </c>
      <c r="FG45">
        <v>0.32344457843642122</v>
      </c>
      <c r="FH45">
        <v>-7.9239600266998181E-2</v>
      </c>
      <c r="FI45">
        <v>1.146969251569601E-2</v>
      </c>
      <c r="FJ45">
        <v>1</v>
      </c>
      <c r="FK45">
        <v>2</v>
      </c>
      <c r="FL45">
        <v>2</v>
      </c>
      <c r="FM45" t="s">
        <v>420</v>
      </c>
      <c r="FN45">
        <v>2.9041700000000001</v>
      </c>
      <c r="FO45">
        <v>2.7332000000000001</v>
      </c>
      <c r="FP45">
        <v>0.16122300000000001</v>
      </c>
      <c r="FQ45">
        <v>0.16792199999999999</v>
      </c>
      <c r="FR45">
        <v>0.12895699999999999</v>
      </c>
      <c r="FS45">
        <v>0.11233700000000001</v>
      </c>
      <c r="FT45">
        <v>19662</v>
      </c>
      <c r="FU45">
        <v>18151.2</v>
      </c>
      <c r="FV45">
        <v>23372.6</v>
      </c>
      <c r="FW45">
        <v>21863.8</v>
      </c>
      <c r="FX45">
        <v>28719.9</v>
      </c>
      <c r="FY45">
        <v>27124.400000000001</v>
      </c>
      <c r="FZ45">
        <v>36854.5</v>
      </c>
      <c r="GA45">
        <v>34073.1</v>
      </c>
      <c r="GB45">
        <v>1.9328000000000001</v>
      </c>
      <c r="GC45">
        <v>1.80755</v>
      </c>
      <c r="GD45">
        <v>-6.2957400000000002E-3</v>
      </c>
      <c r="GE45">
        <v>0</v>
      </c>
      <c r="GF45">
        <v>30.129200000000001</v>
      </c>
      <c r="GG45">
        <v>999.9</v>
      </c>
      <c r="GH45">
        <v>33</v>
      </c>
      <c r="GI45">
        <v>49.8</v>
      </c>
      <c r="GJ45">
        <v>40.805599999999998</v>
      </c>
      <c r="GK45">
        <v>62.062199999999997</v>
      </c>
      <c r="GL45">
        <v>35.564900000000002</v>
      </c>
      <c r="GM45">
        <v>1</v>
      </c>
      <c r="GN45">
        <v>0.66510199999999997</v>
      </c>
      <c r="GO45">
        <v>6.3214800000000002</v>
      </c>
      <c r="GP45">
        <v>19.998699999999999</v>
      </c>
      <c r="GQ45">
        <v>5.2683499999999999</v>
      </c>
      <c r="GR45">
        <v>11.968</v>
      </c>
      <c r="GS45">
        <v>4.9809999999999999</v>
      </c>
      <c r="GT45">
        <v>3.298</v>
      </c>
      <c r="GU45">
        <v>9999</v>
      </c>
      <c r="GV45">
        <v>9999</v>
      </c>
      <c r="GW45">
        <v>9999</v>
      </c>
      <c r="GX45">
        <v>999.9</v>
      </c>
      <c r="GY45">
        <v>1.86436</v>
      </c>
      <c r="GZ45">
        <v>1.86043</v>
      </c>
      <c r="HA45">
        <v>1.8669100000000001</v>
      </c>
      <c r="HB45">
        <v>1.8636900000000001</v>
      </c>
      <c r="HC45">
        <v>1.8623000000000001</v>
      </c>
      <c r="HD45">
        <v>1.8623400000000001</v>
      </c>
      <c r="HE45">
        <v>1.8635600000000001</v>
      </c>
      <c r="HF45">
        <v>1.86493</v>
      </c>
      <c r="HG45">
        <v>0</v>
      </c>
      <c r="HH45">
        <v>0</v>
      </c>
      <c r="HI45">
        <v>0</v>
      </c>
      <c r="HJ45">
        <v>0</v>
      </c>
      <c r="HK45" t="s">
        <v>409</v>
      </c>
      <c r="HL45" t="s">
        <v>410</v>
      </c>
      <c r="HM45" t="s">
        <v>411</v>
      </c>
      <c r="HN45" t="s">
        <v>411</v>
      </c>
      <c r="HO45" t="s">
        <v>411</v>
      </c>
      <c r="HP45" t="s">
        <v>411</v>
      </c>
      <c r="HQ45">
        <v>0</v>
      </c>
      <c r="HR45">
        <v>100</v>
      </c>
      <c r="HS45">
        <v>100</v>
      </c>
      <c r="HT45">
        <v>-0.70399999999999996</v>
      </c>
      <c r="HU45">
        <v>0.33629999999999999</v>
      </c>
      <c r="HV45">
        <v>-0.16585055763157311</v>
      </c>
      <c r="HW45">
        <v>-1.0353314661582381E-3</v>
      </c>
      <c r="HX45">
        <v>6.6505181264543773E-7</v>
      </c>
      <c r="HY45">
        <v>-1.850793754579626E-10</v>
      </c>
      <c r="HZ45">
        <v>-0.18655243974352401</v>
      </c>
      <c r="IA45">
        <v>-1.648161748699347E-2</v>
      </c>
      <c r="IB45">
        <v>1.7912429842672831E-3</v>
      </c>
      <c r="IC45">
        <v>-1.8786734536791681E-5</v>
      </c>
      <c r="ID45">
        <v>3</v>
      </c>
      <c r="IE45">
        <v>2022</v>
      </c>
      <c r="IF45">
        <v>2</v>
      </c>
      <c r="IG45">
        <v>30</v>
      </c>
      <c r="IH45">
        <v>0.9</v>
      </c>
      <c r="II45">
        <v>1.1000000000000001</v>
      </c>
      <c r="IJ45">
        <v>2.2485400000000002</v>
      </c>
      <c r="IK45">
        <v>2.7331500000000002</v>
      </c>
      <c r="IL45">
        <v>1.4514199999999999</v>
      </c>
      <c r="IM45">
        <v>2.3303199999999999</v>
      </c>
      <c r="IN45">
        <v>1.5942400000000001</v>
      </c>
      <c r="IO45">
        <v>2.4206500000000002</v>
      </c>
      <c r="IP45">
        <v>52.3765</v>
      </c>
      <c r="IQ45">
        <v>24.1663</v>
      </c>
      <c r="IR45">
        <v>18</v>
      </c>
      <c r="IS45">
        <v>470.98200000000003</v>
      </c>
      <c r="IT45">
        <v>434.55900000000003</v>
      </c>
      <c r="IU45">
        <v>24.4377</v>
      </c>
      <c r="IV45">
        <v>35.354199999999999</v>
      </c>
      <c r="IW45">
        <v>30.000699999999998</v>
      </c>
      <c r="IX45">
        <v>34.9773</v>
      </c>
      <c r="IY45">
        <v>34.9099</v>
      </c>
      <c r="IZ45">
        <v>44.938200000000002</v>
      </c>
      <c r="JA45">
        <v>46.137</v>
      </c>
      <c r="JB45">
        <v>0</v>
      </c>
      <c r="JC45">
        <v>24.4236</v>
      </c>
      <c r="JD45">
        <v>1000</v>
      </c>
      <c r="JE45">
        <v>23.220700000000001</v>
      </c>
      <c r="JF45">
        <v>98.664699999999996</v>
      </c>
      <c r="JG45">
        <v>98.385800000000003</v>
      </c>
    </row>
    <row r="46" spans="1:267" x14ac:dyDescent="0.3">
      <c r="A46">
        <v>30</v>
      </c>
      <c r="B46">
        <v>1659821025.0999999</v>
      </c>
      <c r="C46">
        <v>4830.0999999046326</v>
      </c>
      <c r="D46" t="s">
        <v>558</v>
      </c>
      <c r="E46" t="s">
        <v>559</v>
      </c>
      <c r="F46" t="s">
        <v>398</v>
      </c>
      <c r="G46" t="s">
        <v>399</v>
      </c>
      <c r="H46" t="s">
        <v>31</v>
      </c>
      <c r="I46" t="s">
        <v>494</v>
      </c>
      <c r="J46" t="s">
        <v>401</v>
      </c>
      <c r="K46">
        <f t="shared" si="0"/>
        <v>2.9222647558360033</v>
      </c>
      <c r="L46">
        <v>1659821025.0999999</v>
      </c>
      <c r="M46">
        <f t="shared" si="1"/>
        <v>3.1322311896405785E-3</v>
      </c>
      <c r="N46">
        <f t="shared" si="2"/>
        <v>3.1322311896405783</v>
      </c>
      <c r="O46">
        <f t="shared" si="3"/>
        <v>47.659313901077681</v>
      </c>
      <c r="P46">
        <f t="shared" si="4"/>
        <v>1138.57</v>
      </c>
      <c r="Q46">
        <f t="shared" si="5"/>
        <v>740.34115780141701</v>
      </c>
      <c r="R46">
        <f t="shared" si="6"/>
        <v>73.687139349373751</v>
      </c>
      <c r="S46">
        <f t="shared" si="7"/>
        <v>113.32338525953</v>
      </c>
      <c r="T46">
        <f t="shared" si="8"/>
        <v>0.21025567683289906</v>
      </c>
      <c r="U46">
        <f t="shared" si="9"/>
        <v>2.9189096976910722</v>
      </c>
      <c r="V46">
        <f t="shared" si="10"/>
        <v>0.20218956970579005</v>
      </c>
      <c r="W46">
        <f t="shared" si="11"/>
        <v>0.12706740598502128</v>
      </c>
      <c r="X46">
        <f t="shared" si="12"/>
        <v>321.53138100266261</v>
      </c>
      <c r="Y46">
        <f t="shared" si="13"/>
        <v>29.955107791664577</v>
      </c>
      <c r="Z46">
        <f t="shared" si="14"/>
        <v>30.055499999999999</v>
      </c>
      <c r="AA46">
        <f t="shared" si="15"/>
        <v>4.2740504330676155</v>
      </c>
      <c r="AB46">
        <f t="shared" si="16"/>
        <v>69.812229986318854</v>
      </c>
      <c r="AC46">
        <f t="shared" si="17"/>
        <v>2.7868473526013</v>
      </c>
      <c r="AD46">
        <f t="shared" si="18"/>
        <v>3.9919185408451217</v>
      </c>
      <c r="AE46">
        <f t="shared" si="19"/>
        <v>1.4872030804663154</v>
      </c>
      <c r="AF46">
        <f t="shared" si="20"/>
        <v>-138.13139546314952</v>
      </c>
      <c r="AG46">
        <f t="shared" si="21"/>
        <v>-186.3507562442785</v>
      </c>
      <c r="AH46">
        <f t="shared" si="22"/>
        <v>-14.120232947126775</v>
      </c>
      <c r="AI46">
        <f t="shared" si="23"/>
        <v>-17.071003651892198</v>
      </c>
      <c r="AJ46">
        <v>0</v>
      </c>
      <c r="AK46">
        <v>0</v>
      </c>
      <c r="AL46">
        <f t="shared" si="24"/>
        <v>1</v>
      </c>
      <c r="AM46">
        <f t="shared" si="25"/>
        <v>0</v>
      </c>
      <c r="AN46">
        <f t="shared" si="26"/>
        <v>52232.111087989535</v>
      </c>
      <c r="AO46" t="s">
        <v>402</v>
      </c>
      <c r="AP46">
        <v>10366.9</v>
      </c>
      <c r="AQ46">
        <v>993.59653846153856</v>
      </c>
      <c r="AR46">
        <v>3431.87</v>
      </c>
      <c r="AS46">
        <f t="shared" si="27"/>
        <v>0.71047955241266758</v>
      </c>
      <c r="AT46">
        <v>-3.9894345373445681</v>
      </c>
      <c r="AU46" t="s">
        <v>560</v>
      </c>
      <c r="AV46">
        <v>10048.799999999999</v>
      </c>
      <c r="AW46">
        <v>807.08040000000005</v>
      </c>
      <c r="AX46">
        <v>1224.43</v>
      </c>
      <c r="AY46">
        <f t="shared" si="28"/>
        <v>0.34085215161340376</v>
      </c>
      <c r="AZ46">
        <v>0.5</v>
      </c>
      <c r="BA46">
        <f t="shared" si="29"/>
        <v>1681.2837000013794</v>
      </c>
      <c r="BB46">
        <f t="shared" si="30"/>
        <v>47.659313901077681</v>
      </c>
      <c r="BC46">
        <f t="shared" si="31"/>
        <v>286.5345833090073</v>
      </c>
      <c r="BD46">
        <f t="shared" si="32"/>
        <v>3.071982940082026E-2</v>
      </c>
      <c r="BE46">
        <f t="shared" si="33"/>
        <v>1.8028307048994221</v>
      </c>
      <c r="BF46">
        <f t="shared" si="34"/>
        <v>652.84167759462866</v>
      </c>
      <c r="BG46" t="s">
        <v>561</v>
      </c>
      <c r="BH46">
        <v>581.61</v>
      </c>
      <c r="BI46">
        <f t="shared" si="35"/>
        <v>581.61</v>
      </c>
      <c r="BJ46">
        <f t="shared" si="36"/>
        <v>0.52499530393734228</v>
      </c>
      <c r="BK46">
        <f t="shared" si="37"/>
        <v>0.64924800099561308</v>
      </c>
      <c r="BL46">
        <f t="shared" si="38"/>
        <v>0.77446969750128047</v>
      </c>
      <c r="BM46">
        <f t="shared" si="39"/>
        <v>1.808011703409218</v>
      </c>
      <c r="BN46">
        <f t="shared" si="40"/>
        <v>0.90532913343000732</v>
      </c>
      <c r="BO46">
        <f t="shared" si="41"/>
        <v>0.46787052424895775</v>
      </c>
      <c r="BP46">
        <f t="shared" si="42"/>
        <v>0.53212947575104219</v>
      </c>
      <c r="BQ46">
        <v>9043</v>
      </c>
      <c r="BR46">
        <v>300</v>
      </c>
      <c r="BS46">
        <v>300</v>
      </c>
      <c r="BT46">
        <v>300</v>
      </c>
      <c r="BU46">
        <v>10048.799999999999</v>
      </c>
      <c r="BV46">
        <v>1114.81</v>
      </c>
      <c r="BW46">
        <v>-1.07037E-2</v>
      </c>
      <c r="BX46">
        <v>6.93</v>
      </c>
      <c r="BY46" t="s">
        <v>405</v>
      </c>
      <c r="BZ46" t="s">
        <v>405</v>
      </c>
      <c r="CA46" t="s">
        <v>405</v>
      </c>
      <c r="CB46" t="s">
        <v>405</v>
      </c>
      <c r="CC46" t="s">
        <v>405</v>
      </c>
      <c r="CD46" t="s">
        <v>405</v>
      </c>
      <c r="CE46" t="s">
        <v>405</v>
      </c>
      <c r="CF46" t="s">
        <v>405</v>
      </c>
      <c r="CG46" t="s">
        <v>405</v>
      </c>
      <c r="CH46" t="s">
        <v>405</v>
      </c>
      <c r="CI46">
        <f t="shared" si="43"/>
        <v>2000.1</v>
      </c>
      <c r="CJ46">
        <f t="shared" si="44"/>
        <v>1681.2837000013794</v>
      </c>
      <c r="CK46">
        <f t="shared" si="45"/>
        <v>0.84059982000968925</v>
      </c>
      <c r="CL46">
        <f t="shared" si="46"/>
        <v>0.16075765261870037</v>
      </c>
      <c r="CM46">
        <v>6</v>
      </c>
      <c r="CN46">
        <v>0.5</v>
      </c>
      <c r="CO46" t="s">
        <v>406</v>
      </c>
      <c r="CP46">
        <v>2</v>
      </c>
      <c r="CQ46">
        <v>1659821025.0999999</v>
      </c>
      <c r="CR46">
        <v>1138.57</v>
      </c>
      <c r="CS46">
        <v>1200.03</v>
      </c>
      <c r="CT46">
        <v>27.999700000000001</v>
      </c>
      <c r="CU46">
        <v>24.346900000000002</v>
      </c>
      <c r="CV46">
        <v>1139.3499999999999</v>
      </c>
      <c r="CW46">
        <v>27.6904</v>
      </c>
      <c r="CX46">
        <v>500.08699999999999</v>
      </c>
      <c r="CY46">
        <v>99.432000000000002</v>
      </c>
      <c r="CZ46">
        <v>9.9329000000000001E-2</v>
      </c>
      <c r="DA46">
        <v>28.871300000000002</v>
      </c>
      <c r="DB46">
        <v>30.055499999999999</v>
      </c>
      <c r="DC46">
        <v>999.9</v>
      </c>
      <c r="DD46">
        <v>0</v>
      </c>
      <c r="DE46">
        <v>0</v>
      </c>
      <c r="DF46">
        <v>9996.25</v>
      </c>
      <c r="DG46">
        <v>0</v>
      </c>
      <c r="DH46">
        <v>1099.43</v>
      </c>
      <c r="DI46">
        <v>-61.461100000000002</v>
      </c>
      <c r="DJ46">
        <v>1171.3699999999999</v>
      </c>
      <c r="DK46">
        <v>1229.98</v>
      </c>
      <c r="DL46">
        <v>3.6528</v>
      </c>
      <c r="DM46">
        <v>1200.03</v>
      </c>
      <c r="DN46">
        <v>24.346900000000002</v>
      </c>
      <c r="DO46">
        <v>2.7840600000000002</v>
      </c>
      <c r="DP46">
        <v>2.4208599999999998</v>
      </c>
      <c r="DQ46">
        <v>22.789899999999999</v>
      </c>
      <c r="DR46">
        <v>20.504000000000001</v>
      </c>
      <c r="DS46">
        <v>2000.1</v>
      </c>
      <c r="DT46">
        <v>0.98000500000000001</v>
      </c>
      <c r="DU46">
        <v>1.9995200000000001E-2</v>
      </c>
      <c r="DV46">
        <v>0</v>
      </c>
      <c r="DW46">
        <v>802.52499999999998</v>
      </c>
      <c r="DX46">
        <v>9.9997699999999995E-2</v>
      </c>
      <c r="DY46">
        <v>17504.099999999999</v>
      </c>
      <c r="DZ46">
        <v>16942.7</v>
      </c>
      <c r="EA46">
        <v>52.125</v>
      </c>
      <c r="EB46">
        <v>53.375</v>
      </c>
      <c r="EC46">
        <v>52.75</v>
      </c>
      <c r="ED46">
        <v>53.186999999999998</v>
      </c>
      <c r="EE46">
        <v>53.125</v>
      </c>
      <c r="EF46">
        <v>1960.01</v>
      </c>
      <c r="EG46">
        <v>39.99</v>
      </c>
      <c r="EH46">
        <v>0</v>
      </c>
      <c r="EI46">
        <v>188.70000004768369</v>
      </c>
      <c r="EJ46">
        <v>0</v>
      </c>
      <c r="EK46">
        <v>807.08040000000005</v>
      </c>
      <c r="EL46">
        <v>-10.89999999685654</v>
      </c>
      <c r="EM46">
        <v>21.53076930184006</v>
      </c>
      <c r="EN46">
        <v>17497.331999999999</v>
      </c>
      <c r="EO46">
        <v>15</v>
      </c>
      <c r="EP46">
        <v>1659820979.5999999</v>
      </c>
      <c r="EQ46" t="s">
        <v>562</v>
      </c>
      <c r="ER46">
        <v>1659820977.5999999</v>
      </c>
      <c r="ES46">
        <v>1659820979.5999999</v>
      </c>
      <c r="ET46">
        <v>54</v>
      </c>
      <c r="EU46">
        <v>-2.5000000000000001E-2</v>
      </c>
      <c r="EV46">
        <v>-2.1999999999999999E-2</v>
      </c>
      <c r="EW46">
        <v>-0.79400000000000004</v>
      </c>
      <c r="EX46">
        <v>0.16700000000000001</v>
      </c>
      <c r="EY46">
        <v>1200</v>
      </c>
      <c r="EZ46">
        <v>24</v>
      </c>
      <c r="FA46">
        <v>0.06</v>
      </c>
      <c r="FB46">
        <v>0.02</v>
      </c>
      <c r="FC46">
        <v>48.070740830745962</v>
      </c>
      <c r="FD46">
        <v>-1.120422605472893</v>
      </c>
      <c r="FE46">
        <v>0.18516323389635589</v>
      </c>
      <c r="FF46">
        <v>0</v>
      </c>
      <c r="FG46">
        <v>0.2206105567255103</v>
      </c>
      <c r="FH46">
        <v>-3.3772697442936629E-2</v>
      </c>
      <c r="FI46">
        <v>5.1354621688095249E-3</v>
      </c>
      <c r="FJ46">
        <v>1</v>
      </c>
      <c r="FK46">
        <v>1</v>
      </c>
      <c r="FL46">
        <v>2</v>
      </c>
      <c r="FM46" t="s">
        <v>486</v>
      </c>
      <c r="FN46">
        <v>2.90388</v>
      </c>
      <c r="FO46">
        <v>2.73292</v>
      </c>
      <c r="FP46">
        <v>0.18254600000000001</v>
      </c>
      <c r="FQ46">
        <v>0.18832299999999999</v>
      </c>
      <c r="FR46">
        <v>0.12855</v>
      </c>
      <c r="FS46">
        <v>0.11643199999999999</v>
      </c>
      <c r="FT46">
        <v>19156.8</v>
      </c>
      <c r="FU46">
        <v>17699.7</v>
      </c>
      <c r="FV46">
        <v>23368.400000000001</v>
      </c>
      <c r="FW46">
        <v>21858.1</v>
      </c>
      <c r="FX46">
        <v>28727.200000000001</v>
      </c>
      <c r="FY46">
        <v>26992.400000000001</v>
      </c>
      <c r="FZ46">
        <v>36846.300000000003</v>
      </c>
      <c r="GA46">
        <v>34064.5</v>
      </c>
      <c r="GB46">
        <v>1.93035</v>
      </c>
      <c r="GC46">
        <v>1.8071999999999999</v>
      </c>
      <c r="GD46">
        <v>5.2526600000000001E-3</v>
      </c>
      <c r="GE46">
        <v>0</v>
      </c>
      <c r="GF46">
        <v>29.97</v>
      </c>
      <c r="GG46">
        <v>999.9</v>
      </c>
      <c r="GH46">
        <v>33.1</v>
      </c>
      <c r="GI46">
        <v>50</v>
      </c>
      <c r="GJ46">
        <v>41.337299999999999</v>
      </c>
      <c r="GK46">
        <v>62.112200000000001</v>
      </c>
      <c r="GL46">
        <v>35.256399999999999</v>
      </c>
      <c r="GM46">
        <v>1</v>
      </c>
      <c r="GN46">
        <v>0.67105899999999996</v>
      </c>
      <c r="GO46">
        <v>6.2204100000000002</v>
      </c>
      <c r="GP46">
        <v>20.001899999999999</v>
      </c>
      <c r="GQ46">
        <v>5.2679099999999996</v>
      </c>
      <c r="GR46">
        <v>11.9679</v>
      </c>
      <c r="GS46">
        <v>4.9809000000000001</v>
      </c>
      <c r="GT46">
        <v>3.298</v>
      </c>
      <c r="GU46">
        <v>9999</v>
      </c>
      <c r="GV46">
        <v>9999</v>
      </c>
      <c r="GW46">
        <v>9999</v>
      </c>
      <c r="GX46">
        <v>999.9</v>
      </c>
      <c r="GY46">
        <v>1.86433</v>
      </c>
      <c r="GZ46">
        <v>1.8604499999999999</v>
      </c>
      <c r="HA46">
        <v>1.8669100000000001</v>
      </c>
      <c r="HB46">
        <v>1.86371</v>
      </c>
      <c r="HC46">
        <v>1.86232</v>
      </c>
      <c r="HD46">
        <v>1.8623400000000001</v>
      </c>
      <c r="HE46">
        <v>1.8635900000000001</v>
      </c>
      <c r="HF46">
        <v>1.86493</v>
      </c>
      <c r="HG46">
        <v>0</v>
      </c>
      <c r="HH46">
        <v>0</v>
      </c>
      <c r="HI46">
        <v>0</v>
      </c>
      <c r="HJ46">
        <v>0</v>
      </c>
      <c r="HK46" t="s">
        <v>409</v>
      </c>
      <c r="HL46" t="s">
        <v>410</v>
      </c>
      <c r="HM46" t="s">
        <v>411</v>
      </c>
      <c r="HN46" t="s">
        <v>411</v>
      </c>
      <c r="HO46" t="s">
        <v>411</v>
      </c>
      <c r="HP46" t="s">
        <v>411</v>
      </c>
      <c r="HQ46">
        <v>0</v>
      </c>
      <c r="HR46">
        <v>100</v>
      </c>
      <c r="HS46">
        <v>100</v>
      </c>
      <c r="HT46">
        <v>-0.78</v>
      </c>
      <c r="HU46">
        <v>0.30930000000000002</v>
      </c>
      <c r="HV46">
        <v>-0.18951813575708859</v>
      </c>
      <c r="HW46">
        <v>-1.0353314661582381E-3</v>
      </c>
      <c r="HX46">
        <v>6.6505181264543773E-7</v>
      </c>
      <c r="HY46">
        <v>-1.850793754579626E-10</v>
      </c>
      <c r="HZ46">
        <v>-0.2089318336222557</v>
      </c>
      <c r="IA46">
        <v>-1.648161748699347E-2</v>
      </c>
      <c r="IB46">
        <v>1.7912429842672831E-3</v>
      </c>
      <c r="IC46">
        <v>-1.8786734536791681E-5</v>
      </c>
      <c r="ID46">
        <v>3</v>
      </c>
      <c r="IE46">
        <v>2022</v>
      </c>
      <c r="IF46">
        <v>2</v>
      </c>
      <c r="IG46">
        <v>30</v>
      </c>
      <c r="IH46">
        <v>0.8</v>
      </c>
      <c r="II46">
        <v>0.8</v>
      </c>
      <c r="IJ46">
        <v>2.6135299999999999</v>
      </c>
      <c r="IK46">
        <v>2.7392599999999998</v>
      </c>
      <c r="IL46">
        <v>1.4526399999999999</v>
      </c>
      <c r="IM46">
        <v>2.3303199999999999</v>
      </c>
      <c r="IN46">
        <v>1.5942400000000001</v>
      </c>
      <c r="IO46">
        <v>2.4060100000000002</v>
      </c>
      <c r="IP46">
        <v>52.616599999999998</v>
      </c>
      <c r="IQ46">
        <v>24.1663</v>
      </c>
      <c r="IR46">
        <v>18</v>
      </c>
      <c r="IS46">
        <v>470.286</v>
      </c>
      <c r="IT46">
        <v>435.07900000000001</v>
      </c>
      <c r="IU46">
        <v>24.253699999999998</v>
      </c>
      <c r="IV46">
        <v>35.471400000000003</v>
      </c>
      <c r="IW46">
        <v>30.000800000000002</v>
      </c>
      <c r="IX46">
        <v>35.088799999999999</v>
      </c>
      <c r="IY46">
        <v>35.014400000000002</v>
      </c>
      <c r="IZ46">
        <v>52.218000000000004</v>
      </c>
      <c r="JA46">
        <v>43.7012</v>
      </c>
      <c r="JB46">
        <v>0</v>
      </c>
      <c r="JC46">
        <v>24.2029</v>
      </c>
      <c r="JD46">
        <v>1200</v>
      </c>
      <c r="JE46">
        <v>24.323899999999998</v>
      </c>
      <c r="JF46">
        <v>98.644400000000005</v>
      </c>
      <c r="JG46">
        <v>98.360699999999994</v>
      </c>
    </row>
    <row r="47" spans="1:267" x14ac:dyDescent="0.3">
      <c r="A47">
        <v>31</v>
      </c>
      <c r="B47">
        <v>1659821164.0999999</v>
      </c>
      <c r="C47">
        <v>4969.0999999046326</v>
      </c>
      <c r="D47" t="s">
        <v>563</v>
      </c>
      <c r="E47" t="s">
        <v>564</v>
      </c>
      <c r="F47" t="s">
        <v>398</v>
      </c>
      <c r="G47" t="s">
        <v>399</v>
      </c>
      <c r="H47" t="s">
        <v>31</v>
      </c>
      <c r="I47" t="s">
        <v>494</v>
      </c>
      <c r="J47" t="s">
        <v>401</v>
      </c>
      <c r="K47">
        <f t="shared" si="0"/>
        <v>2.379113078838528</v>
      </c>
      <c r="L47">
        <v>1659821164.0999999</v>
      </c>
      <c r="M47">
        <f t="shared" si="1"/>
        <v>2.7221332515713226E-3</v>
      </c>
      <c r="N47">
        <f t="shared" si="2"/>
        <v>2.7221332515713228</v>
      </c>
      <c r="O47">
        <f t="shared" si="3"/>
        <v>48.723537125478991</v>
      </c>
      <c r="P47">
        <f t="shared" si="4"/>
        <v>1436.84</v>
      </c>
      <c r="Q47">
        <f t="shared" si="5"/>
        <v>966.9236417131217</v>
      </c>
      <c r="R47">
        <f t="shared" si="6"/>
        <v>96.240733476740786</v>
      </c>
      <c r="S47">
        <f t="shared" si="7"/>
        <v>143.01288077279997</v>
      </c>
      <c r="T47">
        <f t="shared" si="8"/>
        <v>0.18228345140143354</v>
      </c>
      <c r="U47">
        <f t="shared" si="9"/>
        <v>2.9189220232746758</v>
      </c>
      <c r="V47">
        <f t="shared" si="10"/>
        <v>0.17618734505848058</v>
      </c>
      <c r="W47">
        <f t="shared" si="11"/>
        <v>0.11064781780324678</v>
      </c>
      <c r="X47">
        <f t="shared" si="12"/>
        <v>321.50207400266214</v>
      </c>
      <c r="Y47">
        <f t="shared" si="13"/>
        <v>29.921521988418728</v>
      </c>
      <c r="Z47">
        <f t="shared" si="14"/>
        <v>30.004000000000001</v>
      </c>
      <c r="AA47">
        <f t="shared" si="15"/>
        <v>4.2614287374008892</v>
      </c>
      <c r="AB47">
        <f t="shared" si="16"/>
        <v>70.159209242031082</v>
      </c>
      <c r="AC47">
        <f t="shared" si="17"/>
        <v>2.7780036103679997</v>
      </c>
      <c r="AD47">
        <f t="shared" si="18"/>
        <v>3.9595708680019577</v>
      </c>
      <c r="AE47">
        <f t="shared" si="19"/>
        <v>1.4834251270328895</v>
      </c>
      <c r="AF47">
        <f t="shared" si="20"/>
        <v>-120.04607639429533</v>
      </c>
      <c r="AG47">
        <f t="shared" si="21"/>
        <v>-200.3412848956248</v>
      </c>
      <c r="AH47">
        <f t="shared" si="22"/>
        <v>-15.165830789281987</v>
      </c>
      <c r="AI47">
        <f t="shared" si="23"/>
        <v>-14.05111807653995</v>
      </c>
      <c r="AJ47">
        <v>0</v>
      </c>
      <c r="AK47">
        <v>0</v>
      </c>
      <c r="AL47">
        <f t="shared" si="24"/>
        <v>1</v>
      </c>
      <c r="AM47">
        <f t="shared" si="25"/>
        <v>0</v>
      </c>
      <c r="AN47">
        <f t="shared" si="26"/>
        <v>52256.783372186204</v>
      </c>
      <c r="AO47" t="s">
        <v>402</v>
      </c>
      <c r="AP47">
        <v>10366.9</v>
      </c>
      <c r="AQ47">
        <v>993.59653846153856</v>
      </c>
      <c r="AR47">
        <v>3431.87</v>
      </c>
      <c r="AS47">
        <f t="shared" si="27"/>
        <v>0.71047955241266758</v>
      </c>
      <c r="AT47">
        <v>-3.9894345373445681</v>
      </c>
      <c r="AU47" t="s">
        <v>565</v>
      </c>
      <c r="AV47">
        <v>10048.1</v>
      </c>
      <c r="AW47">
        <v>802.94230769230774</v>
      </c>
      <c r="AX47">
        <v>1207.4100000000001</v>
      </c>
      <c r="AY47">
        <f t="shared" si="28"/>
        <v>0.33498786021955451</v>
      </c>
      <c r="AZ47">
        <v>0.5</v>
      </c>
      <c r="BA47">
        <f t="shared" si="29"/>
        <v>1681.1322000013793</v>
      </c>
      <c r="BB47">
        <f t="shared" si="30"/>
        <v>48.723537125478991</v>
      </c>
      <c r="BC47">
        <f t="shared" si="31"/>
        <v>281.57943921232709</v>
      </c>
      <c r="BD47">
        <f t="shared" si="32"/>
        <v>3.1355637386982604E-2</v>
      </c>
      <c r="BE47">
        <f t="shared" si="33"/>
        <v>1.8423402158338922</v>
      </c>
      <c r="BF47">
        <f t="shared" si="34"/>
        <v>647.97161348598536</v>
      </c>
      <c r="BG47" t="s">
        <v>566</v>
      </c>
      <c r="BH47">
        <v>577.49</v>
      </c>
      <c r="BI47">
        <f t="shared" si="35"/>
        <v>577.49</v>
      </c>
      <c r="BJ47">
        <f t="shared" si="36"/>
        <v>0.52171176319560053</v>
      </c>
      <c r="BK47">
        <f t="shared" si="37"/>
        <v>0.64209374572595301</v>
      </c>
      <c r="BL47">
        <f t="shared" si="38"/>
        <v>0.77931459721550733</v>
      </c>
      <c r="BM47">
        <f t="shared" si="39"/>
        <v>1.8916848798827162</v>
      </c>
      <c r="BN47">
        <f t="shared" si="40"/>
        <v>0.91230948254526256</v>
      </c>
      <c r="BO47">
        <f t="shared" si="41"/>
        <v>0.46180493127206645</v>
      </c>
      <c r="BP47">
        <f t="shared" si="42"/>
        <v>0.53819506872793355</v>
      </c>
      <c r="BQ47">
        <v>9045</v>
      </c>
      <c r="BR47">
        <v>300</v>
      </c>
      <c r="BS47">
        <v>300</v>
      </c>
      <c r="BT47">
        <v>300</v>
      </c>
      <c r="BU47">
        <v>10048.1</v>
      </c>
      <c r="BV47">
        <v>1098.02</v>
      </c>
      <c r="BW47">
        <v>-1.0703000000000001E-2</v>
      </c>
      <c r="BX47">
        <v>4.7</v>
      </c>
      <c r="BY47" t="s">
        <v>405</v>
      </c>
      <c r="BZ47" t="s">
        <v>405</v>
      </c>
      <c r="CA47" t="s">
        <v>405</v>
      </c>
      <c r="CB47" t="s">
        <v>405</v>
      </c>
      <c r="CC47" t="s">
        <v>405</v>
      </c>
      <c r="CD47" t="s">
        <v>405</v>
      </c>
      <c r="CE47" t="s">
        <v>405</v>
      </c>
      <c r="CF47" t="s">
        <v>405</v>
      </c>
      <c r="CG47" t="s">
        <v>405</v>
      </c>
      <c r="CH47" t="s">
        <v>405</v>
      </c>
      <c r="CI47">
        <f t="shared" si="43"/>
        <v>1999.92</v>
      </c>
      <c r="CJ47">
        <f t="shared" si="44"/>
        <v>1681.1322000013793</v>
      </c>
      <c r="CK47">
        <f t="shared" si="45"/>
        <v>0.84059972398964922</v>
      </c>
      <c r="CL47">
        <f t="shared" si="46"/>
        <v>0.16075746730002308</v>
      </c>
      <c r="CM47">
        <v>6</v>
      </c>
      <c r="CN47">
        <v>0.5</v>
      </c>
      <c r="CO47" t="s">
        <v>406</v>
      </c>
      <c r="CP47">
        <v>2</v>
      </c>
      <c r="CQ47">
        <v>1659821164.0999999</v>
      </c>
      <c r="CR47">
        <v>1436.84</v>
      </c>
      <c r="CS47">
        <v>1500</v>
      </c>
      <c r="CT47">
        <v>27.910399999999999</v>
      </c>
      <c r="CU47">
        <v>24.735099999999999</v>
      </c>
      <c r="CV47">
        <v>1437.5</v>
      </c>
      <c r="CW47">
        <v>27.6067</v>
      </c>
      <c r="CX47">
        <v>500.01400000000001</v>
      </c>
      <c r="CY47">
        <v>99.432699999999997</v>
      </c>
      <c r="CZ47">
        <v>0.10022</v>
      </c>
      <c r="DA47">
        <v>28.730899999999998</v>
      </c>
      <c r="DB47">
        <v>30.004000000000001</v>
      </c>
      <c r="DC47">
        <v>999.9</v>
      </c>
      <c r="DD47">
        <v>0</v>
      </c>
      <c r="DE47">
        <v>0</v>
      </c>
      <c r="DF47">
        <v>9996.25</v>
      </c>
      <c r="DG47">
        <v>0</v>
      </c>
      <c r="DH47">
        <v>1089.95</v>
      </c>
      <c r="DI47">
        <v>-63.157699999999998</v>
      </c>
      <c r="DJ47">
        <v>1478.09</v>
      </c>
      <c r="DK47">
        <v>1538.04</v>
      </c>
      <c r="DL47">
        <v>3.1753</v>
      </c>
      <c r="DM47">
        <v>1500</v>
      </c>
      <c r="DN47">
        <v>24.735099999999999</v>
      </c>
      <c r="DO47">
        <v>2.77521</v>
      </c>
      <c r="DP47">
        <v>2.4594800000000001</v>
      </c>
      <c r="DQ47">
        <v>22.737400000000001</v>
      </c>
      <c r="DR47">
        <v>20.7608</v>
      </c>
      <c r="DS47">
        <v>1999.92</v>
      </c>
      <c r="DT47">
        <v>0.98000699999999996</v>
      </c>
      <c r="DU47">
        <v>1.99925E-2</v>
      </c>
      <c r="DV47">
        <v>0</v>
      </c>
      <c r="DW47">
        <v>803.45</v>
      </c>
      <c r="DX47">
        <v>9.9997699999999995E-2</v>
      </c>
      <c r="DY47">
        <v>17423.5</v>
      </c>
      <c r="DZ47">
        <v>16941.2</v>
      </c>
      <c r="EA47">
        <v>52.25</v>
      </c>
      <c r="EB47">
        <v>53.561999999999998</v>
      </c>
      <c r="EC47">
        <v>52.811999999999998</v>
      </c>
      <c r="ED47">
        <v>53.25</v>
      </c>
      <c r="EE47">
        <v>53.186999999999998</v>
      </c>
      <c r="EF47">
        <v>1959.84</v>
      </c>
      <c r="EG47">
        <v>39.979999999999997</v>
      </c>
      <c r="EH47">
        <v>0</v>
      </c>
      <c r="EI47">
        <v>138.5</v>
      </c>
      <c r="EJ47">
        <v>0</v>
      </c>
      <c r="EK47">
        <v>802.94230769230774</v>
      </c>
      <c r="EL47">
        <v>-7.5849572488951846</v>
      </c>
      <c r="EM47">
        <v>-56.427350613065052</v>
      </c>
      <c r="EN47">
        <v>17433.942307692309</v>
      </c>
      <c r="EO47">
        <v>15</v>
      </c>
      <c r="EP47">
        <v>1659821094.5999999</v>
      </c>
      <c r="EQ47" t="s">
        <v>567</v>
      </c>
      <c r="ER47">
        <v>1659821094.5999999</v>
      </c>
      <c r="ES47">
        <v>1659821091.5999999</v>
      </c>
      <c r="ET47">
        <v>55</v>
      </c>
      <c r="EU47">
        <v>0.193</v>
      </c>
      <c r="EV47">
        <v>-2E-3</v>
      </c>
      <c r="EW47">
        <v>-0.67700000000000005</v>
      </c>
      <c r="EX47">
        <v>0.17699999999999999</v>
      </c>
      <c r="EY47">
        <v>1501</v>
      </c>
      <c r="EZ47">
        <v>25</v>
      </c>
      <c r="FA47">
        <v>0.02</v>
      </c>
      <c r="FB47">
        <v>0.02</v>
      </c>
      <c r="FC47">
        <v>49.051745748595629</v>
      </c>
      <c r="FD47">
        <v>-0.99931658421531311</v>
      </c>
      <c r="FE47">
        <v>0.1897666979547134</v>
      </c>
      <c r="FF47">
        <v>1</v>
      </c>
      <c r="FG47">
        <v>0.18885660813831909</v>
      </c>
      <c r="FH47">
        <v>-1.254059281465632E-2</v>
      </c>
      <c r="FI47">
        <v>3.686370081316425E-3</v>
      </c>
      <c r="FJ47">
        <v>1</v>
      </c>
      <c r="FK47">
        <v>2</v>
      </c>
      <c r="FL47">
        <v>2</v>
      </c>
      <c r="FM47" t="s">
        <v>420</v>
      </c>
      <c r="FN47">
        <v>2.9036300000000002</v>
      </c>
      <c r="FO47">
        <v>2.7338100000000001</v>
      </c>
      <c r="FP47">
        <v>0.210448</v>
      </c>
      <c r="FQ47">
        <v>0.215646</v>
      </c>
      <c r="FR47">
        <v>0.12826899999999999</v>
      </c>
      <c r="FS47">
        <v>0.117683</v>
      </c>
      <c r="FT47">
        <v>18497.900000000001</v>
      </c>
      <c r="FU47">
        <v>17099.099999999999</v>
      </c>
      <c r="FV47">
        <v>23365.5</v>
      </c>
      <c r="FW47">
        <v>21855.4</v>
      </c>
      <c r="FX47">
        <v>28733.599999999999</v>
      </c>
      <c r="FY47">
        <v>26950.6</v>
      </c>
      <c r="FZ47">
        <v>36842.800000000003</v>
      </c>
      <c r="GA47">
        <v>34060.1</v>
      </c>
      <c r="GB47">
        <v>1.92997</v>
      </c>
      <c r="GC47">
        <v>1.8070999999999999</v>
      </c>
      <c r="GD47">
        <v>8.7618799999999997E-3</v>
      </c>
      <c r="GE47">
        <v>0</v>
      </c>
      <c r="GF47">
        <v>29.8614</v>
      </c>
      <c r="GG47">
        <v>999.9</v>
      </c>
      <c r="GH47">
        <v>33.299999999999997</v>
      </c>
      <c r="GI47">
        <v>50</v>
      </c>
      <c r="GJ47">
        <v>41.592799999999997</v>
      </c>
      <c r="GK47">
        <v>62.102200000000003</v>
      </c>
      <c r="GL47">
        <v>35.921500000000002</v>
      </c>
      <c r="GM47">
        <v>1</v>
      </c>
      <c r="GN47">
        <v>0.67352100000000004</v>
      </c>
      <c r="GO47">
        <v>5.9278899999999997</v>
      </c>
      <c r="GP47">
        <v>20.014600000000002</v>
      </c>
      <c r="GQ47">
        <v>5.2653600000000003</v>
      </c>
      <c r="GR47">
        <v>11.968</v>
      </c>
      <c r="GS47">
        <v>4.9805999999999999</v>
      </c>
      <c r="GT47">
        <v>3.298</v>
      </c>
      <c r="GU47">
        <v>9999</v>
      </c>
      <c r="GV47">
        <v>9999</v>
      </c>
      <c r="GW47">
        <v>9999</v>
      </c>
      <c r="GX47">
        <v>999.9</v>
      </c>
      <c r="GY47">
        <v>1.86432</v>
      </c>
      <c r="GZ47">
        <v>1.86042</v>
      </c>
      <c r="HA47">
        <v>1.8669100000000001</v>
      </c>
      <c r="HB47">
        <v>1.86371</v>
      </c>
      <c r="HC47">
        <v>1.86233</v>
      </c>
      <c r="HD47">
        <v>1.86232</v>
      </c>
      <c r="HE47">
        <v>1.8635699999999999</v>
      </c>
      <c r="HF47">
        <v>1.86493</v>
      </c>
      <c r="HG47">
        <v>0</v>
      </c>
      <c r="HH47">
        <v>0</v>
      </c>
      <c r="HI47">
        <v>0</v>
      </c>
      <c r="HJ47">
        <v>0</v>
      </c>
      <c r="HK47" t="s">
        <v>409</v>
      </c>
      <c r="HL47" t="s">
        <v>410</v>
      </c>
      <c r="HM47" t="s">
        <v>411</v>
      </c>
      <c r="HN47" t="s">
        <v>411</v>
      </c>
      <c r="HO47" t="s">
        <v>411</v>
      </c>
      <c r="HP47" t="s">
        <v>411</v>
      </c>
      <c r="HQ47">
        <v>0</v>
      </c>
      <c r="HR47">
        <v>100</v>
      </c>
      <c r="HS47">
        <v>100</v>
      </c>
      <c r="HT47">
        <v>-0.66</v>
      </c>
      <c r="HU47">
        <v>0.30370000000000003</v>
      </c>
      <c r="HV47">
        <v>4.1095147463422474E-3</v>
      </c>
      <c r="HW47">
        <v>-1.0353314661582381E-3</v>
      </c>
      <c r="HX47">
        <v>6.6505181264543773E-7</v>
      </c>
      <c r="HY47">
        <v>-1.850793754579626E-10</v>
      </c>
      <c r="HZ47">
        <v>-0.21118486387211899</v>
      </c>
      <c r="IA47">
        <v>-1.648161748699347E-2</v>
      </c>
      <c r="IB47">
        <v>1.7912429842672831E-3</v>
      </c>
      <c r="IC47">
        <v>-1.8786734536791681E-5</v>
      </c>
      <c r="ID47">
        <v>3</v>
      </c>
      <c r="IE47">
        <v>2022</v>
      </c>
      <c r="IF47">
        <v>2</v>
      </c>
      <c r="IG47">
        <v>30</v>
      </c>
      <c r="IH47">
        <v>1.2</v>
      </c>
      <c r="II47">
        <v>1.2</v>
      </c>
      <c r="IJ47">
        <v>3.13232</v>
      </c>
      <c r="IK47">
        <v>2.7294900000000002</v>
      </c>
      <c r="IL47">
        <v>1.4514199999999999</v>
      </c>
      <c r="IM47">
        <v>2.3303199999999999</v>
      </c>
      <c r="IN47">
        <v>1.5942400000000001</v>
      </c>
      <c r="IO47">
        <v>2.36572</v>
      </c>
      <c r="IP47">
        <v>52.6511</v>
      </c>
      <c r="IQ47">
        <v>24.1663</v>
      </c>
      <c r="IR47">
        <v>18</v>
      </c>
      <c r="IS47">
        <v>470.42700000000002</v>
      </c>
      <c r="IT47">
        <v>435.42599999999999</v>
      </c>
      <c r="IU47">
        <v>24.193100000000001</v>
      </c>
      <c r="IV47">
        <v>35.5032</v>
      </c>
      <c r="IW47">
        <v>30.0002</v>
      </c>
      <c r="IX47">
        <v>35.140500000000003</v>
      </c>
      <c r="IY47">
        <v>35.071800000000003</v>
      </c>
      <c r="IZ47">
        <v>62.626399999999997</v>
      </c>
      <c r="JA47">
        <v>43.1937</v>
      </c>
      <c r="JB47">
        <v>0</v>
      </c>
      <c r="JC47">
        <v>24.1845</v>
      </c>
      <c r="JD47">
        <v>1500</v>
      </c>
      <c r="JE47">
        <v>24.711500000000001</v>
      </c>
      <c r="JF47">
        <v>98.633799999999994</v>
      </c>
      <c r="JG47">
        <v>98.348100000000002</v>
      </c>
    </row>
    <row r="48" spans="1:267" x14ac:dyDescent="0.3">
      <c r="A48">
        <v>32</v>
      </c>
      <c r="B48">
        <v>1659821304.0999999</v>
      </c>
      <c r="C48">
        <v>5109.0999999046326</v>
      </c>
      <c r="D48" t="s">
        <v>568</v>
      </c>
      <c r="E48" t="s">
        <v>569</v>
      </c>
      <c r="F48" t="s">
        <v>398</v>
      </c>
      <c r="G48" t="s">
        <v>399</v>
      </c>
      <c r="H48" t="s">
        <v>31</v>
      </c>
      <c r="I48" t="s">
        <v>494</v>
      </c>
      <c r="J48" t="s">
        <v>401</v>
      </c>
      <c r="K48">
        <f t="shared" si="0"/>
        <v>1.9834984526780874</v>
      </c>
      <c r="L48">
        <v>1659821304.0999999</v>
      </c>
      <c r="M48">
        <f t="shared" si="1"/>
        <v>2.6165569081881149E-3</v>
      </c>
      <c r="N48">
        <f t="shared" si="2"/>
        <v>2.616556908188115</v>
      </c>
      <c r="O48">
        <f t="shared" si="3"/>
        <v>49.227792174457981</v>
      </c>
      <c r="P48">
        <f t="shared" si="4"/>
        <v>1735.7</v>
      </c>
      <c r="Q48">
        <f t="shared" si="5"/>
        <v>1230.6812679580785</v>
      </c>
      <c r="R48">
        <f t="shared" si="6"/>
        <v>122.4945674216716</v>
      </c>
      <c r="S48">
        <f t="shared" si="7"/>
        <v>172.76107649428999</v>
      </c>
      <c r="T48">
        <f t="shared" si="8"/>
        <v>0.17298898398797827</v>
      </c>
      <c r="U48">
        <f t="shared" si="9"/>
        <v>2.92068880156621</v>
      </c>
      <c r="V48">
        <f t="shared" si="10"/>
        <v>0.16749181725090181</v>
      </c>
      <c r="W48">
        <f t="shared" si="11"/>
        <v>0.10516173263360704</v>
      </c>
      <c r="X48">
        <f t="shared" si="12"/>
        <v>321.51324600266213</v>
      </c>
      <c r="Y48">
        <f t="shared" si="13"/>
        <v>29.87238388797838</v>
      </c>
      <c r="Z48">
        <f t="shared" si="14"/>
        <v>29.9862</v>
      </c>
      <c r="AA48">
        <f t="shared" si="15"/>
        <v>4.2570738475949943</v>
      </c>
      <c r="AB48">
        <f t="shared" si="16"/>
        <v>69.935256330663634</v>
      </c>
      <c r="AC48">
        <f t="shared" si="17"/>
        <v>2.7569411057654496</v>
      </c>
      <c r="AD48">
        <f t="shared" si="18"/>
        <v>3.9421334108368002</v>
      </c>
      <c r="AE48">
        <f t="shared" si="19"/>
        <v>1.5001327418295447</v>
      </c>
      <c r="AF48">
        <f t="shared" si="20"/>
        <v>-115.39015965109587</v>
      </c>
      <c r="AG48">
        <f t="shared" si="21"/>
        <v>-209.64247655568775</v>
      </c>
      <c r="AH48">
        <f t="shared" si="22"/>
        <v>-15.852950408769441</v>
      </c>
      <c r="AI48">
        <f t="shared" si="23"/>
        <v>-19.372340612890952</v>
      </c>
      <c r="AJ48">
        <v>0</v>
      </c>
      <c r="AK48">
        <v>0</v>
      </c>
      <c r="AL48">
        <f t="shared" si="24"/>
        <v>1</v>
      </c>
      <c r="AM48">
        <f t="shared" si="25"/>
        <v>0</v>
      </c>
      <c r="AN48">
        <f t="shared" si="26"/>
        <v>52320.602163425785</v>
      </c>
      <c r="AO48" t="s">
        <v>402</v>
      </c>
      <c r="AP48">
        <v>10366.9</v>
      </c>
      <c r="AQ48">
        <v>993.59653846153856</v>
      </c>
      <c r="AR48">
        <v>3431.87</v>
      </c>
      <c r="AS48">
        <f t="shared" si="27"/>
        <v>0.71047955241266758</v>
      </c>
      <c r="AT48">
        <v>-3.9894345373445681</v>
      </c>
      <c r="AU48" t="s">
        <v>570</v>
      </c>
      <c r="AV48">
        <v>10047.700000000001</v>
      </c>
      <c r="AW48">
        <v>796.30540000000008</v>
      </c>
      <c r="AX48">
        <v>1172.1600000000001</v>
      </c>
      <c r="AY48">
        <f t="shared" si="28"/>
        <v>0.32065127627627621</v>
      </c>
      <c r="AZ48">
        <v>0.5</v>
      </c>
      <c r="BA48">
        <f t="shared" si="29"/>
        <v>1681.1910000013793</v>
      </c>
      <c r="BB48">
        <f t="shared" si="30"/>
        <v>49.227792174457981</v>
      </c>
      <c r="BC48">
        <f t="shared" si="31"/>
        <v>269.53801990731569</v>
      </c>
      <c r="BD48">
        <f t="shared" si="32"/>
        <v>3.1654479896548869E-2</v>
      </c>
      <c r="BE48">
        <f t="shared" si="33"/>
        <v>1.9278170215670214</v>
      </c>
      <c r="BF48">
        <f t="shared" si="34"/>
        <v>637.68016872019928</v>
      </c>
      <c r="BG48" t="s">
        <v>571</v>
      </c>
      <c r="BH48">
        <v>575.04999999999995</v>
      </c>
      <c r="BI48">
        <f t="shared" si="35"/>
        <v>575.04999999999995</v>
      </c>
      <c r="BJ48">
        <f t="shared" si="36"/>
        <v>0.50940997815997824</v>
      </c>
      <c r="BK48">
        <f t="shared" si="37"/>
        <v>0.62945621409790475</v>
      </c>
      <c r="BL48">
        <f t="shared" si="38"/>
        <v>0.79098788163062439</v>
      </c>
      <c r="BM48">
        <f t="shared" si="39"/>
        <v>2.104879670016047</v>
      </c>
      <c r="BN48">
        <f t="shared" si="40"/>
        <v>0.92676643356246247</v>
      </c>
      <c r="BO48">
        <f t="shared" si="41"/>
        <v>0.45456026785326337</v>
      </c>
      <c r="BP48">
        <f t="shared" si="42"/>
        <v>0.54543973214673658</v>
      </c>
      <c r="BQ48">
        <v>9047</v>
      </c>
      <c r="BR48">
        <v>300</v>
      </c>
      <c r="BS48">
        <v>300</v>
      </c>
      <c r="BT48">
        <v>300</v>
      </c>
      <c r="BU48">
        <v>10047.700000000001</v>
      </c>
      <c r="BV48">
        <v>1070.96</v>
      </c>
      <c r="BW48">
        <v>-1.07023E-2</v>
      </c>
      <c r="BX48">
        <v>3.96</v>
      </c>
      <c r="BY48" t="s">
        <v>405</v>
      </c>
      <c r="BZ48" t="s">
        <v>405</v>
      </c>
      <c r="CA48" t="s">
        <v>405</v>
      </c>
      <c r="CB48" t="s">
        <v>405</v>
      </c>
      <c r="CC48" t="s">
        <v>405</v>
      </c>
      <c r="CD48" t="s">
        <v>405</v>
      </c>
      <c r="CE48" t="s">
        <v>405</v>
      </c>
      <c r="CF48" t="s">
        <v>405</v>
      </c>
      <c r="CG48" t="s">
        <v>405</v>
      </c>
      <c r="CH48" t="s">
        <v>405</v>
      </c>
      <c r="CI48">
        <f t="shared" si="43"/>
        <v>1999.99</v>
      </c>
      <c r="CJ48">
        <f t="shared" si="44"/>
        <v>1681.1910000013793</v>
      </c>
      <c r="CK48">
        <f t="shared" si="45"/>
        <v>0.84059970299920461</v>
      </c>
      <c r="CL48">
        <f t="shared" si="46"/>
        <v>0.160757426788465</v>
      </c>
      <c r="CM48">
        <v>6</v>
      </c>
      <c r="CN48">
        <v>0.5</v>
      </c>
      <c r="CO48" t="s">
        <v>406</v>
      </c>
      <c r="CP48">
        <v>2</v>
      </c>
      <c r="CQ48">
        <v>1659821304.0999999</v>
      </c>
      <c r="CR48">
        <v>1735.7</v>
      </c>
      <c r="CS48">
        <v>1800.2</v>
      </c>
      <c r="CT48">
        <v>27.698499999999999</v>
      </c>
      <c r="CU48">
        <v>24.646699999999999</v>
      </c>
      <c r="CV48">
        <v>1736.72</v>
      </c>
      <c r="CW48">
        <v>27.4087</v>
      </c>
      <c r="CX48">
        <v>500.18</v>
      </c>
      <c r="CY48">
        <v>99.434100000000001</v>
      </c>
      <c r="CZ48">
        <v>9.98497E-2</v>
      </c>
      <c r="DA48">
        <v>28.654800000000002</v>
      </c>
      <c r="DB48">
        <v>29.9862</v>
      </c>
      <c r="DC48">
        <v>999.9</v>
      </c>
      <c r="DD48">
        <v>0</v>
      </c>
      <c r="DE48">
        <v>0</v>
      </c>
      <c r="DF48">
        <v>10006.200000000001</v>
      </c>
      <c r="DG48">
        <v>0</v>
      </c>
      <c r="DH48">
        <v>1073.32</v>
      </c>
      <c r="DI48">
        <v>-64.500200000000007</v>
      </c>
      <c r="DJ48">
        <v>1785.14</v>
      </c>
      <c r="DK48">
        <v>1845.69</v>
      </c>
      <c r="DL48">
        <v>3.0518700000000001</v>
      </c>
      <c r="DM48">
        <v>1800.2</v>
      </c>
      <c r="DN48">
        <v>24.646699999999999</v>
      </c>
      <c r="DO48">
        <v>2.7541799999999999</v>
      </c>
      <c r="DP48">
        <v>2.45072</v>
      </c>
      <c r="DQ48">
        <v>22.611999999999998</v>
      </c>
      <c r="DR48">
        <v>20.7029</v>
      </c>
      <c r="DS48">
        <v>1999.99</v>
      </c>
      <c r="DT48">
        <v>0.98000699999999996</v>
      </c>
      <c r="DU48">
        <v>1.99925E-2</v>
      </c>
      <c r="DV48">
        <v>0</v>
      </c>
      <c r="DW48">
        <v>796.58</v>
      </c>
      <c r="DX48">
        <v>9.9997699999999995E-2</v>
      </c>
      <c r="DY48">
        <v>17293.2</v>
      </c>
      <c r="DZ48">
        <v>16941.8</v>
      </c>
      <c r="EA48">
        <v>52.25</v>
      </c>
      <c r="EB48">
        <v>53.561999999999998</v>
      </c>
      <c r="EC48">
        <v>52.875</v>
      </c>
      <c r="ED48">
        <v>53.311999999999998</v>
      </c>
      <c r="EE48">
        <v>53.25</v>
      </c>
      <c r="EF48">
        <v>1959.91</v>
      </c>
      <c r="EG48">
        <v>39.979999999999997</v>
      </c>
      <c r="EH48">
        <v>0</v>
      </c>
      <c r="EI48">
        <v>139.5</v>
      </c>
      <c r="EJ48">
        <v>0</v>
      </c>
      <c r="EK48">
        <v>796.30540000000008</v>
      </c>
      <c r="EL48">
        <v>-2.8911539017576708</v>
      </c>
      <c r="EM48">
        <v>-74.730769397494356</v>
      </c>
      <c r="EN48">
        <v>17300.308000000001</v>
      </c>
      <c r="EO48">
        <v>15</v>
      </c>
      <c r="EP48">
        <v>1659821242.0999999</v>
      </c>
      <c r="EQ48" t="s">
        <v>572</v>
      </c>
      <c r="ER48">
        <v>1659821242.0999999</v>
      </c>
      <c r="ES48">
        <v>1659821229.0999999</v>
      </c>
      <c r="ET48">
        <v>56</v>
      </c>
      <c r="EU48">
        <v>-0.26700000000000002</v>
      </c>
      <c r="EV48">
        <v>-6.0000000000000001E-3</v>
      </c>
      <c r="EW48">
        <v>-1.052</v>
      </c>
      <c r="EX48">
        <v>0.17799999999999999</v>
      </c>
      <c r="EY48">
        <v>1801</v>
      </c>
      <c r="EZ48">
        <v>25</v>
      </c>
      <c r="FA48">
        <v>0.03</v>
      </c>
      <c r="FB48">
        <v>0.03</v>
      </c>
      <c r="FC48">
        <v>49.134874895920071</v>
      </c>
      <c r="FD48">
        <v>-0.63432043244608638</v>
      </c>
      <c r="FE48">
        <v>0.19364241308194341</v>
      </c>
      <c r="FF48">
        <v>1</v>
      </c>
      <c r="FG48">
        <v>0.17923290313830861</v>
      </c>
      <c r="FH48">
        <v>-1.0594473960281511E-2</v>
      </c>
      <c r="FI48">
        <v>2.692499565738E-3</v>
      </c>
      <c r="FJ48">
        <v>1</v>
      </c>
      <c r="FK48">
        <v>2</v>
      </c>
      <c r="FL48">
        <v>2</v>
      </c>
      <c r="FM48" t="s">
        <v>420</v>
      </c>
      <c r="FN48">
        <v>2.9039600000000001</v>
      </c>
      <c r="FO48">
        <v>2.73353</v>
      </c>
      <c r="FP48">
        <v>0.235238</v>
      </c>
      <c r="FQ48">
        <v>0.23991599999999999</v>
      </c>
      <c r="FR48">
        <v>0.12762699999999999</v>
      </c>
      <c r="FS48">
        <v>0.117386</v>
      </c>
      <c r="FT48">
        <v>17912.5</v>
      </c>
      <c r="FU48">
        <v>16565.400000000001</v>
      </c>
      <c r="FV48">
        <v>23363.7</v>
      </c>
      <c r="FW48">
        <v>21853.200000000001</v>
      </c>
      <c r="FX48">
        <v>28752.3</v>
      </c>
      <c r="FY48">
        <v>26956.9</v>
      </c>
      <c r="FZ48">
        <v>36839.800000000003</v>
      </c>
      <c r="GA48">
        <v>34056.800000000003</v>
      </c>
      <c r="GB48">
        <v>1.92977</v>
      </c>
      <c r="GC48">
        <v>1.8067500000000001</v>
      </c>
      <c r="GD48">
        <v>8.9406999999999993E-3</v>
      </c>
      <c r="GE48">
        <v>0</v>
      </c>
      <c r="GF48">
        <v>29.840699999999998</v>
      </c>
      <c r="GG48">
        <v>999.9</v>
      </c>
      <c r="GH48">
        <v>33.299999999999997</v>
      </c>
      <c r="GI48">
        <v>50.1</v>
      </c>
      <c r="GJ48">
        <v>41.799399999999999</v>
      </c>
      <c r="GK48">
        <v>62.0822</v>
      </c>
      <c r="GL48">
        <v>35.1723</v>
      </c>
      <c r="GM48">
        <v>1</v>
      </c>
      <c r="GN48">
        <v>0.67605899999999997</v>
      </c>
      <c r="GO48">
        <v>5.8891600000000004</v>
      </c>
      <c r="GP48">
        <v>20.015799999999999</v>
      </c>
      <c r="GQ48">
        <v>5.26776</v>
      </c>
      <c r="GR48">
        <v>11.9679</v>
      </c>
      <c r="GS48">
        <v>4.9806999999999997</v>
      </c>
      <c r="GT48">
        <v>3.298</v>
      </c>
      <c r="GU48">
        <v>9999</v>
      </c>
      <c r="GV48">
        <v>9999</v>
      </c>
      <c r="GW48">
        <v>9999</v>
      </c>
      <c r="GX48">
        <v>999.9</v>
      </c>
      <c r="GY48">
        <v>1.86432</v>
      </c>
      <c r="GZ48">
        <v>1.86043</v>
      </c>
      <c r="HA48">
        <v>1.8669100000000001</v>
      </c>
      <c r="HB48">
        <v>1.86371</v>
      </c>
      <c r="HC48">
        <v>1.86233</v>
      </c>
      <c r="HD48">
        <v>1.8623400000000001</v>
      </c>
      <c r="HE48">
        <v>1.86358</v>
      </c>
      <c r="HF48">
        <v>1.86493</v>
      </c>
      <c r="HG48">
        <v>0</v>
      </c>
      <c r="HH48">
        <v>0</v>
      </c>
      <c r="HI48">
        <v>0</v>
      </c>
      <c r="HJ48">
        <v>0</v>
      </c>
      <c r="HK48" t="s">
        <v>409</v>
      </c>
      <c r="HL48" t="s">
        <v>410</v>
      </c>
      <c r="HM48" t="s">
        <v>411</v>
      </c>
      <c r="HN48" t="s">
        <v>411</v>
      </c>
      <c r="HO48" t="s">
        <v>411</v>
      </c>
      <c r="HP48" t="s">
        <v>411</v>
      </c>
      <c r="HQ48">
        <v>0</v>
      </c>
      <c r="HR48">
        <v>100</v>
      </c>
      <c r="HS48">
        <v>100</v>
      </c>
      <c r="HT48">
        <v>-1.02</v>
      </c>
      <c r="HU48">
        <v>0.2898</v>
      </c>
      <c r="HV48">
        <v>-0.26309937601219407</v>
      </c>
      <c r="HW48">
        <v>-1.0353314661582381E-3</v>
      </c>
      <c r="HX48">
        <v>6.6505181264543773E-7</v>
      </c>
      <c r="HY48">
        <v>-1.850793754579626E-10</v>
      </c>
      <c r="HZ48">
        <v>-0.21726400420072009</v>
      </c>
      <c r="IA48">
        <v>-1.648161748699347E-2</v>
      </c>
      <c r="IB48">
        <v>1.7912429842672831E-3</v>
      </c>
      <c r="IC48">
        <v>-1.8786734536791681E-5</v>
      </c>
      <c r="ID48">
        <v>3</v>
      </c>
      <c r="IE48">
        <v>2022</v>
      </c>
      <c r="IF48">
        <v>2</v>
      </c>
      <c r="IG48">
        <v>30</v>
      </c>
      <c r="IH48">
        <v>1</v>
      </c>
      <c r="II48">
        <v>1.2</v>
      </c>
      <c r="IJ48">
        <v>3.6254900000000001</v>
      </c>
      <c r="IK48">
        <v>2.7148400000000001</v>
      </c>
      <c r="IL48">
        <v>1.4514199999999999</v>
      </c>
      <c r="IM48">
        <v>2.3303199999999999</v>
      </c>
      <c r="IN48">
        <v>1.5942400000000001</v>
      </c>
      <c r="IO48">
        <v>2.4206500000000002</v>
      </c>
      <c r="IP48">
        <v>52.754600000000003</v>
      </c>
      <c r="IQ48">
        <v>24.183800000000002</v>
      </c>
      <c r="IR48">
        <v>18</v>
      </c>
      <c r="IS48">
        <v>470.60700000000003</v>
      </c>
      <c r="IT48">
        <v>435.49</v>
      </c>
      <c r="IU48">
        <v>24.148399999999999</v>
      </c>
      <c r="IV48">
        <v>35.538200000000003</v>
      </c>
      <c r="IW48">
        <v>30.000299999999999</v>
      </c>
      <c r="IX48">
        <v>35.182499999999997</v>
      </c>
      <c r="IY48">
        <v>35.113500000000002</v>
      </c>
      <c r="IZ48">
        <v>72.473500000000001</v>
      </c>
      <c r="JA48">
        <v>43.3431</v>
      </c>
      <c r="JB48">
        <v>0</v>
      </c>
      <c r="JC48">
        <v>24.1572</v>
      </c>
      <c r="JD48">
        <v>1800</v>
      </c>
      <c r="JE48">
        <v>24.746200000000002</v>
      </c>
      <c r="JF48">
        <v>98.625900000000001</v>
      </c>
      <c r="JG48">
        <v>98.338499999999996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21</v>
      </c>
    </row>
    <row r="12" spans="1:2" x14ac:dyDescent="0.3">
      <c r="A12" t="s">
        <v>22</v>
      </c>
      <c r="B12" t="s">
        <v>23</v>
      </c>
    </row>
    <row r="13" spans="1:2" x14ac:dyDescent="0.3">
      <c r="A13" t="s">
        <v>24</v>
      </c>
      <c r="B13" t="s">
        <v>23</v>
      </c>
    </row>
    <row r="14" spans="1:2" x14ac:dyDescent="0.3">
      <c r="A14" t="s">
        <v>25</v>
      </c>
      <c r="B14" t="s">
        <v>21</v>
      </c>
    </row>
    <row r="15" spans="1:2" x14ac:dyDescent="0.3">
      <c r="A15" t="s">
        <v>26</v>
      </c>
      <c r="B15" t="s">
        <v>11</v>
      </c>
    </row>
    <row r="16" spans="1:2" x14ac:dyDescent="0.3">
      <c r="A16" t="s">
        <v>27</v>
      </c>
      <c r="B16" t="s">
        <v>28</v>
      </c>
    </row>
    <row r="17" spans="1:2" x14ac:dyDescent="0.3">
      <c r="A17" t="s">
        <v>412</v>
      </c>
      <c r="B17" t="s">
        <v>413</v>
      </c>
    </row>
    <row r="18" spans="1:2" x14ac:dyDescent="0.3">
      <c r="A18" t="s">
        <v>412</v>
      </c>
      <c r="B18" t="s">
        <v>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eloch</cp:lastModifiedBy>
  <dcterms:created xsi:type="dcterms:W3CDTF">2022-08-05T21:28:53Z</dcterms:created>
  <dcterms:modified xsi:type="dcterms:W3CDTF">2022-08-06T15:34:52Z</dcterms:modified>
</cp:coreProperties>
</file>