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ST\Desktop\Bellevue\AppliedStatistics\Module12\"/>
    </mc:Choice>
  </mc:AlternateContent>
  <xr:revisionPtr revIDLastSave="0" documentId="13_ncr:1_{05D52F77-8DFE-4008-90CA-612C475BD657}" xr6:coauthVersionLast="47" xr6:coauthVersionMax="47" xr10:uidLastSave="{00000000-0000-0000-0000-000000000000}"/>
  <bookViews>
    <workbookView xWindow="-19320" yWindow="-270" windowWidth="19440" windowHeight="14880" tabRatio="980" firstSheet="2" activeTab="5" xr2:uid="{BE1B549D-FEAC-454C-BF96-9288DD4BB6FA}"/>
  </bookViews>
  <sheets>
    <sheet name="Instructions" sheetId="1" r:id="rId1"/>
    <sheet name="Data Set" sheetId="9" r:id="rId2"/>
    <sheet name="1. Z-Testing (Ch.10)" sheetId="3" r:id="rId3"/>
    <sheet name="2. t-Testing (Ch.10)" sheetId="4" r:id="rId4"/>
    <sheet name="3. Testing 2 Samples (Ch.11)" sheetId="5" r:id="rId5"/>
    <sheet name="4. Regression Analysis (Ch.12)"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3" i="5" l="1"/>
  <c r="G24" i="5"/>
  <c r="F24" i="5"/>
  <c r="F22" i="5"/>
  <c r="F21" i="5"/>
  <c r="F13" i="5"/>
  <c r="F12" i="5"/>
  <c r="F10" i="5"/>
  <c r="F9" i="5"/>
  <c r="F8" i="5"/>
  <c r="F5" i="5"/>
  <c r="G19" i="4"/>
  <c r="F19" i="4"/>
  <c r="F18" i="4"/>
  <c r="F17" i="4"/>
  <c r="F9" i="4"/>
  <c r="F8" i="4"/>
  <c r="F6" i="4"/>
  <c r="G18" i="3"/>
  <c r="F18" i="3"/>
  <c r="F17" i="3"/>
  <c r="F16" i="3"/>
  <c r="F8" i="3"/>
  <c r="F7" i="3"/>
  <c r="F2" i="5"/>
  <c r="F2" i="4"/>
  <c r="F2" i="3"/>
</calcChain>
</file>

<file path=xl/sharedStrings.xml><?xml version="1.0" encoding="utf-8"?>
<sst xmlns="http://schemas.openxmlformats.org/spreadsheetml/2006/main" count="217" uniqueCount="119">
  <si>
    <t>A</t>
  </si>
  <si>
    <t>z-Score</t>
  </si>
  <si>
    <t>p-value</t>
  </si>
  <si>
    <t>B</t>
  </si>
  <si>
    <t>Confidence Interval</t>
  </si>
  <si>
    <t>Critical Value</t>
  </si>
  <si>
    <t>Margin of Error</t>
  </si>
  <si>
    <t>t-Score</t>
  </si>
  <si>
    <t>Proportion 1 x (Last Year's Data)</t>
  </si>
  <si>
    <t>Proportion 1 n (Last Year's Data)</t>
  </si>
  <si>
    <t>Proportion 2 x (This Year's Data)</t>
  </si>
  <si>
    <t>Proportion 2 n (This Year's Data)</t>
  </si>
  <si>
    <t>Proportion 1 p-hat</t>
  </si>
  <si>
    <t>Proportion 2 p-hat</t>
  </si>
  <si>
    <t>alpha-level</t>
  </si>
  <si>
    <t>Name</t>
  </si>
  <si>
    <t xml:space="preserve">Millennium Force </t>
  </si>
  <si>
    <t xml:space="preserve">Goliath </t>
  </si>
  <si>
    <t xml:space="preserve">Titan </t>
  </si>
  <si>
    <t xml:space="preserve">Phantom's Revenge </t>
  </si>
  <si>
    <t xml:space="preserve">Xcelerator </t>
  </si>
  <si>
    <t xml:space="preserve">Desperado </t>
  </si>
  <si>
    <t xml:space="preserve">HyperSonic XLC </t>
  </si>
  <si>
    <t xml:space="preserve">Nitro </t>
  </si>
  <si>
    <t xml:space="preserve">Son Of Beast </t>
  </si>
  <si>
    <t xml:space="preserve">Superman - Ride Of Steel </t>
  </si>
  <si>
    <t>X</t>
  </si>
  <si>
    <t xml:space="preserve">Mamba </t>
  </si>
  <si>
    <t xml:space="preserve">Steel Force </t>
  </si>
  <si>
    <t xml:space="preserve">Wild Thing </t>
  </si>
  <si>
    <t xml:space="preserve">Apollo's Chariot </t>
  </si>
  <si>
    <t xml:space="preserve">Raging Bull </t>
  </si>
  <si>
    <t xml:space="preserve">Rattler </t>
  </si>
  <si>
    <t xml:space="preserve">Magnum XL-200 </t>
  </si>
  <si>
    <t xml:space="preserve">Viper </t>
  </si>
  <si>
    <t>Volcano The Blast Coaster</t>
  </si>
  <si>
    <t xml:space="preserve">Great American Scream Machine </t>
  </si>
  <si>
    <t xml:space="preserve">Alpengeist </t>
  </si>
  <si>
    <t xml:space="preserve">Incredible Hulk </t>
  </si>
  <si>
    <t xml:space="preserve">Manhattan Express </t>
  </si>
  <si>
    <t xml:space="preserve">Boss </t>
  </si>
  <si>
    <t xml:space="preserve">American Eagle </t>
  </si>
  <si>
    <t xml:space="preserve">Wildfire </t>
  </si>
  <si>
    <t xml:space="preserve">Deja Vu </t>
  </si>
  <si>
    <t xml:space="preserve">Batman Knight Flight </t>
  </si>
  <si>
    <t xml:space="preserve">Hercules </t>
  </si>
  <si>
    <t xml:space="preserve">Kraken </t>
  </si>
  <si>
    <t xml:space="preserve">Mean Streak </t>
  </si>
  <si>
    <t xml:space="preserve">Medusa </t>
  </si>
  <si>
    <t xml:space="preserve">Orient Express </t>
  </si>
  <si>
    <t xml:space="preserve">Riddler's Revenge </t>
  </si>
  <si>
    <t xml:space="preserve">Steel Eel </t>
  </si>
  <si>
    <t xml:space="preserve">Texas Giant </t>
  </si>
  <si>
    <t xml:space="preserve">Beast </t>
  </si>
  <si>
    <t xml:space="preserve">Chang </t>
  </si>
  <si>
    <t xml:space="preserve">Scream! </t>
  </si>
  <si>
    <t xml:space="preserve">Tennessee Tornado </t>
  </si>
  <si>
    <t xml:space="preserve">Colossus </t>
  </si>
  <si>
    <t xml:space="preserve">Screamin' Eagle </t>
  </si>
  <si>
    <t xml:space="preserve">Hangman </t>
  </si>
  <si>
    <t xml:space="preserve">Hurricane </t>
  </si>
  <si>
    <t xml:space="preserve">Invertigo </t>
  </si>
  <si>
    <t xml:space="preserve">Iron Wolf </t>
  </si>
  <si>
    <t xml:space="preserve">Kong </t>
  </si>
  <si>
    <t xml:space="preserve">Mind Eraser </t>
  </si>
  <si>
    <t xml:space="preserve">Silver Bullet </t>
  </si>
  <si>
    <t xml:space="preserve">Starliner </t>
  </si>
  <si>
    <t xml:space="preserve">T2 </t>
  </si>
  <si>
    <t xml:space="preserve">Thunderbolt </t>
  </si>
  <si>
    <t xml:space="preserve">Timber Wolf </t>
  </si>
  <si>
    <t xml:space="preserve">Wild One </t>
  </si>
  <si>
    <t xml:space="preserve">Cheetah </t>
  </si>
  <si>
    <t xml:space="preserve">Cannon Ball </t>
  </si>
  <si>
    <t xml:space="preserve">Coaster Thrill Ride </t>
  </si>
  <si>
    <t xml:space="preserve">Comet </t>
  </si>
  <si>
    <t>Speed (mph)</t>
  </si>
  <si>
    <t>Drop (ft)</t>
  </si>
  <si>
    <t>Paste your scatterplot with the regression equation and r-squared value below:</t>
  </si>
  <si>
    <t>Sample Mean (x-bar)</t>
  </si>
  <si>
    <r>
      <t>Population Standard Deviation (</t>
    </r>
    <r>
      <rPr>
        <sz val="11"/>
        <color theme="1"/>
        <rFont val="Calibri"/>
        <family val="2"/>
      </rPr>
      <t>σ)</t>
    </r>
  </si>
  <si>
    <t>Sample Size (n)</t>
  </si>
  <si>
    <t>Data Entry</t>
  </si>
  <si>
    <t>Formula</t>
  </si>
  <si>
    <t>Function</t>
  </si>
  <si>
    <t>(Lower Limit,</t>
  </si>
  <si>
    <t>Upper Limit)</t>
  </si>
  <si>
    <t>p-bar</t>
  </si>
  <si>
    <t>1-(p-bar)</t>
  </si>
  <si>
    <t>Point Estimate</t>
  </si>
  <si>
    <t>(Formulas)</t>
  </si>
  <si>
    <t>Null Hypothesis</t>
  </si>
  <si>
    <t>Alternative Hypothesis</t>
  </si>
  <si>
    <t>2 pts</t>
  </si>
  <si>
    <t>1 pt</t>
  </si>
  <si>
    <t>µ</t>
  </si>
  <si>
    <t>=</t>
  </si>
  <si>
    <t>≠</t>
  </si>
  <si>
    <t>&lt;</t>
  </si>
  <si>
    <t>&gt;</t>
  </si>
  <si>
    <t>Alt Hyp (choose)</t>
  </si>
  <si>
    <r>
      <t>Sample Standard Deviation (s</t>
    </r>
    <r>
      <rPr>
        <sz val="11"/>
        <color theme="1"/>
        <rFont val="Calibri"/>
        <family val="2"/>
      </rPr>
      <t>)</t>
    </r>
  </si>
  <si>
    <t>Degrees of Freedom (df)</t>
  </si>
  <si>
    <t>p1-p2</t>
  </si>
  <si>
    <t>Null Hypothesis (enter hypothesized diff)</t>
  </si>
  <si>
    <t>Lower Limit</t>
  </si>
  <si>
    <t>Upper Limit</t>
  </si>
  <si>
    <t>Inputs 1 pt</t>
  </si>
  <si>
    <t>Inputs       1 pt</t>
  </si>
  <si>
    <t>Sample Proportion (p-hat)</t>
  </si>
  <si>
    <t>Expected Proportion (p)</t>
  </si>
  <si>
    <t>1 - p</t>
  </si>
  <si>
    <t>Z-Score</t>
  </si>
  <si>
    <t>Probability (right tailed)</t>
  </si>
  <si>
    <t>We fail to reject the null hypothesis due to there being insignificant evidence.  The p-value is greater than the alpha level of 0.02.</t>
  </si>
  <si>
    <t xml:space="preserve">The 98% confidence interval was found to be between 2.56 and 3.46 minutes.  The population mean of 2.75 falls in the confidence interval, which supports my failure to reject the null hypothesis. </t>
  </si>
  <si>
    <t xml:space="preserve">I calculated a t-score of 2.83, which I then used to find the p-value of 0.009, less than the alpha-level of 0.025.  We reject the the null hypothesis because there is significant evidence.  </t>
  </si>
  <si>
    <t xml:space="preserve">The 95% confidence interval was found to be between 25.5 and 30.3 minutes.  The population mean of 25 doesn't fall in the confidence interval, which supports my failure to reject the null hypothesis. </t>
  </si>
  <si>
    <t>We conclude there is sufficient evidence at the 0.05 level to say that the retention rate has improved based on the z-score of -3.1020439 and the p-value of 0.000960947.</t>
  </si>
  <si>
    <t>These findings support my conclusion from part A, as the estimated difference in retention rates between this year and last year is 4.3%, and the margin of error is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</si>
</sst>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3" borderId="1" xfId="0" applyFill="1" applyBorder="1" applyAlignment="1">
      <alignment horizontal="center"/>
    </xf>
    <xf numFmtId="0" fontId="0" fillId="3" borderId="1" xfId="0" applyFill="1" applyBorder="1" applyAlignment="1">
      <alignment horizontal="center" vertical="center"/>
    </xf>
    <xf numFmtId="0" fontId="1" fillId="0" borderId="0" xfId="0" applyFont="1" applyAlignment="1">
      <alignment horizontal="center"/>
    </xf>
    <xf numFmtId="0" fontId="0" fillId="0" borderId="1" xfId="0" applyBorder="1" applyAlignment="1">
      <alignment horizontal="center"/>
    </xf>
    <xf numFmtId="0" fontId="0" fillId="3" borderId="1" xfId="0" applyFill="1" applyBorder="1" applyAlignment="1">
      <alignment horizontal="center" vertical="center" wrapText="1"/>
    </xf>
    <xf numFmtId="0" fontId="1" fillId="0" borderId="1" xfId="0" applyFont="1" applyBorder="1" applyAlignment="1">
      <alignment horizontal="center"/>
    </xf>
    <xf numFmtId="0" fontId="0" fillId="2" borderId="1" xfId="0" applyFill="1" applyBorder="1" applyAlignment="1" applyProtection="1">
      <alignment horizontal="center"/>
      <protection locked="0"/>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pplyProtection="1">
      <alignment horizontal="center" vertical="center"/>
      <protection locked="0"/>
    </xf>
    <xf numFmtId="0" fontId="0" fillId="0" borderId="7" xfId="0" applyBorder="1" applyAlignment="1">
      <alignment horizontal="center"/>
    </xf>
    <xf numFmtId="0" fontId="0" fillId="2" borderId="1" xfId="0" applyFill="1" applyBorder="1" applyProtection="1">
      <protection locked="0"/>
    </xf>
    <xf numFmtId="0" fontId="0" fillId="3" borderId="5" xfId="0" applyFill="1" applyBorder="1" applyAlignment="1">
      <alignment horizontal="center" vertical="center"/>
    </xf>
    <xf numFmtId="0" fontId="0" fillId="3" borderId="5"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3" borderId="1" xfId="0" applyFill="1" applyBorder="1" applyAlignment="1">
      <alignment horizontal="center" vertical="center"/>
    </xf>
    <xf numFmtId="0" fontId="0" fillId="2" borderId="1" xfId="0" applyFill="1" applyBorder="1" applyAlignment="1" applyProtection="1">
      <alignment horizontal="center" vertical="center" wrapText="1"/>
      <protection locked="0"/>
    </xf>
    <xf numFmtId="0" fontId="0" fillId="3" borderId="1" xfId="0" applyFill="1"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Set'!$B$1</c:f>
              <c:strCache>
                <c:ptCount val="1"/>
                <c:pt idx="0">
                  <c:v>Drop (ft)</c:v>
                </c:pt>
              </c:strCache>
            </c:strRef>
          </c:tx>
          <c:spPr>
            <a:ln w="19050" cap="rnd">
              <a:noFill/>
              <a:round/>
            </a:ln>
            <a:effectLst/>
          </c:spPr>
          <c:marker>
            <c:symbol val="circle"/>
            <c:size val="5"/>
            <c:spPr>
              <a:solidFill>
                <a:schemeClr val="accent1"/>
              </a:solidFill>
              <a:ln w="9525">
                <a:solidFill>
                  <a:schemeClr val="accent1"/>
                </a:solidFill>
              </a:ln>
              <a:effectLst/>
            </c:spPr>
          </c:marker>
          <c:xVal>
            <c:strRef>
              <c:f>'Data Set'!$A$2:$A$63</c:f>
              <c:strCache>
                <c:ptCount val="62"/>
                <c:pt idx="0">
                  <c:v>Millennium Force </c:v>
                </c:pt>
                <c:pt idx="1">
                  <c:v>Goliath </c:v>
                </c:pt>
                <c:pt idx="2">
                  <c:v>Titan </c:v>
                </c:pt>
                <c:pt idx="3">
                  <c:v>Phantom's Revenge </c:v>
                </c:pt>
                <c:pt idx="4">
                  <c:v>Xcelerator </c:v>
                </c:pt>
                <c:pt idx="5">
                  <c:v>Desperado </c:v>
                </c:pt>
                <c:pt idx="6">
                  <c:v>HyperSonic XLC </c:v>
                </c:pt>
                <c:pt idx="7">
                  <c:v>Nitro </c:v>
                </c:pt>
                <c:pt idx="8">
                  <c:v>Phantom's Revenge </c:v>
                </c:pt>
                <c:pt idx="9">
                  <c:v>Son Of Beast </c:v>
                </c:pt>
                <c:pt idx="10">
                  <c:v>Superman - Ride Of Steel </c:v>
                </c:pt>
                <c:pt idx="11">
                  <c:v>X</c:v>
                </c:pt>
                <c:pt idx="12">
                  <c:v>Mamba </c:v>
                </c:pt>
                <c:pt idx="13">
                  <c:v>Steel Force </c:v>
                </c:pt>
                <c:pt idx="14">
                  <c:v>Wild Thing </c:v>
                </c:pt>
                <c:pt idx="15">
                  <c:v>Apollo's Chariot </c:v>
                </c:pt>
                <c:pt idx="16">
                  <c:v>Raging Bull </c:v>
                </c:pt>
                <c:pt idx="17">
                  <c:v>Rattler </c:v>
                </c:pt>
                <c:pt idx="18">
                  <c:v>Superman - Ride Of Steel </c:v>
                </c:pt>
                <c:pt idx="19">
                  <c:v>Magnum XL-200 </c:v>
                </c:pt>
                <c:pt idx="20">
                  <c:v>Viper </c:v>
                </c:pt>
                <c:pt idx="21">
                  <c:v>Volcano The Blast Coaster</c:v>
                </c:pt>
                <c:pt idx="22">
                  <c:v>Great American Scream Machine </c:v>
                </c:pt>
                <c:pt idx="23">
                  <c:v>Alpengeist </c:v>
                </c:pt>
                <c:pt idx="24">
                  <c:v>Incredible Hulk </c:v>
                </c:pt>
                <c:pt idx="25">
                  <c:v>Manhattan Express </c:v>
                </c:pt>
                <c:pt idx="26">
                  <c:v>Boss </c:v>
                </c:pt>
                <c:pt idx="27">
                  <c:v>American Eagle </c:v>
                </c:pt>
                <c:pt idx="28">
                  <c:v>Wildfire </c:v>
                </c:pt>
                <c:pt idx="29">
                  <c:v>Deja Vu </c:v>
                </c:pt>
                <c:pt idx="30">
                  <c:v>Batman Knight Flight </c:v>
                </c:pt>
                <c:pt idx="31">
                  <c:v>Hercules </c:v>
                </c:pt>
                <c:pt idx="32">
                  <c:v>Kraken </c:v>
                </c:pt>
                <c:pt idx="33">
                  <c:v>Mean Streak </c:v>
                </c:pt>
                <c:pt idx="34">
                  <c:v>Medusa </c:v>
                </c:pt>
                <c:pt idx="35">
                  <c:v>Orient Express </c:v>
                </c:pt>
                <c:pt idx="36">
                  <c:v>Rattler </c:v>
                </c:pt>
                <c:pt idx="37">
                  <c:v>Riddler's Revenge </c:v>
                </c:pt>
                <c:pt idx="38">
                  <c:v>Steel Eel </c:v>
                </c:pt>
                <c:pt idx="39">
                  <c:v>Texas Giant </c:v>
                </c:pt>
                <c:pt idx="40">
                  <c:v>Beast </c:v>
                </c:pt>
                <c:pt idx="41">
                  <c:v>Chang </c:v>
                </c:pt>
                <c:pt idx="42">
                  <c:v>Scream! </c:v>
                </c:pt>
                <c:pt idx="43">
                  <c:v>Tennessee Tornado </c:v>
                </c:pt>
                <c:pt idx="44">
                  <c:v>Colossus </c:v>
                </c:pt>
                <c:pt idx="45">
                  <c:v>Screamin' Eagle </c:v>
                </c:pt>
                <c:pt idx="46">
                  <c:v>Hangman </c:v>
                </c:pt>
                <c:pt idx="47">
                  <c:v>Hurricane </c:v>
                </c:pt>
                <c:pt idx="48">
                  <c:v>Invertigo </c:v>
                </c:pt>
                <c:pt idx="49">
                  <c:v>Iron Wolf </c:v>
                </c:pt>
                <c:pt idx="50">
                  <c:v>Kong </c:v>
                </c:pt>
                <c:pt idx="51">
                  <c:v>Mind Eraser </c:v>
                </c:pt>
                <c:pt idx="52">
                  <c:v>Silver Bullet </c:v>
                </c:pt>
                <c:pt idx="53">
                  <c:v>Starliner </c:v>
                </c:pt>
                <c:pt idx="54">
                  <c:v>T2 </c:v>
                </c:pt>
                <c:pt idx="55">
                  <c:v>Thunderbolt </c:v>
                </c:pt>
                <c:pt idx="56">
                  <c:v>Timber Wolf </c:v>
                </c:pt>
                <c:pt idx="57">
                  <c:v>Wild One </c:v>
                </c:pt>
                <c:pt idx="58">
                  <c:v>Cheetah </c:v>
                </c:pt>
                <c:pt idx="59">
                  <c:v>Cannon Ball </c:v>
                </c:pt>
                <c:pt idx="60">
                  <c:v>Coaster Thrill Ride </c:v>
                </c:pt>
                <c:pt idx="61">
                  <c:v>Comet </c:v>
                </c:pt>
              </c:strCache>
            </c:strRef>
          </c:xVal>
          <c:yVal>
            <c:numRef>
              <c:f>'Data Set'!$B$2:$B$63</c:f>
              <c:numCache>
                <c:formatCode>General</c:formatCode>
                <c:ptCount val="62"/>
                <c:pt idx="0">
                  <c:v>300</c:v>
                </c:pt>
                <c:pt idx="1">
                  <c:v>255</c:v>
                </c:pt>
                <c:pt idx="2">
                  <c:v>255</c:v>
                </c:pt>
                <c:pt idx="3">
                  <c:v>228</c:v>
                </c:pt>
                <c:pt idx="4">
                  <c:v>130</c:v>
                </c:pt>
                <c:pt idx="5">
                  <c:v>225</c:v>
                </c:pt>
                <c:pt idx="6">
                  <c:v>133</c:v>
                </c:pt>
                <c:pt idx="7">
                  <c:v>215</c:v>
                </c:pt>
                <c:pt idx="8">
                  <c:v>225</c:v>
                </c:pt>
                <c:pt idx="9">
                  <c:v>214</c:v>
                </c:pt>
                <c:pt idx="10">
                  <c:v>221</c:v>
                </c:pt>
                <c:pt idx="11">
                  <c:v>215</c:v>
                </c:pt>
                <c:pt idx="12">
                  <c:v>205</c:v>
                </c:pt>
                <c:pt idx="13">
                  <c:v>205</c:v>
                </c:pt>
                <c:pt idx="14">
                  <c:v>196</c:v>
                </c:pt>
                <c:pt idx="15">
                  <c:v>210</c:v>
                </c:pt>
                <c:pt idx="16">
                  <c:v>208</c:v>
                </c:pt>
                <c:pt idx="17">
                  <c:v>166.5</c:v>
                </c:pt>
                <c:pt idx="18">
                  <c:v>205</c:v>
                </c:pt>
                <c:pt idx="19">
                  <c:v>194.6</c:v>
                </c:pt>
                <c:pt idx="20">
                  <c:v>171</c:v>
                </c:pt>
                <c:pt idx="21">
                  <c:v>80</c:v>
                </c:pt>
                <c:pt idx="22">
                  <c:v>155</c:v>
                </c:pt>
                <c:pt idx="23">
                  <c:v>170</c:v>
                </c:pt>
                <c:pt idx="24">
                  <c:v>105</c:v>
                </c:pt>
                <c:pt idx="25">
                  <c:v>144</c:v>
                </c:pt>
                <c:pt idx="26">
                  <c:v>150</c:v>
                </c:pt>
                <c:pt idx="27">
                  <c:v>147</c:v>
                </c:pt>
                <c:pt idx="28">
                  <c:v>155</c:v>
                </c:pt>
                <c:pt idx="29">
                  <c:v>177</c:v>
                </c:pt>
                <c:pt idx="30">
                  <c:v>148</c:v>
                </c:pt>
                <c:pt idx="31">
                  <c:v>151</c:v>
                </c:pt>
                <c:pt idx="32">
                  <c:v>144</c:v>
                </c:pt>
                <c:pt idx="33">
                  <c:v>155</c:v>
                </c:pt>
                <c:pt idx="34">
                  <c:v>150</c:v>
                </c:pt>
                <c:pt idx="35">
                  <c:v>115</c:v>
                </c:pt>
                <c:pt idx="36">
                  <c:v>124</c:v>
                </c:pt>
                <c:pt idx="37">
                  <c:v>146</c:v>
                </c:pt>
                <c:pt idx="38">
                  <c:v>150</c:v>
                </c:pt>
                <c:pt idx="39">
                  <c:v>137</c:v>
                </c:pt>
                <c:pt idx="40">
                  <c:v>141</c:v>
                </c:pt>
                <c:pt idx="41">
                  <c:v>144</c:v>
                </c:pt>
                <c:pt idx="42">
                  <c:v>141</c:v>
                </c:pt>
                <c:pt idx="43">
                  <c:v>128</c:v>
                </c:pt>
                <c:pt idx="44">
                  <c:v>115</c:v>
                </c:pt>
                <c:pt idx="45">
                  <c:v>92</c:v>
                </c:pt>
                <c:pt idx="46">
                  <c:v>95</c:v>
                </c:pt>
                <c:pt idx="47">
                  <c:v>100</c:v>
                </c:pt>
                <c:pt idx="48">
                  <c:v>138</c:v>
                </c:pt>
                <c:pt idx="49">
                  <c:v>90</c:v>
                </c:pt>
                <c:pt idx="50">
                  <c:v>95</c:v>
                </c:pt>
                <c:pt idx="51">
                  <c:v>95</c:v>
                </c:pt>
                <c:pt idx="52">
                  <c:v>75</c:v>
                </c:pt>
                <c:pt idx="53">
                  <c:v>76</c:v>
                </c:pt>
                <c:pt idx="54">
                  <c:v>95</c:v>
                </c:pt>
                <c:pt idx="55">
                  <c:v>95</c:v>
                </c:pt>
                <c:pt idx="56">
                  <c:v>95</c:v>
                </c:pt>
                <c:pt idx="57">
                  <c:v>88</c:v>
                </c:pt>
                <c:pt idx="58">
                  <c:v>90</c:v>
                </c:pt>
                <c:pt idx="59">
                  <c:v>70</c:v>
                </c:pt>
                <c:pt idx="60">
                  <c:v>52</c:v>
                </c:pt>
                <c:pt idx="61">
                  <c:v>78</c:v>
                </c:pt>
              </c:numCache>
            </c:numRef>
          </c:yVal>
          <c:smooth val="0"/>
          <c:extLst>
            <c:ext xmlns:c16="http://schemas.microsoft.com/office/drawing/2014/chart" uri="{C3380CC4-5D6E-409C-BE32-E72D297353CC}">
              <c16:uniqueId val="{00000000-4785-435A-AD3C-8AF228B376B1}"/>
            </c:ext>
          </c:extLst>
        </c:ser>
        <c:ser>
          <c:idx val="1"/>
          <c:order val="1"/>
          <c:tx>
            <c:strRef>
              <c:f>'Data Set'!$C$1</c:f>
              <c:strCache>
                <c:ptCount val="1"/>
                <c:pt idx="0">
                  <c:v>Speed (mph)</c:v>
                </c:pt>
              </c:strCache>
            </c:strRef>
          </c:tx>
          <c:spPr>
            <a:ln w="19050" cap="rnd">
              <a:noFill/>
              <a:round/>
            </a:ln>
            <a:effectLst/>
          </c:spPr>
          <c:marker>
            <c:symbol val="circle"/>
            <c:size val="5"/>
            <c:spPr>
              <a:solidFill>
                <a:schemeClr val="accent2"/>
              </a:solidFill>
              <a:ln w="9525">
                <a:solidFill>
                  <a:schemeClr val="accent2"/>
                </a:solidFill>
              </a:ln>
              <a:effectLst/>
            </c:spPr>
          </c:marker>
          <c:xVal>
            <c:strRef>
              <c:f>'Data Set'!$A$2:$A$63</c:f>
              <c:strCache>
                <c:ptCount val="62"/>
                <c:pt idx="0">
                  <c:v>Millennium Force </c:v>
                </c:pt>
                <c:pt idx="1">
                  <c:v>Goliath </c:v>
                </c:pt>
                <c:pt idx="2">
                  <c:v>Titan </c:v>
                </c:pt>
                <c:pt idx="3">
                  <c:v>Phantom's Revenge </c:v>
                </c:pt>
                <c:pt idx="4">
                  <c:v>Xcelerator </c:v>
                </c:pt>
                <c:pt idx="5">
                  <c:v>Desperado </c:v>
                </c:pt>
                <c:pt idx="6">
                  <c:v>HyperSonic XLC </c:v>
                </c:pt>
                <c:pt idx="7">
                  <c:v>Nitro </c:v>
                </c:pt>
                <c:pt idx="8">
                  <c:v>Phantom's Revenge </c:v>
                </c:pt>
                <c:pt idx="9">
                  <c:v>Son Of Beast </c:v>
                </c:pt>
                <c:pt idx="10">
                  <c:v>Superman - Ride Of Steel </c:v>
                </c:pt>
                <c:pt idx="11">
                  <c:v>X</c:v>
                </c:pt>
                <c:pt idx="12">
                  <c:v>Mamba </c:v>
                </c:pt>
                <c:pt idx="13">
                  <c:v>Steel Force </c:v>
                </c:pt>
                <c:pt idx="14">
                  <c:v>Wild Thing </c:v>
                </c:pt>
                <c:pt idx="15">
                  <c:v>Apollo's Chariot </c:v>
                </c:pt>
                <c:pt idx="16">
                  <c:v>Raging Bull </c:v>
                </c:pt>
                <c:pt idx="17">
                  <c:v>Rattler </c:v>
                </c:pt>
                <c:pt idx="18">
                  <c:v>Superman - Ride Of Steel </c:v>
                </c:pt>
                <c:pt idx="19">
                  <c:v>Magnum XL-200 </c:v>
                </c:pt>
                <c:pt idx="20">
                  <c:v>Viper </c:v>
                </c:pt>
                <c:pt idx="21">
                  <c:v>Volcano The Blast Coaster</c:v>
                </c:pt>
                <c:pt idx="22">
                  <c:v>Great American Scream Machine </c:v>
                </c:pt>
                <c:pt idx="23">
                  <c:v>Alpengeist </c:v>
                </c:pt>
                <c:pt idx="24">
                  <c:v>Incredible Hulk </c:v>
                </c:pt>
                <c:pt idx="25">
                  <c:v>Manhattan Express </c:v>
                </c:pt>
                <c:pt idx="26">
                  <c:v>Boss </c:v>
                </c:pt>
                <c:pt idx="27">
                  <c:v>American Eagle </c:v>
                </c:pt>
                <c:pt idx="28">
                  <c:v>Wildfire </c:v>
                </c:pt>
                <c:pt idx="29">
                  <c:v>Deja Vu </c:v>
                </c:pt>
                <c:pt idx="30">
                  <c:v>Batman Knight Flight </c:v>
                </c:pt>
                <c:pt idx="31">
                  <c:v>Hercules </c:v>
                </c:pt>
                <c:pt idx="32">
                  <c:v>Kraken </c:v>
                </c:pt>
                <c:pt idx="33">
                  <c:v>Mean Streak </c:v>
                </c:pt>
                <c:pt idx="34">
                  <c:v>Medusa </c:v>
                </c:pt>
                <c:pt idx="35">
                  <c:v>Orient Express </c:v>
                </c:pt>
                <c:pt idx="36">
                  <c:v>Rattler </c:v>
                </c:pt>
                <c:pt idx="37">
                  <c:v>Riddler's Revenge </c:v>
                </c:pt>
                <c:pt idx="38">
                  <c:v>Steel Eel </c:v>
                </c:pt>
                <c:pt idx="39">
                  <c:v>Texas Giant </c:v>
                </c:pt>
                <c:pt idx="40">
                  <c:v>Beast </c:v>
                </c:pt>
                <c:pt idx="41">
                  <c:v>Chang </c:v>
                </c:pt>
                <c:pt idx="42">
                  <c:v>Scream! </c:v>
                </c:pt>
                <c:pt idx="43">
                  <c:v>Tennessee Tornado </c:v>
                </c:pt>
                <c:pt idx="44">
                  <c:v>Colossus </c:v>
                </c:pt>
                <c:pt idx="45">
                  <c:v>Screamin' Eagle </c:v>
                </c:pt>
                <c:pt idx="46">
                  <c:v>Hangman </c:v>
                </c:pt>
                <c:pt idx="47">
                  <c:v>Hurricane </c:v>
                </c:pt>
                <c:pt idx="48">
                  <c:v>Invertigo </c:v>
                </c:pt>
                <c:pt idx="49">
                  <c:v>Iron Wolf </c:v>
                </c:pt>
                <c:pt idx="50">
                  <c:v>Kong </c:v>
                </c:pt>
                <c:pt idx="51">
                  <c:v>Mind Eraser </c:v>
                </c:pt>
                <c:pt idx="52">
                  <c:v>Silver Bullet </c:v>
                </c:pt>
                <c:pt idx="53">
                  <c:v>Starliner </c:v>
                </c:pt>
                <c:pt idx="54">
                  <c:v>T2 </c:v>
                </c:pt>
                <c:pt idx="55">
                  <c:v>Thunderbolt </c:v>
                </c:pt>
                <c:pt idx="56">
                  <c:v>Timber Wolf </c:v>
                </c:pt>
                <c:pt idx="57">
                  <c:v>Wild One </c:v>
                </c:pt>
                <c:pt idx="58">
                  <c:v>Cheetah </c:v>
                </c:pt>
                <c:pt idx="59">
                  <c:v>Cannon Ball </c:v>
                </c:pt>
                <c:pt idx="60">
                  <c:v>Coaster Thrill Ride </c:v>
                </c:pt>
                <c:pt idx="61">
                  <c:v>Comet </c:v>
                </c:pt>
              </c:strCache>
            </c:strRef>
          </c:xVal>
          <c:yVal>
            <c:numRef>
              <c:f>'Data Set'!$C$2:$C$63</c:f>
              <c:numCache>
                <c:formatCode>General</c:formatCode>
                <c:ptCount val="62"/>
                <c:pt idx="0">
                  <c:v>93</c:v>
                </c:pt>
                <c:pt idx="1">
                  <c:v>85</c:v>
                </c:pt>
                <c:pt idx="2">
                  <c:v>85</c:v>
                </c:pt>
                <c:pt idx="3">
                  <c:v>82</c:v>
                </c:pt>
                <c:pt idx="4">
                  <c:v>82</c:v>
                </c:pt>
                <c:pt idx="5">
                  <c:v>80</c:v>
                </c:pt>
                <c:pt idx="6">
                  <c:v>80</c:v>
                </c:pt>
                <c:pt idx="7">
                  <c:v>80</c:v>
                </c:pt>
                <c:pt idx="8">
                  <c:v>80</c:v>
                </c:pt>
                <c:pt idx="9">
                  <c:v>78.400000000000006</c:v>
                </c:pt>
                <c:pt idx="10">
                  <c:v>77</c:v>
                </c:pt>
                <c:pt idx="11">
                  <c:v>76</c:v>
                </c:pt>
                <c:pt idx="12">
                  <c:v>75</c:v>
                </c:pt>
                <c:pt idx="13">
                  <c:v>75</c:v>
                </c:pt>
                <c:pt idx="14">
                  <c:v>74</c:v>
                </c:pt>
                <c:pt idx="15">
                  <c:v>73</c:v>
                </c:pt>
                <c:pt idx="16">
                  <c:v>73</c:v>
                </c:pt>
                <c:pt idx="17">
                  <c:v>73</c:v>
                </c:pt>
                <c:pt idx="18">
                  <c:v>73</c:v>
                </c:pt>
                <c:pt idx="19">
                  <c:v>72</c:v>
                </c:pt>
                <c:pt idx="20">
                  <c:v>70</c:v>
                </c:pt>
                <c:pt idx="21">
                  <c:v>70</c:v>
                </c:pt>
                <c:pt idx="22">
                  <c:v>68</c:v>
                </c:pt>
                <c:pt idx="23">
                  <c:v>67</c:v>
                </c:pt>
                <c:pt idx="24">
                  <c:v>67</c:v>
                </c:pt>
                <c:pt idx="25">
                  <c:v>67</c:v>
                </c:pt>
                <c:pt idx="26">
                  <c:v>66.3</c:v>
                </c:pt>
                <c:pt idx="27">
                  <c:v>66</c:v>
                </c:pt>
                <c:pt idx="28">
                  <c:v>66</c:v>
                </c:pt>
                <c:pt idx="29">
                  <c:v>65.599999999999994</c:v>
                </c:pt>
                <c:pt idx="30">
                  <c:v>65</c:v>
                </c:pt>
                <c:pt idx="31">
                  <c:v>65</c:v>
                </c:pt>
                <c:pt idx="32">
                  <c:v>65</c:v>
                </c:pt>
                <c:pt idx="33">
                  <c:v>65</c:v>
                </c:pt>
                <c:pt idx="34">
                  <c:v>65</c:v>
                </c:pt>
                <c:pt idx="35">
                  <c:v>65</c:v>
                </c:pt>
                <c:pt idx="36">
                  <c:v>65</c:v>
                </c:pt>
                <c:pt idx="37">
                  <c:v>65</c:v>
                </c:pt>
                <c:pt idx="38">
                  <c:v>65</c:v>
                </c:pt>
                <c:pt idx="39">
                  <c:v>65</c:v>
                </c:pt>
                <c:pt idx="40">
                  <c:v>64.8</c:v>
                </c:pt>
                <c:pt idx="41">
                  <c:v>63</c:v>
                </c:pt>
                <c:pt idx="42">
                  <c:v>63</c:v>
                </c:pt>
                <c:pt idx="43">
                  <c:v>63</c:v>
                </c:pt>
                <c:pt idx="44">
                  <c:v>62</c:v>
                </c:pt>
                <c:pt idx="45">
                  <c:v>62</c:v>
                </c:pt>
                <c:pt idx="46">
                  <c:v>55</c:v>
                </c:pt>
                <c:pt idx="47">
                  <c:v>55</c:v>
                </c:pt>
                <c:pt idx="48">
                  <c:v>55</c:v>
                </c:pt>
                <c:pt idx="49">
                  <c:v>55</c:v>
                </c:pt>
                <c:pt idx="50">
                  <c:v>55</c:v>
                </c:pt>
                <c:pt idx="51">
                  <c:v>55</c:v>
                </c:pt>
                <c:pt idx="52">
                  <c:v>55</c:v>
                </c:pt>
                <c:pt idx="53">
                  <c:v>55</c:v>
                </c:pt>
                <c:pt idx="54">
                  <c:v>55</c:v>
                </c:pt>
                <c:pt idx="55">
                  <c:v>55</c:v>
                </c:pt>
                <c:pt idx="56">
                  <c:v>53</c:v>
                </c:pt>
                <c:pt idx="57">
                  <c:v>53</c:v>
                </c:pt>
                <c:pt idx="58">
                  <c:v>52</c:v>
                </c:pt>
                <c:pt idx="59">
                  <c:v>50</c:v>
                </c:pt>
                <c:pt idx="60">
                  <c:v>50</c:v>
                </c:pt>
                <c:pt idx="61">
                  <c:v>50</c:v>
                </c:pt>
              </c:numCache>
            </c:numRef>
          </c:yVal>
          <c:smooth val="0"/>
          <c:extLst>
            <c:ext xmlns:c16="http://schemas.microsoft.com/office/drawing/2014/chart" uri="{C3380CC4-5D6E-409C-BE32-E72D297353CC}">
              <c16:uniqueId val="{00000001-4785-435A-AD3C-8AF228B376B1}"/>
            </c:ext>
          </c:extLst>
        </c:ser>
        <c:dLbls>
          <c:showLegendKey val="0"/>
          <c:showVal val="0"/>
          <c:showCatName val="0"/>
          <c:showSerName val="0"/>
          <c:showPercent val="0"/>
          <c:showBubbleSize val="0"/>
        </c:dLbls>
        <c:axId val="147874080"/>
        <c:axId val="1856691472"/>
      </c:scatterChart>
      <c:valAx>
        <c:axId val="1478740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91472"/>
        <c:crosses val="autoZero"/>
        <c:crossBetween val="midCat"/>
      </c:valAx>
      <c:valAx>
        <c:axId val="185669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4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Rollercoaster</a:t>
            </a:r>
            <a:r>
              <a:rPr lang="en-US" baseline="0"/>
              <a:t> Speed vs Drop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Set'!$B$1</c:f>
              <c:strCache>
                <c:ptCount val="1"/>
                <c:pt idx="0">
                  <c:v>Drop (ft)</c:v>
                </c:pt>
              </c:strCache>
            </c:strRef>
          </c:tx>
          <c:spPr>
            <a:ln w="19050" cap="rnd">
              <a:noFill/>
              <a:round/>
            </a:ln>
            <a:effectLst/>
          </c:spPr>
          <c:marker>
            <c:symbol val="circle"/>
            <c:size val="5"/>
            <c:spPr>
              <a:solidFill>
                <a:schemeClr val="accent1"/>
              </a:solidFill>
              <a:ln w="9525">
                <a:solidFill>
                  <a:schemeClr val="accent1"/>
                </a:solidFill>
              </a:ln>
              <a:effectLst/>
            </c:spPr>
          </c:marker>
          <c:xVal>
            <c:strRef>
              <c:f>'Data Set'!$A$2:$A$63</c:f>
              <c:strCache>
                <c:ptCount val="62"/>
                <c:pt idx="0">
                  <c:v>Millennium Force </c:v>
                </c:pt>
                <c:pt idx="1">
                  <c:v>Goliath </c:v>
                </c:pt>
                <c:pt idx="2">
                  <c:v>Titan </c:v>
                </c:pt>
                <c:pt idx="3">
                  <c:v>Phantom's Revenge </c:v>
                </c:pt>
                <c:pt idx="4">
                  <c:v>Xcelerator </c:v>
                </c:pt>
                <c:pt idx="5">
                  <c:v>Desperado </c:v>
                </c:pt>
                <c:pt idx="6">
                  <c:v>HyperSonic XLC </c:v>
                </c:pt>
                <c:pt idx="7">
                  <c:v>Nitro </c:v>
                </c:pt>
                <c:pt idx="8">
                  <c:v>Phantom's Revenge </c:v>
                </c:pt>
                <c:pt idx="9">
                  <c:v>Son Of Beast </c:v>
                </c:pt>
                <c:pt idx="10">
                  <c:v>Superman - Ride Of Steel </c:v>
                </c:pt>
                <c:pt idx="11">
                  <c:v>X</c:v>
                </c:pt>
                <c:pt idx="12">
                  <c:v>Mamba </c:v>
                </c:pt>
                <c:pt idx="13">
                  <c:v>Steel Force </c:v>
                </c:pt>
                <c:pt idx="14">
                  <c:v>Wild Thing </c:v>
                </c:pt>
                <c:pt idx="15">
                  <c:v>Apollo's Chariot </c:v>
                </c:pt>
                <c:pt idx="16">
                  <c:v>Raging Bull </c:v>
                </c:pt>
                <c:pt idx="17">
                  <c:v>Rattler </c:v>
                </c:pt>
                <c:pt idx="18">
                  <c:v>Superman - Ride Of Steel </c:v>
                </c:pt>
                <c:pt idx="19">
                  <c:v>Magnum XL-200 </c:v>
                </c:pt>
                <c:pt idx="20">
                  <c:v>Viper </c:v>
                </c:pt>
                <c:pt idx="21">
                  <c:v>Volcano The Blast Coaster</c:v>
                </c:pt>
                <c:pt idx="22">
                  <c:v>Great American Scream Machine </c:v>
                </c:pt>
                <c:pt idx="23">
                  <c:v>Alpengeist </c:v>
                </c:pt>
                <c:pt idx="24">
                  <c:v>Incredible Hulk </c:v>
                </c:pt>
                <c:pt idx="25">
                  <c:v>Manhattan Express </c:v>
                </c:pt>
                <c:pt idx="26">
                  <c:v>Boss </c:v>
                </c:pt>
                <c:pt idx="27">
                  <c:v>American Eagle </c:v>
                </c:pt>
                <c:pt idx="28">
                  <c:v>Wildfire </c:v>
                </c:pt>
                <c:pt idx="29">
                  <c:v>Deja Vu </c:v>
                </c:pt>
                <c:pt idx="30">
                  <c:v>Batman Knight Flight </c:v>
                </c:pt>
                <c:pt idx="31">
                  <c:v>Hercules </c:v>
                </c:pt>
                <c:pt idx="32">
                  <c:v>Kraken </c:v>
                </c:pt>
                <c:pt idx="33">
                  <c:v>Mean Streak </c:v>
                </c:pt>
                <c:pt idx="34">
                  <c:v>Medusa </c:v>
                </c:pt>
                <c:pt idx="35">
                  <c:v>Orient Express </c:v>
                </c:pt>
                <c:pt idx="36">
                  <c:v>Rattler </c:v>
                </c:pt>
                <c:pt idx="37">
                  <c:v>Riddler's Revenge </c:v>
                </c:pt>
                <c:pt idx="38">
                  <c:v>Steel Eel </c:v>
                </c:pt>
                <c:pt idx="39">
                  <c:v>Texas Giant </c:v>
                </c:pt>
                <c:pt idx="40">
                  <c:v>Beast </c:v>
                </c:pt>
                <c:pt idx="41">
                  <c:v>Chang </c:v>
                </c:pt>
                <c:pt idx="42">
                  <c:v>Scream! </c:v>
                </c:pt>
                <c:pt idx="43">
                  <c:v>Tennessee Tornado </c:v>
                </c:pt>
                <c:pt idx="44">
                  <c:v>Colossus </c:v>
                </c:pt>
                <c:pt idx="45">
                  <c:v>Screamin' Eagle </c:v>
                </c:pt>
                <c:pt idx="46">
                  <c:v>Hangman </c:v>
                </c:pt>
                <c:pt idx="47">
                  <c:v>Hurricane </c:v>
                </c:pt>
                <c:pt idx="48">
                  <c:v>Invertigo </c:v>
                </c:pt>
                <c:pt idx="49">
                  <c:v>Iron Wolf </c:v>
                </c:pt>
                <c:pt idx="50">
                  <c:v>Kong </c:v>
                </c:pt>
                <c:pt idx="51">
                  <c:v>Mind Eraser </c:v>
                </c:pt>
                <c:pt idx="52">
                  <c:v>Silver Bullet </c:v>
                </c:pt>
                <c:pt idx="53">
                  <c:v>Starliner </c:v>
                </c:pt>
                <c:pt idx="54">
                  <c:v>T2 </c:v>
                </c:pt>
                <c:pt idx="55">
                  <c:v>Thunderbolt </c:v>
                </c:pt>
                <c:pt idx="56">
                  <c:v>Timber Wolf </c:v>
                </c:pt>
                <c:pt idx="57">
                  <c:v>Wild One </c:v>
                </c:pt>
                <c:pt idx="58">
                  <c:v>Cheetah </c:v>
                </c:pt>
                <c:pt idx="59">
                  <c:v>Cannon Ball </c:v>
                </c:pt>
                <c:pt idx="60">
                  <c:v>Coaster Thrill Ride </c:v>
                </c:pt>
                <c:pt idx="61">
                  <c:v>Comet </c:v>
                </c:pt>
              </c:strCache>
            </c:strRef>
          </c:xVal>
          <c:yVal>
            <c:numRef>
              <c:f>'Data Set'!$B$2:$B$63</c:f>
              <c:numCache>
                <c:formatCode>General</c:formatCode>
                <c:ptCount val="62"/>
                <c:pt idx="0">
                  <c:v>300</c:v>
                </c:pt>
                <c:pt idx="1">
                  <c:v>255</c:v>
                </c:pt>
                <c:pt idx="2">
                  <c:v>255</c:v>
                </c:pt>
                <c:pt idx="3">
                  <c:v>228</c:v>
                </c:pt>
                <c:pt idx="4">
                  <c:v>130</c:v>
                </c:pt>
                <c:pt idx="5">
                  <c:v>225</c:v>
                </c:pt>
                <c:pt idx="6">
                  <c:v>133</c:v>
                </c:pt>
                <c:pt idx="7">
                  <c:v>215</c:v>
                </c:pt>
                <c:pt idx="8">
                  <c:v>225</c:v>
                </c:pt>
                <c:pt idx="9">
                  <c:v>214</c:v>
                </c:pt>
                <c:pt idx="10">
                  <c:v>221</c:v>
                </c:pt>
                <c:pt idx="11">
                  <c:v>215</c:v>
                </c:pt>
                <c:pt idx="12">
                  <c:v>205</c:v>
                </c:pt>
                <c:pt idx="13">
                  <c:v>205</c:v>
                </c:pt>
                <c:pt idx="14">
                  <c:v>196</c:v>
                </c:pt>
                <c:pt idx="15">
                  <c:v>210</c:v>
                </c:pt>
                <c:pt idx="16">
                  <c:v>208</c:v>
                </c:pt>
                <c:pt idx="17">
                  <c:v>166.5</c:v>
                </c:pt>
                <c:pt idx="18">
                  <c:v>205</c:v>
                </c:pt>
                <c:pt idx="19">
                  <c:v>194.6</c:v>
                </c:pt>
                <c:pt idx="20">
                  <c:v>171</c:v>
                </c:pt>
                <c:pt idx="21">
                  <c:v>80</c:v>
                </c:pt>
                <c:pt idx="22">
                  <c:v>155</c:v>
                </c:pt>
                <c:pt idx="23">
                  <c:v>170</c:v>
                </c:pt>
                <c:pt idx="24">
                  <c:v>105</c:v>
                </c:pt>
                <c:pt idx="25">
                  <c:v>144</c:v>
                </c:pt>
                <c:pt idx="26">
                  <c:v>150</c:v>
                </c:pt>
                <c:pt idx="27">
                  <c:v>147</c:v>
                </c:pt>
                <c:pt idx="28">
                  <c:v>155</c:v>
                </c:pt>
                <c:pt idx="29">
                  <c:v>177</c:v>
                </c:pt>
                <c:pt idx="30">
                  <c:v>148</c:v>
                </c:pt>
                <c:pt idx="31">
                  <c:v>151</c:v>
                </c:pt>
                <c:pt idx="32">
                  <c:v>144</c:v>
                </c:pt>
                <c:pt idx="33">
                  <c:v>155</c:v>
                </c:pt>
                <c:pt idx="34">
                  <c:v>150</c:v>
                </c:pt>
                <c:pt idx="35">
                  <c:v>115</c:v>
                </c:pt>
                <c:pt idx="36">
                  <c:v>124</c:v>
                </c:pt>
                <c:pt idx="37">
                  <c:v>146</c:v>
                </c:pt>
                <c:pt idx="38">
                  <c:v>150</c:v>
                </c:pt>
                <c:pt idx="39">
                  <c:v>137</c:v>
                </c:pt>
                <c:pt idx="40">
                  <c:v>141</c:v>
                </c:pt>
                <c:pt idx="41">
                  <c:v>144</c:v>
                </c:pt>
                <c:pt idx="42">
                  <c:v>141</c:v>
                </c:pt>
                <c:pt idx="43">
                  <c:v>128</c:v>
                </c:pt>
                <c:pt idx="44">
                  <c:v>115</c:v>
                </c:pt>
                <c:pt idx="45">
                  <c:v>92</c:v>
                </c:pt>
                <c:pt idx="46">
                  <c:v>95</c:v>
                </c:pt>
                <c:pt idx="47">
                  <c:v>100</c:v>
                </c:pt>
                <c:pt idx="48">
                  <c:v>138</c:v>
                </c:pt>
                <c:pt idx="49">
                  <c:v>90</c:v>
                </c:pt>
                <c:pt idx="50">
                  <c:v>95</c:v>
                </c:pt>
                <c:pt idx="51">
                  <c:v>95</c:v>
                </c:pt>
                <c:pt idx="52">
                  <c:v>75</c:v>
                </c:pt>
                <c:pt idx="53">
                  <c:v>76</c:v>
                </c:pt>
                <c:pt idx="54">
                  <c:v>95</c:v>
                </c:pt>
                <c:pt idx="55">
                  <c:v>95</c:v>
                </c:pt>
                <c:pt idx="56">
                  <c:v>95</c:v>
                </c:pt>
                <c:pt idx="57">
                  <c:v>88</c:v>
                </c:pt>
                <c:pt idx="58">
                  <c:v>90</c:v>
                </c:pt>
                <c:pt idx="59">
                  <c:v>70</c:v>
                </c:pt>
                <c:pt idx="60">
                  <c:v>52</c:v>
                </c:pt>
                <c:pt idx="61">
                  <c:v>78</c:v>
                </c:pt>
              </c:numCache>
            </c:numRef>
          </c:yVal>
          <c:smooth val="0"/>
          <c:extLst>
            <c:ext xmlns:c16="http://schemas.microsoft.com/office/drawing/2014/chart" uri="{C3380CC4-5D6E-409C-BE32-E72D297353CC}">
              <c16:uniqueId val="{00000000-93A4-4B2A-8C6E-1C7572DD53BA}"/>
            </c:ext>
          </c:extLst>
        </c:ser>
        <c:ser>
          <c:idx val="1"/>
          <c:order val="1"/>
          <c:tx>
            <c:strRef>
              <c:f>'Data Set'!$C$1</c:f>
              <c:strCache>
                <c:ptCount val="1"/>
                <c:pt idx="0">
                  <c:v>Speed (mph)</c:v>
                </c:pt>
              </c:strCache>
            </c:strRef>
          </c:tx>
          <c:spPr>
            <a:ln w="19050" cap="rnd">
              <a:noFill/>
              <a:round/>
            </a:ln>
            <a:effectLst/>
          </c:spPr>
          <c:marker>
            <c:symbol val="circle"/>
            <c:size val="5"/>
            <c:spPr>
              <a:solidFill>
                <a:schemeClr val="accent2"/>
              </a:solidFill>
              <a:ln w="9525">
                <a:solidFill>
                  <a:schemeClr val="accent2"/>
                </a:solidFill>
              </a:ln>
              <a:effectLst/>
            </c:spPr>
          </c:marker>
          <c:xVal>
            <c:strRef>
              <c:f>'Data Set'!$A$2:$A$63</c:f>
              <c:strCache>
                <c:ptCount val="62"/>
                <c:pt idx="0">
                  <c:v>Millennium Force </c:v>
                </c:pt>
                <c:pt idx="1">
                  <c:v>Goliath </c:v>
                </c:pt>
                <c:pt idx="2">
                  <c:v>Titan </c:v>
                </c:pt>
                <c:pt idx="3">
                  <c:v>Phantom's Revenge </c:v>
                </c:pt>
                <c:pt idx="4">
                  <c:v>Xcelerator </c:v>
                </c:pt>
                <c:pt idx="5">
                  <c:v>Desperado </c:v>
                </c:pt>
                <c:pt idx="6">
                  <c:v>HyperSonic XLC </c:v>
                </c:pt>
                <c:pt idx="7">
                  <c:v>Nitro </c:v>
                </c:pt>
                <c:pt idx="8">
                  <c:v>Phantom's Revenge </c:v>
                </c:pt>
                <c:pt idx="9">
                  <c:v>Son Of Beast </c:v>
                </c:pt>
                <c:pt idx="10">
                  <c:v>Superman - Ride Of Steel </c:v>
                </c:pt>
                <c:pt idx="11">
                  <c:v>X</c:v>
                </c:pt>
                <c:pt idx="12">
                  <c:v>Mamba </c:v>
                </c:pt>
                <c:pt idx="13">
                  <c:v>Steel Force </c:v>
                </c:pt>
                <c:pt idx="14">
                  <c:v>Wild Thing </c:v>
                </c:pt>
                <c:pt idx="15">
                  <c:v>Apollo's Chariot </c:v>
                </c:pt>
                <c:pt idx="16">
                  <c:v>Raging Bull </c:v>
                </c:pt>
                <c:pt idx="17">
                  <c:v>Rattler </c:v>
                </c:pt>
                <c:pt idx="18">
                  <c:v>Superman - Ride Of Steel </c:v>
                </c:pt>
                <c:pt idx="19">
                  <c:v>Magnum XL-200 </c:v>
                </c:pt>
                <c:pt idx="20">
                  <c:v>Viper </c:v>
                </c:pt>
                <c:pt idx="21">
                  <c:v>Volcano The Blast Coaster</c:v>
                </c:pt>
                <c:pt idx="22">
                  <c:v>Great American Scream Machine </c:v>
                </c:pt>
                <c:pt idx="23">
                  <c:v>Alpengeist </c:v>
                </c:pt>
                <c:pt idx="24">
                  <c:v>Incredible Hulk </c:v>
                </c:pt>
                <c:pt idx="25">
                  <c:v>Manhattan Express </c:v>
                </c:pt>
                <c:pt idx="26">
                  <c:v>Boss </c:v>
                </c:pt>
                <c:pt idx="27">
                  <c:v>American Eagle </c:v>
                </c:pt>
                <c:pt idx="28">
                  <c:v>Wildfire </c:v>
                </c:pt>
                <c:pt idx="29">
                  <c:v>Deja Vu </c:v>
                </c:pt>
                <c:pt idx="30">
                  <c:v>Batman Knight Flight </c:v>
                </c:pt>
                <c:pt idx="31">
                  <c:v>Hercules </c:v>
                </c:pt>
                <c:pt idx="32">
                  <c:v>Kraken </c:v>
                </c:pt>
                <c:pt idx="33">
                  <c:v>Mean Streak </c:v>
                </c:pt>
                <c:pt idx="34">
                  <c:v>Medusa </c:v>
                </c:pt>
                <c:pt idx="35">
                  <c:v>Orient Express </c:v>
                </c:pt>
                <c:pt idx="36">
                  <c:v>Rattler </c:v>
                </c:pt>
                <c:pt idx="37">
                  <c:v>Riddler's Revenge </c:v>
                </c:pt>
                <c:pt idx="38">
                  <c:v>Steel Eel </c:v>
                </c:pt>
                <c:pt idx="39">
                  <c:v>Texas Giant </c:v>
                </c:pt>
                <c:pt idx="40">
                  <c:v>Beast </c:v>
                </c:pt>
                <c:pt idx="41">
                  <c:v>Chang </c:v>
                </c:pt>
                <c:pt idx="42">
                  <c:v>Scream! </c:v>
                </c:pt>
                <c:pt idx="43">
                  <c:v>Tennessee Tornado </c:v>
                </c:pt>
                <c:pt idx="44">
                  <c:v>Colossus </c:v>
                </c:pt>
                <c:pt idx="45">
                  <c:v>Screamin' Eagle </c:v>
                </c:pt>
                <c:pt idx="46">
                  <c:v>Hangman </c:v>
                </c:pt>
                <c:pt idx="47">
                  <c:v>Hurricane </c:v>
                </c:pt>
                <c:pt idx="48">
                  <c:v>Invertigo </c:v>
                </c:pt>
                <c:pt idx="49">
                  <c:v>Iron Wolf </c:v>
                </c:pt>
                <c:pt idx="50">
                  <c:v>Kong </c:v>
                </c:pt>
                <c:pt idx="51">
                  <c:v>Mind Eraser </c:v>
                </c:pt>
                <c:pt idx="52">
                  <c:v>Silver Bullet </c:v>
                </c:pt>
                <c:pt idx="53">
                  <c:v>Starliner </c:v>
                </c:pt>
                <c:pt idx="54">
                  <c:v>T2 </c:v>
                </c:pt>
                <c:pt idx="55">
                  <c:v>Thunderbolt </c:v>
                </c:pt>
                <c:pt idx="56">
                  <c:v>Timber Wolf </c:v>
                </c:pt>
                <c:pt idx="57">
                  <c:v>Wild One </c:v>
                </c:pt>
                <c:pt idx="58">
                  <c:v>Cheetah </c:v>
                </c:pt>
                <c:pt idx="59">
                  <c:v>Cannon Ball </c:v>
                </c:pt>
                <c:pt idx="60">
                  <c:v>Coaster Thrill Ride </c:v>
                </c:pt>
                <c:pt idx="61">
                  <c:v>Comet </c:v>
                </c:pt>
              </c:strCache>
            </c:strRef>
          </c:xVal>
          <c:yVal>
            <c:numRef>
              <c:f>'Data Set'!$C$2:$C$63</c:f>
              <c:numCache>
                <c:formatCode>General</c:formatCode>
                <c:ptCount val="62"/>
                <c:pt idx="0">
                  <c:v>93</c:v>
                </c:pt>
                <c:pt idx="1">
                  <c:v>85</c:v>
                </c:pt>
                <c:pt idx="2">
                  <c:v>85</c:v>
                </c:pt>
                <c:pt idx="3">
                  <c:v>82</c:v>
                </c:pt>
                <c:pt idx="4">
                  <c:v>82</c:v>
                </c:pt>
                <c:pt idx="5">
                  <c:v>80</c:v>
                </c:pt>
                <c:pt idx="6">
                  <c:v>80</c:v>
                </c:pt>
                <c:pt idx="7">
                  <c:v>80</c:v>
                </c:pt>
                <c:pt idx="8">
                  <c:v>80</c:v>
                </c:pt>
                <c:pt idx="9">
                  <c:v>78.400000000000006</c:v>
                </c:pt>
                <c:pt idx="10">
                  <c:v>77</c:v>
                </c:pt>
                <c:pt idx="11">
                  <c:v>76</c:v>
                </c:pt>
                <c:pt idx="12">
                  <c:v>75</c:v>
                </c:pt>
                <c:pt idx="13">
                  <c:v>75</c:v>
                </c:pt>
                <c:pt idx="14">
                  <c:v>74</c:v>
                </c:pt>
                <c:pt idx="15">
                  <c:v>73</c:v>
                </c:pt>
                <c:pt idx="16">
                  <c:v>73</c:v>
                </c:pt>
                <c:pt idx="17">
                  <c:v>73</c:v>
                </c:pt>
                <c:pt idx="18">
                  <c:v>73</c:v>
                </c:pt>
                <c:pt idx="19">
                  <c:v>72</c:v>
                </c:pt>
                <c:pt idx="20">
                  <c:v>70</c:v>
                </c:pt>
                <c:pt idx="21">
                  <c:v>70</c:v>
                </c:pt>
                <c:pt idx="22">
                  <c:v>68</c:v>
                </c:pt>
                <c:pt idx="23">
                  <c:v>67</c:v>
                </c:pt>
                <c:pt idx="24">
                  <c:v>67</c:v>
                </c:pt>
                <c:pt idx="25">
                  <c:v>67</c:v>
                </c:pt>
                <c:pt idx="26">
                  <c:v>66.3</c:v>
                </c:pt>
                <c:pt idx="27">
                  <c:v>66</c:v>
                </c:pt>
                <c:pt idx="28">
                  <c:v>66</c:v>
                </c:pt>
                <c:pt idx="29">
                  <c:v>65.599999999999994</c:v>
                </c:pt>
                <c:pt idx="30">
                  <c:v>65</c:v>
                </c:pt>
                <c:pt idx="31">
                  <c:v>65</c:v>
                </c:pt>
                <c:pt idx="32">
                  <c:v>65</c:v>
                </c:pt>
                <c:pt idx="33">
                  <c:v>65</c:v>
                </c:pt>
                <c:pt idx="34">
                  <c:v>65</c:v>
                </c:pt>
                <c:pt idx="35">
                  <c:v>65</c:v>
                </c:pt>
                <c:pt idx="36">
                  <c:v>65</c:v>
                </c:pt>
                <c:pt idx="37">
                  <c:v>65</c:v>
                </c:pt>
                <c:pt idx="38">
                  <c:v>65</c:v>
                </c:pt>
                <c:pt idx="39">
                  <c:v>65</c:v>
                </c:pt>
                <c:pt idx="40">
                  <c:v>64.8</c:v>
                </c:pt>
                <c:pt idx="41">
                  <c:v>63</c:v>
                </c:pt>
                <c:pt idx="42">
                  <c:v>63</c:v>
                </c:pt>
                <c:pt idx="43">
                  <c:v>63</c:v>
                </c:pt>
                <c:pt idx="44">
                  <c:v>62</c:v>
                </c:pt>
                <c:pt idx="45">
                  <c:v>62</c:v>
                </c:pt>
                <c:pt idx="46">
                  <c:v>55</c:v>
                </c:pt>
                <c:pt idx="47">
                  <c:v>55</c:v>
                </c:pt>
                <c:pt idx="48">
                  <c:v>55</c:v>
                </c:pt>
                <c:pt idx="49">
                  <c:v>55</c:v>
                </c:pt>
                <c:pt idx="50">
                  <c:v>55</c:v>
                </c:pt>
                <c:pt idx="51">
                  <c:v>55</c:v>
                </c:pt>
                <c:pt idx="52">
                  <c:v>55</c:v>
                </c:pt>
                <c:pt idx="53">
                  <c:v>55</c:v>
                </c:pt>
                <c:pt idx="54">
                  <c:v>55</c:v>
                </c:pt>
                <c:pt idx="55">
                  <c:v>55</c:v>
                </c:pt>
                <c:pt idx="56">
                  <c:v>53</c:v>
                </c:pt>
                <c:pt idx="57">
                  <c:v>53</c:v>
                </c:pt>
                <c:pt idx="58">
                  <c:v>52</c:v>
                </c:pt>
                <c:pt idx="59">
                  <c:v>50</c:v>
                </c:pt>
                <c:pt idx="60">
                  <c:v>50</c:v>
                </c:pt>
                <c:pt idx="61">
                  <c:v>50</c:v>
                </c:pt>
              </c:numCache>
            </c:numRef>
          </c:yVal>
          <c:smooth val="0"/>
          <c:extLst>
            <c:ext xmlns:c16="http://schemas.microsoft.com/office/drawing/2014/chart" uri="{C3380CC4-5D6E-409C-BE32-E72D297353CC}">
              <c16:uniqueId val="{00000001-93A4-4B2A-8C6E-1C7572DD53BA}"/>
            </c:ext>
          </c:extLst>
        </c:ser>
        <c:dLbls>
          <c:showLegendKey val="0"/>
          <c:showVal val="0"/>
          <c:showCatName val="0"/>
          <c:showSerName val="0"/>
          <c:showPercent val="0"/>
          <c:showBubbleSize val="0"/>
        </c:dLbls>
        <c:axId val="147874080"/>
        <c:axId val="1856691472"/>
      </c:scatterChart>
      <c:valAx>
        <c:axId val="147874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Speed(mph)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691472"/>
        <c:crosses val="autoZero"/>
        <c:crossBetween val="midCat"/>
      </c:valAx>
      <c:valAx>
        <c:axId val="18566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Drop(ft)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40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238124</xdr:colOff>
      <xdr:row>1</xdr:row>
      <xdr:rowOff>38100</xdr:rowOff>
    </xdr:from>
    <xdr:to>
      <xdr:col>9</xdr:col>
      <xdr:colOff>271463</xdr:colOff>
      <xdr:row>21</xdr:row>
      <xdr:rowOff>166687</xdr:rowOff>
    </xdr:to>
    <xdr:sp macro="" textlink="">
      <xdr:nvSpPr>
        <xdr:cNvPr id="2" name="TextBox 1">
          <a:extLst>
            <a:ext uri="{FF2B5EF4-FFF2-40B4-BE49-F238E27FC236}">
              <a16:creationId xmlns:a16="http://schemas.microsoft.com/office/drawing/2014/main" id="{8BA2CB0B-D14B-435E-99AD-807D1F874CA6}"/>
            </a:ext>
          </a:extLst>
        </xdr:cNvPr>
        <xdr:cNvSpPr txBox="1"/>
      </xdr:nvSpPr>
      <xdr:spPr>
        <a:xfrm>
          <a:off x="238124" y="219075"/>
          <a:ext cx="5862639" cy="3748087"/>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Congrats on making it</a:t>
          </a:r>
          <a:r>
            <a:rPr lang="en-US" sz="1100" baseline="0">
              <a:solidFill>
                <a:schemeClr val="dk1"/>
              </a:solidFill>
              <a:effectLst/>
              <a:latin typeface="+mn-lt"/>
              <a:ea typeface="+mn-ea"/>
              <a:cs typeface="+mn-cs"/>
            </a:rPr>
            <a:t> to the final project! I hope you have found this class interesting and valuable. Our last project is focused on the last 3 chapters of our textbook dealing mostly with testing hypotheses. We are very skilled now in estimating the population parameter for mean or proportion based on our sample data. Now we want to take it one step further and test our sample data against what we might expect to see. For instance, if the average course grade in MA215 is generally 85%, but changes were made to the class to improve that grade, we would collect a sample and compare it to the 85% that we expect to see. In your Hawkes coursework you will determine how best to do this.</a:t>
          </a:r>
        </a:p>
        <a:p>
          <a:endParaRPr lang="en-US">
            <a:effectLst/>
          </a:endParaRPr>
        </a:p>
        <a:p>
          <a:r>
            <a:rPr lang="en-US" sz="1100" baseline="0">
              <a:solidFill>
                <a:schemeClr val="dk1"/>
              </a:solidFill>
              <a:effectLst/>
              <a:latin typeface="+mn-lt"/>
              <a:ea typeface="+mn-ea"/>
              <a:cs typeface="+mn-cs"/>
            </a:rPr>
            <a:t>One thing to keep in mind throughout the project is that I want you to create confidence intervals that correspond to your hypothesis test. Many get confused when determining the correct level of confidence. Here is what you should keep in mind:</a:t>
          </a:r>
          <a:endParaRPr lang="en-US">
            <a:effectLst/>
          </a:endParaRPr>
        </a:p>
        <a:p>
          <a:r>
            <a:rPr lang="en-US" sz="1100" baseline="0">
              <a:solidFill>
                <a:schemeClr val="dk1"/>
              </a:solidFill>
              <a:effectLst/>
              <a:latin typeface="+mn-lt"/>
              <a:ea typeface="+mn-ea"/>
              <a:cs typeface="+mn-cs"/>
            </a:rPr>
            <a:t>If I perform a left-tailed test using an alpha level of 0.05, then to create a corresponding confidence interval to give us the values we might expect to see, we would need to think about putting the same area on the right of our model, as well. So instead of creating a 95% confidence interval (which is what we would normally do with an alpha level of 0.05), we would create a 90% interval, leaving 5% in each tail.</a:t>
          </a:r>
          <a:endParaRPr lang="en-US">
            <a:effectLst/>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However, if I performed a 2-tailed test (where the alternative hypothesis is "not equal to")  with an alpha level of 0.05, then I would use a 95% interval to back up my results.</a:t>
          </a:r>
          <a:endParaRPr lang="en-US">
            <a:effectLst/>
          </a:endParaRPr>
        </a:p>
      </xdr:txBody>
    </xdr:sp>
    <xdr:clientData/>
  </xdr:twoCellAnchor>
  <xdr:twoCellAnchor>
    <xdr:from>
      <xdr:col>9</xdr:col>
      <xdr:colOff>400050</xdr:colOff>
      <xdr:row>7</xdr:row>
      <xdr:rowOff>142874</xdr:rowOff>
    </xdr:from>
    <xdr:to>
      <xdr:col>18</xdr:col>
      <xdr:colOff>371475</xdr:colOff>
      <xdr:row>33</xdr:row>
      <xdr:rowOff>147637</xdr:rowOff>
    </xdr:to>
    <xdr:sp macro="" textlink="">
      <xdr:nvSpPr>
        <xdr:cNvPr id="3" name="TextBox 2">
          <a:extLst>
            <a:ext uri="{FF2B5EF4-FFF2-40B4-BE49-F238E27FC236}">
              <a16:creationId xmlns:a16="http://schemas.microsoft.com/office/drawing/2014/main" id="{6B27901F-E2BF-4984-B9E1-8E0FC06409E1}"/>
            </a:ext>
          </a:extLst>
        </xdr:cNvPr>
        <xdr:cNvSpPr txBox="1"/>
      </xdr:nvSpPr>
      <xdr:spPr>
        <a:xfrm>
          <a:off x="6229350" y="1409699"/>
          <a:ext cx="6977063" cy="471011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Be sure you are paying attention to what is expected in each cell. For instance, lets say I wanted to answer the question:</a:t>
          </a:r>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rgbClr val="FF0000"/>
              </a:solidFill>
              <a:effectLst/>
              <a:latin typeface="+mn-lt"/>
              <a:ea typeface="+mn-ea"/>
              <a:cs typeface="+mn-cs"/>
            </a:rPr>
            <a:t>We expect 32% of plain M&amp;M's to be brown. In a sample of 1234 M&amp;M's, we found 450 to be brown. Is this evidence that the M&amp;M factory produces more than 32% brown M&amp;M's?</a:t>
          </a:r>
        </a:p>
        <a:p>
          <a:endParaRPr lang="en-US" sz="1100" b="0" i="0" u="none" strike="noStrike" baseline="0">
            <a:solidFill>
              <a:srgbClr val="FF0000"/>
            </a:solidFill>
            <a:effectLst/>
            <a:latin typeface="+mn-lt"/>
            <a:ea typeface="+mn-ea"/>
            <a:cs typeface="+mn-cs"/>
          </a:endParaRPr>
        </a:p>
        <a:p>
          <a:r>
            <a:rPr lang="en-US" sz="1100">
              <a:solidFill>
                <a:sysClr val="windowText" lastClr="000000"/>
              </a:solidFill>
            </a:rPr>
            <a:t>For our sample proportion</a:t>
          </a:r>
          <a:r>
            <a:rPr lang="en-US" sz="1100" baseline="0">
              <a:solidFill>
                <a:sysClr val="windowText" lastClr="000000"/>
              </a:solidFill>
            </a:rPr>
            <a:t> </a:t>
          </a:r>
          <a:r>
            <a:rPr lang="en-US" sz="1100">
              <a:solidFill>
                <a:sysClr val="windowText" lastClr="000000"/>
              </a:solidFill>
            </a:rPr>
            <a:t>(formula), I would enter =450/1234. Notice that the cell contains the solution</a:t>
          </a:r>
          <a:r>
            <a:rPr lang="en-US" sz="1100" baseline="0">
              <a:solidFill>
                <a:sysClr val="windowText" lastClr="000000"/>
              </a:solidFill>
            </a:rPr>
            <a:t> to that division problem, but if I click on it, I can see that I entered 450/1234. For a formula we will enter = and then some value to be calculated.</a:t>
          </a:r>
        </a:p>
        <a:p>
          <a:endParaRPr lang="en-US" sz="1100" baseline="0">
            <a:solidFill>
              <a:sysClr val="windowText" lastClr="000000"/>
            </a:solidFill>
          </a:endParaRPr>
        </a:p>
        <a:p>
          <a:r>
            <a:rPr lang="en-US" sz="1100" baseline="0">
              <a:solidFill>
                <a:sysClr val="windowText" lastClr="000000"/>
              </a:solidFill>
            </a:rPr>
            <a:t>For expected proportion (data entry), I simply enter 0.32 from the question, as that is what we expect.</a:t>
          </a:r>
        </a:p>
        <a:p>
          <a:endParaRPr lang="en-US" sz="1100" baseline="0">
            <a:solidFill>
              <a:sysClr val="windowText" lastClr="000000"/>
            </a:solidFill>
          </a:endParaRPr>
        </a:p>
        <a:p>
          <a:r>
            <a:rPr lang="en-US" sz="1100" baseline="0">
              <a:solidFill>
                <a:sysClr val="windowText" lastClr="000000"/>
              </a:solidFill>
            </a:rPr>
            <a:t>For 1-p (formula), I use =1-Y3, which gives me 0.68 as a solution.</a:t>
          </a:r>
        </a:p>
        <a:p>
          <a:endParaRPr lang="en-US" sz="1100" baseline="0">
            <a:solidFill>
              <a:sysClr val="windowText" lastClr="000000"/>
            </a:solidFill>
          </a:endParaRPr>
        </a:p>
        <a:p>
          <a:r>
            <a:rPr lang="en-US" sz="1100" baseline="0">
              <a:solidFill>
                <a:sysClr val="windowText" lastClr="000000"/>
              </a:solidFill>
            </a:rPr>
            <a:t>For sample size (data entry) I enter 1234, which is the size of the sample.</a:t>
          </a:r>
        </a:p>
        <a:p>
          <a:endParaRPr lang="en-US" sz="1100" baseline="0">
            <a:solidFill>
              <a:sysClr val="windowText" lastClr="000000"/>
            </a:solidFill>
          </a:endParaRPr>
        </a:p>
        <a:p>
          <a:r>
            <a:rPr lang="en-US" sz="1100" baseline="0">
              <a:solidFill>
                <a:sysClr val="windowText" lastClr="000000"/>
              </a:solidFill>
            </a:rPr>
            <a:t>Now, for z-score I am going to use all of the inputs I just entered. So intead of typing them all in again, I will simply put =(Y2-Y3)/SQRT(Y3*Y4/Y5) and let Excel calulate the z-score for me.</a:t>
          </a:r>
        </a:p>
        <a:p>
          <a:endParaRPr lang="en-US" sz="1100" baseline="0">
            <a:solidFill>
              <a:sysClr val="windowText" lastClr="000000"/>
            </a:solidFill>
          </a:endParaRPr>
        </a:p>
        <a:p>
          <a:r>
            <a:rPr lang="en-US" sz="1100" baseline="0">
              <a:solidFill>
                <a:sysClr val="windowText" lastClr="000000"/>
              </a:solidFill>
            </a:rPr>
            <a:t>For probability (right tailed), which is a function, I will enter 1-NORM.S.DIST(Y6,1). Remember a function uses something like NORM.S.DIST or STANDARDIZE or some other Excel function.</a:t>
          </a:r>
        </a:p>
        <a:p>
          <a:endParaRPr lang="en-US" sz="1100" baseline="0">
            <a:solidFill>
              <a:sysClr val="windowText" lastClr="000000"/>
            </a:solidFill>
          </a:endParaRPr>
        </a:p>
        <a:p>
          <a:r>
            <a:rPr lang="en-US" sz="1100" baseline="0">
              <a:solidFill>
                <a:sysClr val="windowText" lastClr="000000"/>
              </a:solidFill>
            </a:rPr>
            <a:t>Be sure you are utilizing the inputs, even if they aren't graded, and paying attention to what I will be looking for in each cell: formula, data entry or function.</a:t>
          </a:r>
        </a:p>
        <a:p>
          <a:endParaRPr lang="en-US" sz="1100" baseline="0">
            <a:solidFill>
              <a:sysClr val="windowText" lastClr="000000"/>
            </a:solidFill>
          </a:endParaRPr>
        </a:p>
        <a:p>
          <a:r>
            <a:rPr lang="en-US" sz="1100" b="1" baseline="0">
              <a:solidFill>
                <a:schemeClr val="dk1"/>
              </a:solidFill>
              <a:effectLst/>
              <a:latin typeface="+mn-lt"/>
              <a:ea typeface="+mn-ea"/>
              <a:cs typeface="+mn-cs"/>
            </a:rPr>
            <a:t>Also, recall that non-graded cells are locked so that all items to be graded are contained within the cell itself</a:t>
          </a:r>
          <a:endParaRPr lang="en-US" sz="1100"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39</xdr:row>
      <xdr:rowOff>166687</xdr:rowOff>
    </xdr:from>
    <xdr:to>
      <xdr:col>11</xdr:col>
      <xdr:colOff>247650</xdr:colOff>
      <xdr:row>54</xdr:row>
      <xdr:rowOff>52387</xdr:rowOff>
    </xdr:to>
    <xdr:graphicFrame macro="">
      <xdr:nvGraphicFramePr>
        <xdr:cNvPr id="2" name="Chart 1">
          <a:extLst>
            <a:ext uri="{FF2B5EF4-FFF2-40B4-BE49-F238E27FC236}">
              <a16:creationId xmlns:a16="http://schemas.microsoft.com/office/drawing/2014/main" id="{CC948613-9923-E991-27D1-3805D1C0C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257176</xdr:colOff>
      <xdr:row>0</xdr:row>
      <xdr:rowOff>171450</xdr:rowOff>
    </xdr:from>
    <xdr:to>
      <xdr:col>14</xdr:col>
      <xdr:colOff>528918</xdr:colOff>
      <xdr:row>28</xdr:row>
      <xdr:rowOff>71718</xdr:rowOff>
    </xdr:to>
    <xdr:sp macro="" textlink="">
      <xdr:nvSpPr>
        <xdr:cNvPr id="2" name="TextBox 1">
          <a:extLst>
            <a:ext uri="{FF2B5EF4-FFF2-40B4-BE49-F238E27FC236}">
              <a16:creationId xmlns:a16="http://schemas.microsoft.com/office/drawing/2014/main" id="{588E3137-2F07-4C7E-9C8F-43435127D0EE}"/>
            </a:ext>
          </a:extLst>
        </xdr:cNvPr>
        <xdr:cNvSpPr txBox="1"/>
      </xdr:nvSpPr>
      <xdr:spPr>
        <a:xfrm>
          <a:off x="6308352" y="171450"/>
          <a:ext cx="4476190" cy="49205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first</a:t>
          </a:r>
          <a:r>
            <a:rPr lang="en-US" sz="1100" baseline="0"/>
            <a:t> 2-part </a:t>
          </a:r>
          <a:r>
            <a:rPr lang="en-US" sz="1100"/>
            <a:t>question</a:t>
          </a:r>
          <a:r>
            <a:rPr lang="en-US" sz="1100" baseline="0"/>
            <a:t> </a:t>
          </a:r>
          <a:r>
            <a:rPr lang="en-US" sz="1100"/>
            <a:t>of your project will require</a:t>
          </a:r>
          <a:r>
            <a:rPr lang="en-US" sz="1100" baseline="0"/>
            <a:t> you to use concepts learned in a z-test. This includes means were the population standard deviation is known and proportions. As usual, fill in the values in the colored boxes and write your conclusion in the space provided.</a:t>
          </a:r>
          <a:endParaRPr lang="en-US" sz="1100"/>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Fill in the values from the question for "Data Entry" cells, a formula for "Formula" cells and a function (like =NORM.DIST) for "Function" cells. </a:t>
          </a:r>
          <a:endParaRPr lang="en-US">
            <a:effectLst/>
          </a:endParaRPr>
        </a:p>
        <a:p>
          <a:endParaRPr lang="en-US" sz="1100"/>
        </a:p>
        <a:p>
          <a:r>
            <a:rPr lang="en-US" sz="1100"/>
            <a:t>A. The board</a:t>
          </a:r>
          <a:r>
            <a:rPr lang="en-US" sz="1100" baseline="0"/>
            <a:t> of a major credit card company requires that the mean wait time for customers when they call customer service is 2.75 minutes. To make sure that the mean wait time is not exceeding the requirement, an assistant manager tracks the wait times of 40 randomly selected calls. The mean wait time was calculated to be 3.01 minutes. Assuming the population standard deviation is 1.4 minutes, is there sufficient evidence that the mean wait time for customers is longer than 2.75 minutes with a 98% level of confidence? (7 points)</a:t>
          </a:r>
        </a:p>
        <a:p>
          <a:endParaRPr lang="en-US" sz="1100" baseline="0"/>
        </a:p>
        <a:p>
          <a:r>
            <a:rPr lang="en-US" sz="1100" baseline="0"/>
            <a:t>B. For the same problem as part A, construct an appropriate confidence interval based on the alpha level in A to support your conclusion from part A. Recall, if you rejected the null in part A, then your expected mean should not be included in the interval. If you failed to reject the null hypothesis, then the hypothesized mean should be in the interval. You should only need the appropriate critical value and margin of error in addition to values from part A. Correctly round your results to two decimal places in your conclusion sentence and be sure to state that it supports your decision to reject or fail to reject based on whether the hypothesized value falls in the interval. (3 points)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0</xdr:row>
      <xdr:rowOff>137160</xdr:rowOff>
    </xdr:from>
    <xdr:to>
      <xdr:col>15</xdr:col>
      <xdr:colOff>47624</xdr:colOff>
      <xdr:row>24</xdr:row>
      <xdr:rowOff>108586</xdr:rowOff>
    </xdr:to>
    <xdr:sp macro="" textlink="">
      <xdr:nvSpPr>
        <xdr:cNvPr id="3" name="TextBox 2">
          <a:extLst>
            <a:ext uri="{FF2B5EF4-FFF2-40B4-BE49-F238E27FC236}">
              <a16:creationId xmlns:a16="http://schemas.microsoft.com/office/drawing/2014/main" id="{5E762A3D-78E0-48CD-BF5C-04FD82BDE5C8}"/>
            </a:ext>
          </a:extLst>
        </xdr:cNvPr>
        <xdr:cNvSpPr txBox="1"/>
      </xdr:nvSpPr>
      <xdr:spPr>
        <a:xfrm>
          <a:off x="5905500" y="137160"/>
          <a:ext cx="4467224" cy="4360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is another 2-part question. It is important to understand how confidence</a:t>
          </a:r>
          <a:r>
            <a:rPr lang="en-US" sz="1100" baseline="0">
              <a:solidFill>
                <a:schemeClr val="dk1"/>
              </a:solidFill>
              <a:effectLst/>
              <a:latin typeface="+mn-lt"/>
              <a:ea typeface="+mn-ea"/>
              <a:cs typeface="+mn-cs"/>
            </a:rPr>
            <a:t> intervals and hypothesis tests support one another! This test deals with t-testing, which is the test we must perform when dealing with means data and the population standard deviation is unknown.</a:t>
          </a:r>
        </a:p>
        <a:p>
          <a:pPr eaLnBrk="1" fontAlgn="auto" latinLnBrk="0" hangingPunct="1"/>
          <a:endParaRPr lang="en-US">
            <a:effectLst/>
          </a:endParaRPr>
        </a:p>
        <a:p>
          <a:r>
            <a:rPr lang="en-US" sz="1100" baseline="0">
              <a:solidFill>
                <a:schemeClr val="dk1"/>
              </a:solidFill>
              <a:effectLst/>
              <a:latin typeface="+mn-lt"/>
              <a:ea typeface="+mn-ea"/>
              <a:cs typeface="+mn-cs"/>
            </a:rPr>
            <a:t>A. Cox Communications, the primary cable provider in Omaha, NE, claims to have excellent customer service. In fact, the company advertises that a technician will arrive approximately 25 minutes after a service call is placed. One frustrated customer believes this is not accurate, claiming it takes longer than 25 minutes for a technician to arrive. The customer puts a survey on the Nextdoor app asking other Cox customers what their experience has been. Only 11 people responded, with a mean of 27.9 minutes and standard deviation of 3.4 minutes. Test the customer's claim with a 0.025 level of significance. (7 points)</a:t>
          </a:r>
        </a:p>
        <a:p>
          <a:endParaRPr lang="en-US">
            <a:effectLst/>
          </a:endParaRPr>
        </a:p>
        <a:p>
          <a:pPr eaLnBrk="1" fontAlgn="auto" latinLnBrk="0" hangingPunct="1"/>
          <a:r>
            <a:rPr lang="en-US" sz="1100" baseline="0">
              <a:solidFill>
                <a:schemeClr val="dk1"/>
              </a:solidFill>
              <a:effectLst/>
              <a:latin typeface="+mn-lt"/>
              <a:ea typeface="+mn-ea"/>
              <a:cs typeface="+mn-cs"/>
            </a:rPr>
            <a:t>B. For the same problem as part A, construct an appropriate confidence interval based on the alpha level in A to support your conclusion from part A. Recall, if you rejected the null in part A, then your expected mean should not be included in the interval. If you failed to reject the null hypothesis, then the hypothesized mean should be in the interval. You should only need the appropriate critical value and margin of error in addition to values from part A. Correctly round your results to one decimal place in your conclusion sentence and be sure to state that it supports your decision to reject or fail to reject based on whether the hypothesized value falls in the interval. (3 points)</a:t>
          </a:r>
          <a:endParaRPr lang="en-US">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640080</xdr:colOff>
      <xdr:row>1</xdr:row>
      <xdr:rowOff>7621</xdr:rowOff>
    </xdr:from>
    <xdr:to>
      <xdr:col>13</xdr:col>
      <xdr:colOff>91440</xdr:colOff>
      <xdr:row>21</xdr:row>
      <xdr:rowOff>15241</xdr:rowOff>
    </xdr:to>
    <xdr:sp macro="" textlink="">
      <xdr:nvSpPr>
        <xdr:cNvPr id="3" name="TextBox 2">
          <a:extLst>
            <a:ext uri="{FF2B5EF4-FFF2-40B4-BE49-F238E27FC236}">
              <a16:creationId xmlns:a16="http://schemas.microsoft.com/office/drawing/2014/main" id="{CC11AEED-1EF0-4E1C-A82B-D7D0C9809F31}"/>
            </a:ext>
          </a:extLst>
        </xdr:cNvPr>
        <xdr:cNvSpPr txBox="1"/>
      </xdr:nvSpPr>
      <xdr:spPr>
        <a:xfrm>
          <a:off x="7124700" y="190501"/>
          <a:ext cx="4480560" cy="3665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Yup.</a:t>
          </a:r>
          <a:r>
            <a:rPr lang="en-US" sz="1100" baseline="0"/>
            <a:t> Another 2-part question. This time we are dealing with 2-samples.</a:t>
          </a:r>
        </a:p>
        <a:p>
          <a:endParaRPr lang="en-US" sz="1100" baseline="0"/>
        </a:p>
        <a:p>
          <a:r>
            <a:rPr lang="en-US" sz="1100" baseline="0"/>
            <a:t>A. Officials at Bellevue University hope that changes they have made have improved the retention rate. Last year a sample of 2126 freshmen showed that 1500 returned as sophomores. This year 1512 of 2020 freshmen returned as sophomores. Determine if there is sufficient evidence at the 0.05 level to say that the retention rate has improved. (7 points)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B</a:t>
          </a:r>
          <a:r>
            <a:rPr lang="en-US" sz="1100" baseline="0">
              <a:solidFill>
                <a:schemeClr val="dk1"/>
              </a:solidFill>
              <a:effectLst/>
              <a:latin typeface="+mn-lt"/>
              <a:ea typeface="+mn-ea"/>
              <a:cs typeface="+mn-cs"/>
            </a:rPr>
            <a:t>. For the same problem as part A, construct an appropriate confidence interval based on the alpha level in A to support your conclusion from part A. Recall, if you rejected the null in part A, then your expected mean should not be included in the interval. If you failed to reject the null hypothesis, then the hypothesized mean should be in the interval. You should only need the appropriate critical value and margin of error in addition to values from part A. Correctly round your percentage to one decimal place in your conclusion sentence and be sure to state that it supports your decision to reject or fail to reject based on whether the hypothesized value falls in the interval. (3 points)</a:t>
          </a:r>
          <a:endParaRPr lang="en-US">
            <a:effectLst/>
          </a:endParaRP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406082</xdr:colOff>
      <xdr:row>3</xdr:row>
      <xdr:rowOff>20637</xdr:rowOff>
    </xdr:from>
    <xdr:to>
      <xdr:col>14</xdr:col>
      <xdr:colOff>533400</xdr:colOff>
      <xdr:row>18</xdr:row>
      <xdr:rowOff>160021</xdr:rowOff>
    </xdr:to>
    <xdr:sp macro="" textlink="">
      <xdr:nvSpPr>
        <xdr:cNvPr id="2" name="TextBox 1">
          <a:extLst>
            <a:ext uri="{FF2B5EF4-FFF2-40B4-BE49-F238E27FC236}">
              <a16:creationId xmlns:a16="http://schemas.microsoft.com/office/drawing/2014/main" id="{D9E7F2A2-6745-48B4-87E8-09D315E31B2B}"/>
            </a:ext>
          </a:extLst>
        </xdr:cNvPr>
        <xdr:cNvSpPr txBox="1"/>
      </xdr:nvSpPr>
      <xdr:spPr>
        <a:xfrm>
          <a:off x="4673282" y="569277"/>
          <a:ext cx="4394518" cy="2882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your last question on your last</a:t>
          </a:r>
          <a:r>
            <a:rPr lang="en-US" sz="1100" baseline="0"/>
            <a:t> project, I am going to take it easy on you. The data set in columns A-C of the Data Set page give the name, top speed in mph and drop distance of several popular roller coasters. Using this data, do the following:</a:t>
          </a:r>
        </a:p>
        <a:p>
          <a:endParaRPr lang="en-US" sz="1100" baseline="0"/>
        </a:p>
        <a:p>
          <a:r>
            <a:rPr lang="en-US" sz="1100" baseline="0"/>
            <a:t>A. Create a scatterplot of the data (4 pts). The scatterplot should have the title "Rollercoaster Speed vs. Drop Distance" (1 pts). Using the Design tab, be sure to add both axis titles (1 pts) and a trendline (2 pts).</a:t>
          </a:r>
        </a:p>
        <a:p>
          <a:endParaRPr lang="en-US" sz="1100" baseline="0"/>
        </a:p>
        <a:p>
          <a:r>
            <a:rPr lang="en-US" sz="1100" baseline="0"/>
            <a:t>B. Use the "Add chart elements" option to display both the LSRL equation and r-squared value on your scatterplot. (2 points)</a:t>
          </a:r>
        </a:p>
        <a:p>
          <a:endParaRPr lang="en-US" sz="1100" baseline="0"/>
        </a:p>
        <a:p>
          <a:r>
            <a:rPr lang="en-US" sz="1100" baseline="0"/>
            <a:t>Keep in mind that you only have one set of data, so you should only have one line of regression. If you submit a scatterplot with two separate lines, you will earn 0 points.</a:t>
          </a:r>
        </a:p>
      </xdr:txBody>
    </xdr:sp>
    <xdr:clientData/>
  </xdr:twoCellAnchor>
  <xdr:twoCellAnchor>
    <xdr:from>
      <xdr:col>0</xdr:col>
      <xdr:colOff>238125</xdr:colOff>
      <xdr:row>1</xdr:row>
      <xdr:rowOff>114300</xdr:rowOff>
    </xdr:from>
    <xdr:to>
      <xdr:col>6</xdr:col>
      <xdr:colOff>352425</xdr:colOff>
      <xdr:row>13</xdr:row>
      <xdr:rowOff>133350</xdr:rowOff>
    </xdr:to>
    <xdr:graphicFrame macro="">
      <xdr:nvGraphicFramePr>
        <xdr:cNvPr id="5" name="Chart 4">
          <a:extLst>
            <a:ext uri="{FF2B5EF4-FFF2-40B4-BE49-F238E27FC236}">
              <a16:creationId xmlns:a16="http://schemas.microsoft.com/office/drawing/2014/main" id="{0426FC36-FB4B-46E2-83FE-1F7A5B30A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37EE-772B-4B1D-95DB-6BFAD54AD2A9}">
  <dimension ref="K1:Y7"/>
  <sheetViews>
    <sheetView workbookViewId="0">
      <selection activeCell="N5" sqref="N5"/>
    </sheetView>
  </sheetViews>
  <sheetFormatPr defaultRowHeight="15" x14ac:dyDescent="0.25"/>
  <cols>
    <col min="13" max="13" width="22.85546875" bestFit="1" customWidth="1"/>
    <col min="14" max="14" width="11.7109375" bestFit="1" customWidth="1"/>
    <col min="25" max="25" width="8.85546875" style="1"/>
  </cols>
  <sheetData>
    <row r="1" spans="11:25" x14ac:dyDescent="0.25">
      <c r="Y1" s="4" t="s">
        <v>96</v>
      </c>
    </row>
    <row r="2" spans="11:25" x14ac:dyDescent="0.25">
      <c r="K2" s="16" t="s">
        <v>107</v>
      </c>
      <c r="L2" s="17" t="s">
        <v>0</v>
      </c>
      <c r="M2" s="13" t="s">
        <v>108</v>
      </c>
      <c r="N2" s="14">
        <v>0.36466774716369532</v>
      </c>
      <c r="O2" s="5" t="s">
        <v>82</v>
      </c>
      <c r="Y2" s="1" t="s">
        <v>97</v>
      </c>
    </row>
    <row r="3" spans="11:25" x14ac:dyDescent="0.25">
      <c r="K3" s="16"/>
      <c r="L3" s="17"/>
      <c r="M3" s="13" t="s">
        <v>109</v>
      </c>
      <c r="N3" s="14">
        <v>0.32</v>
      </c>
      <c r="O3" s="5" t="s">
        <v>81</v>
      </c>
      <c r="Y3" s="1" t="s">
        <v>98</v>
      </c>
    </row>
    <row r="4" spans="11:25" x14ac:dyDescent="0.25">
      <c r="K4" s="16"/>
      <c r="L4" s="17"/>
      <c r="M4" s="13" t="s">
        <v>110</v>
      </c>
      <c r="N4" s="14">
        <v>0.67999999999999994</v>
      </c>
      <c r="O4" s="5" t="s">
        <v>82</v>
      </c>
    </row>
    <row r="5" spans="11:25" x14ac:dyDescent="0.25">
      <c r="K5" s="16"/>
      <c r="L5" s="17"/>
      <c r="M5" s="13" t="s">
        <v>80</v>
      </c>
      <c r="N5" s="14">
        <v>1234</v>
      </c>
      <c r="O5" s="5" t="s">
        <v>81</v>
      </c>
    </row>
    <row r="6" spans="11:25" x14ac:dyDescent="0.25">
      <c r="K6" s="15" t="s">
        <v>93</v>
      </c>
      <c r="L6" s="17"/>
      <c r="M6" s="13" t="s">
        <v>111</v>
      </c>
      <c r="N6" s="14">
        <v>3.3637381711044161</v>
      </c>
      <c r="O6" s="5" t="s">
        <v>82</v>
      </c>
    </row>
    <row r="7" spans="11:25" x14ac:dyDescent="0.25">
      <c r="K7" s="15" t="s">
        <v>93</v>
      </c>
      <c r="L7" s="17"/>
      <c r="M7" s="13" t="s">
        <v>112</v>
      </c>
      <c r="N7" s="14">
        <v>3.8447227950666463E-4</v>
      </c>
      <c r="O7" s="5" t="s">
        <v>83</v>
      </c>
    </row>
  </sheetData>
  <sheetProtection algorithmName="SHA-512" hashValue="fe5/Rpq1rp5mNVgDWugW9Rm2apsv7ozIRiz5S7/l0vHO7HXbAOW/x/ZzmWiMFCVUjumzzej4PDjD67n8GIvxXA==" saltValue="BIhgmHg/h/NLYMt05KQMtw==" spinCount="100000" sheet="1" objects="1" scenarios="1"/>
  <mergeCells count="2">
    <mergeCell ref="K2:K5"/>
    <mergeCell ref="L2: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FE8C5-77C0-4FFE-A728-76872DDFA11E}">
  <dimension ref="A1:C63"/>
  <sheetViews>
    <sheetView workbookViewId="0">
      <selection activeCell="E9" sqref="E9"/>
    </sheetView>
  </sheetViews>
  <sheetFormatPr defaultRowHeight="15" x14ac:dyDescent="0.25"/>
  <cols>
    <col min="1" max="1" width="27.140625" bestFit="1" customWidth="1"/>
    <col min="2" max="2" width="7.5703125" bestFit="1" customWidth="1"/>
    <col min="3" max="3" width="10.7109375" bestFit="1" customWidth="1"/>
  </cols>
  <sheetData>
    <row r="1" spans="1:3" x14ac:dyDescent="0.25">
      <c r="A1" t="s">
        <v>15</v>
      </c>
      <c r="B1" t="s">
        <v>76</v>
      </c>
      <c r="C1" t="s">
        <v>75</v>
      </c>
    </row>
    <row r="2" spans="1:3" x14ac:dyDescent="0.25">
      <c r="A2" t="s">
        <v>16</v>
      </c>
      <c r="B2">
        <v>300</v>
      </c>
      <c r="C2">
        <v>93</v>
      </c>
    </row>
    <row r="3" spans="1:3" x14ac:dyDescent="0.25">
      <c r="A3" t="s">
        <v>17</v>
      </c>
      <c r="B3">
        <v>255</v>
      </c>
      <c r="C3">
        <v>85</v>
      </c>
    </row>
    <row r="4" spans="1:3" x14ac:dyDescent="0.25">
      <c r="A4" t="s">
        <v>18</v>
      </c>
      <c r="B4">
        <v>255</v>
      </c>
      <c r="C4">
        <v>85</v>
      </c>
    </row>
    <row r="5" spans="1:3" x14ac:dyDescent="0.25">
      <c r="A5" t="s">
        <v>19</v>
      </c>
      <c r="B5">
        <v>228</v>
      </c>
      <c r="C5">
        <v>82</v>
      </c>
    </row>
    <row r="6" spans="1:3" x14ac:dyDescent="0.25">
      <c r="A6" t="s">
        <v>20</v>
      </c>
      <c r="B6">
        <v>130</v>
      </c>
      <c r="C6">
        <v>82</v>
      </c>
    </row>
    <row r="7" spans="1:3" x14ac:dyDescent="0.25">
      <c r="A7" t="s">
        <v>21</v>
      </c>
      <c r="B7">
        <v>225</v>
      </c>
      <c r="C7">
        <v>80</v>
      </c>
    </row>
    <row r="8" spans="1:3" x14ac:dyDescent="0.25">
      <c r="A8" t="s">
        <v>22</v>
      </c>
      <c r="B8">
        <v>133</v>
      </c>
      <c r="C8">
        <v>80</v>
      </c>
    </row>
    <row r="9" spans="1:3" x14ac:dyDescent="0.25">
      <c r="A9" t="s">
        <v>23</v>
      </c>
      <c r="B9">
        <v>215</v>
      </c>
      <c r="C9">
        <v>80</v>
      </c>
    </row>
    <row r="10" spans="1:3" x14ac:dyDescent="0.25">
      <c r="A10" t="s">
        <v>19</v>
      </c>
      <c r="B10">
        <v>225</v>
      </c>
      <c r="C10">
        <v>80</v>
      </c>
    </row>
    <row r="11" spans="1:3" x14ac:dyDescent="0.25">
      <c r="A11" t="s">
        <v>24</v>
      </c>
      <c r="B11">
        <v>214</v>
      </c>
      <c r="C11">
        <v>78.400000000000006</v>
      </c>
    </row>
    <row r="12" spans="1:3" x14ac:dyDescent="0.25">
      <c r="A12" t="s">
        <v>25</v>
      </c>
      <c r="B12">
        <v>221</v>
      </c>
      <c r="C12">
        <v>77</v>
      </c>
    </row>
    <row r="13" spans="1:3" x14ac:dyDescent="0.25">
      <c r="A13" t="s">
        <v>26</v>
      </c>
      <c r="B13">
        <v>215</v>
      </c>
      <c r="C13">
        <v>76</v>
      </c>
    </row>
    <row r="14" spans="1:3" x14ac:dyDescent="0.25">
      <c r="A14" t="s">
        <v>27</v>
      </c>
      <c r="B14">
        <v>205</v>
      </c>
      <c r="C14">
        <v>75</v>
      </c>
    </row>
    <row r="15" spans="1:3" x14ac:dyDescent="0.25">
      <c r="A15" t="s">
        <v>28</v>
      </c>
      <c r="B15">
        <v>205</v>
      </c>
      <c r="C15">
        <v>75</v>
      </c>
    </row>
    <row r="16" spans="1:3" x14ac:dyDescent="0.25">
      <c r="A16" t="s">
        <v>29</v>
      </c>
      <c r="B16">
        <v>196</v>
      </c>
      <c r="C16">
        <v>74</v>
      </c>
    </row>
    <row r="17" spans="1:3" x14ac:dyDescent="0.25">
      <c r="A17" t="s">
        <v>30</v>
      </c>
      <c r="B17">
        <v>210</v>
      </c>
      <c r="C17">
        <v>73</v>
      </c>
    </row>
    <row r="18" spans="1:3" x14ac:dyDescent="0.25">
      <c r="A18" t="s">
        <v>31</v>
      </c>
      <c r="B18">
        <v>208</v>
      </c>
      <c r="C18">
        <v>73</v>
      </c>
    </row>
    <row r="19" spans="1:3" x14ac:dyDescent="0.25">
      <c r="A19" t="s">
        <v>32</v>
      </c>
      <c r="B19">
        <v>166.5</v>
      </c>
      <c r="C19">
        <v>73</v>
      </c>
    </row>
    <row r="20" spans="1:3" x14ac:dyDescent="0.25">
      <c r="A20" t="s">
        <v>25</v>
      </c>
      <c r="B20">
        <v>205</v>
      </c>
      <c r="C20">
        <v>73</v>
      </c>
    </row>
    <row r="21" spans="1:3" x14ac:dyDescent="0.25">
      <c r="A21" t="s">
        <v>33</v>
      </c>
      <c r="B21">
        <v>194.6</v>
      </c>
      <c r="C21">
        <v>72</v>
      </c>
    </row>
    <row r="22" spans="1:3" x14ac:dyDescent="0.25">
      <c r="A22" t="s">
        <v>34</v>
      </c>
      <c r="B22">
        <v>171</v>
      </c>
      <c r="C22">
        <v>70</v>
      </c>
    </row>
    <row r="23" spans="1:3" x14ac:dyDescent="0.25">
      <c r="A23" t="s">
        <v>35</v>
      </c>
      <c r="B23">
        <v>80</v>
      </c>
      <c r="C23">
        <v>70</v>
      </c>
    </row>
    <row r="24" spans="1:3" x14ac:dyDescent="0.25">
      <c r="A24" t="s">
        <v>36</v>
      </c>
      <c r="B24">
        <v>155</v>
      </c>
      <c r="C24">
        <v>68</v>
      </c>
    </row>
    <row r="25" spans="1:3" x14ac:dyDescent="0.25">
      <c r="A25" t="s">
        <v>37</v>
      </c>
      <c r="B25">
        <v>170</v>
      </c>
      <c r="C25">
        <v>67</v>
      </c>
    </row>
    <row r="26" spans="1:3" x14ac:dyDescent="0.25">
      <c r="A26" t="s">
        <v>38</v>
      </c>
      <c r="B26">
        <v>105</v>
      </c>
      <c r="C26">
        <v>67</v>
      </c>
    </row>
    <row r="27" spans="1:3" x14ac:dyDescent="0.25">
      <c r="A27" t="s">
        <v>39</v>
      </c>
      <c r="B27">
        <v>144</v>
      </c>
      <c r="C27">
        <v>67</v>
      </c>
    </row>
    <row r="28" spans="1:3" x14ac:dyDescent="0.25">
      <c r="A28" t="s">
        <v>40</v>
      </c>
      <c r="B28">
        <v>150</v>
      </c>
      <c r="C28">
        <v>66.3</v>
      </c>
    </row>
    <row r="29" spans="1:3" x14ac:dyDescent="0.25">
      <c r="A29" t="s">
        <v>41</v>
      </c>
      <c r="B29">
        <v>147</v>
      </c>
      <c r="C29">
        <v>66</v>
      </c>
    </row>
    <row r="30" spans="1:3" x14ac:dyDescent="0.25">
      <c r="A30" t="s">
        <v>42</v>
      </c>
      <c r="B30">
        <v>155</v>
      </c>
      <c r="C30">
        <v>66</v>
      </c>
    </row>
    <row r="31" spans="1:3" x14ac:dyDescent="0.25">
      <c r="A31" t="s">
        <v>43</v>
      </c>
      <c r="B31">
        <v>177</v>
      </c>
      <c r="C31">
        <v>65.599999999999994</v>
      </c>
    </row>
    <row r="32" spans="1:3" x14ac:dyDescent="0.25">
      <c r="A32" t="s">
        <v>44</v>
      </c>
      <c r="B32">
        <v>148</v>
      </c>
      <c r="C32">
        <v>65</v>
      </c>
    </row>
    <row r="33" spans="1:3" x14ac:dyDescent="0.25">
      <c r="A33" t="s">
        <v>45</v>
      </c>
      <c r="B33">
        <v>151</v>
      </c>
      <c r="C33">
        <v>65</v>
      </c>
    </row>
    <row r="34" spans="1:3" x14ac:dyDescent="0.25">
      <c r="A34" t="s">
        <v>46</v>
      </c>
      <c r="B34">
        <v>144</v>
      </c>
      <c r="C34">
        <v>65</v>
      </c>
    </row>
    <row r="35" spans="1:3" x14ac:dyDescent="0.25">
      <c r="A35" t="s">
        <v>47</v>
      </c>
      <c r="B35">
        <v>155</v>
      </c>
      <c r="C35">
        <v>65</v>
      </c>
    </row>
    <row r="36" spans="1:3" x14ac:dyDescent="0.25">
      <c r="A36" t="s">
        <v>48</v>
      </c>
      <c r="B36">
        <v>150</v>
      </c>
      <c r="C36">
        <v>65</v>
      </c>
    </row>
    <row r="37" spans="1:3" x14ac:dyDescent="0.25">
      <c r="A37" t="s">
        <v>49</v>
      </c>
      <c r="B37">
        <v>115</v>
      </c>
      <c r="C37">
        <v>65</v>
      </c>
    </row>
    <row r="38" spans="1:3" x14ac:dyDescent="0.25">
      <c r="A38" t="s">
        <v>32</v>
      </c>
      <c r="B38">
        <v>124</v>
      </c>
      <c r="C38">
        <v>65</v>
      </c>
    </row>
    <row r="39" spans="1:3" x14ac:dyDescent="0.25">
      <c r="A39" t="s">
        <v>50</v>
      </c>
      <c r="B39">
        <v>146</v>
      </c>
      <c r="C39">
        <v>65</v>
      </c>
    </row>
    <row r="40" spans="1:3" x14ac:dyDescent="0.25">
      <c r="A40" t="s">
        <v>51</v>
      </c>
      <c r="B40">
        <v>150</v>
      </c>
      <c r="C40">
        <v>65</v>
      </c>
    </row>
    <row r="41" spans="1:3" x14ac:dyDescent="0.25">
      <c r="A41" t="s">
        <v>52</v>
      </c>
      <c r="B41">
        <v>137</v>
      </c>
      <c r="C41">
        <v>65</v>
      </c>
    </row>
    <row r="42" spans="1:3" x14ac:dyDescent="0.25">
      <c r="A42" t="s">
        <v>53</v>
      </c>
      <c r="B42">
        <v>141</v>
      </c>
      <c r="C42">
        <v>64.8</v>
      </c>
    </row>
    <row r="43" spans="1:3" x14ac:dyDescent="0.25">
      <c r="A43" t="s">
        <v>54</v>
      </c>
      <c r="B43">
        <v>144</v>
      </c>
      <c r="C43">
        <v>63</v>
      </c>
    </row>
    <row r="44" spans="1:3" x14ac:dyDescent="0.25">
      <c r="A44" t="s">
        <v>55</v>
      </c>
      <c r="B44">
        <v>141</v>
      </c>
      <c r="C44">
        <v>63</v>
      </c>
    </row>
    <row r="45" spans="1:3" x14ac:dyDescent="0.25">
      <c r="A45" t="s">
        <v>56</v>
      </c>
      <c r="B45">
        <v>128</v>
      </c>
      <c r="C45">
        <v>63</v>
      </c>
    </row>
    <row r="46" spans="1:3" x14ac:dyDescent="0.25">
      <c r="A46" t="s">
        <v>57</v>
      </c>
      <c r="B46">
        <v>115</v>
      </c>
      <c r="C46">
        <v>62</v>
      </c>
    </row>
    <row r="47" spans="1:3" x14ac:dyDescent="0.25">
      <c r="A47" t="s">
        <v>58</v>
      </c>
      <c r="B47">
        <v>92</v>
      </c>
      <c r="C47">
        <v>62</v>
      </c>
    </row>
    <row r="48" spans="1:3" x14ac:dyDescent="0.25">
      <c r="A48" t="s">
        <v>59</v>
      </c>
      <c r="B48">
        <v>95</v>
      </c>
      <c r="C48">
        <v>55</v>
      </c>
    </row>
    <row r="49" spans="1:3" x14ac:dyDescent="0.25">
      <c r="A49" t="s">
        <v>60</v>
      </c>
      <c r="B49">
        <v>100</v>
      </c>
      <c r="C49">
        <v>55</v>
      </c>
    </row>
    <row r="50" spans="1:3" x14ac:dyDescent="0.25">
      <c r="A50" t="s">
        <v>61</v>
      </c>
      <c r="B50">
        <v>138</v>
      </c>
      <c r="C50">
        <v>55</v>
      </c>
    </row>
    <row r="51" spans="1:3" x14ac:dyDescent="0.25">
      <c r="A51" t="s">
        <v>62</v>
      </c>
      <c r="B51">
        <v>90</v>
      </c>
      <c r="C51">
        <v>55</v>
      </c>
    </row>
    <row r="52" spans="1:3" x14ac:dyDescent="0.25">
      <c r="A52" t="s">
        <v>63</v>
      </c>
      <c r="B52">
        <v>95</v>
      </c>
      <c r="C52">
        <v>55</v>
      </c>
    </row>
    <row r="53" spans="1:3" x14ac:dyDescent="0.25">
      <c r="A53" t="s">
        <v>64</v>
      </c>
      <c r="B53">
        <v>95</v>
      </c>
      <c r="C53">
        <v>55</v>
      </c>
    </row>
    <row r="54" spans="1:3" x14ac:dyDescent="0.25">
      <c r="A54" t="s">
        <v>65</v>
      </c>
      <c r="B54">
        <v>75</v>
      </c>
      <c r="C54">
        <v>55</v>
      </c>
    </row>
    <row r="55" spans="1:3" x14ac:dyDescent="0.25">
      <c r="A55" t="s">
        <v>66</v>
      </c>
      <c r="B55">
        <v>76</v>
      </c>
      <c r="C55">
        <v>55</v>
      </c>
    </row>
    <row r="56" spans="1:3" x14ac:dyDescent="0.25">
      <c r="A56" t="s">
        <v>67</v>
      </c>
      <c r="B56">
        <v>95</v>
      </c>
      <c r="C56">
        <v>55</v>
      </c>
    </row>
    <row r="57" spans="1:3" x14ac:dyDescent="0.25">
      <c r="A57" t="s">
        <v>68</v>
      </c>
      <c r="B57">
        <v>95</v>
      </c>
      <c r="C57">
        <v>55</v>
      </c>
    </row>
    <row r="58" spans="1:3" x14ac:dyDescent="0.25">
      <c r="A58" t="s">
        <v>69</v>
      </c>
      <c r="B58">
        <v>95</v>
      </c>
      <c r="C58">
        <v>53</v>
      </c>
    </row>
    <row r="59" spans="1:3" x14ac:dyDescent="0.25">
      <c r="A59" t="s">
        <v>70</v>
      </c>
      <c r="B59">
        <v>88</v>
      </c>
      <c r="C59">
        <v>53</v>
      </c>
    </row>
    <row r="60" spans="1:3" x14ac:dyDescent="0.25">
      <c r="A60" t="s">
        <v>71</v>
      </c>
      <c r="B60">
        <v>90</v>
      </c>
      <c r="C60">
        <v>52</v>
      </c>
    </row>
    <row r="61" spans="1:3" x14ac:dyDescent="0.25">
      <c r="A61" t="s">
        <v>72</v>
      </c>
      <c r="B61">
        <v>70</v>
      </c>
      <c r="C61">
        <v>50</v>
      </c>
    </row>
    <row r="62" spans="1:3" x14ac:dyDescent="0.25">
      <c r="A62" t="s">
        <v>73</v>
      </c>
      <c r="B62">
        <v>52</v>
      </c>
      <c r="C62">
        <v>50</v>
      </c>
    </row>
    <row r="63" spans="1:3" x14ac:dyDescent="0.25">
      <c r="A63" t="s">
        <v>74</v>
      </c>
      <c r="B63">
        <v>78</v>
      </c>
      <c r="C63">
        <v>50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AA310-8761-4D3E-8A6A-1C71E2C439C3}">
  <dimension ref="A1:G27"/>
  <sheetViews>
    <sheetView zoomScale="85" workbookViewId="0">
      <selection activeCell="C20" sqref="C20:G27"/>
    </sheetView>
  </sheetViews>
  <sheetFormatPr defaultColWidth="8.85546875" defaultRowHeight="15" x14ac:dyDescent="0.25"/>
  <cols>
    <col min="1" max="1" width="8.85546875" style="1"/>
    <col min="2" max="2" width="9.140625" style="1"/>
    <col min="3" max="3" width="29.42578125" style="1" bestFit="1" customWidth="1"/>
    <col min="4" max="4" width="5.140625" style="1" customWidth="1"/>
    <col min="5" max="5" width="4.85546875" style="1" customWidth="1"/>
    <col min="6" max="6" width="16.28515625" style="1" customWidth="1"/>
    <col min="7" max="7" width="14.5703125" style="1" bestFit="1" customWidth="1"/>
    <col min="8" max="16384" width="8.85546875" style="1"/>
  </cols>
  <sheetData>
    <row r="1" spans="1:7" x14ac:dyDescent="0.25">
      <c r="A1" s="6" t="s">
        <v>93</v>
      </c>
      <c r="B1" s="17" t="s">
        <v>0</v>
      </c>
      <c r="C1" s="5" t="s">
        <v>90</v>
      </c>
      <c r="D1" s="7" t="s">
        <v>94</v>
      </c>
      <c r="E1" s="5" t="s">
        <v>95</v>
      </c>
      <c r="F1" s="8">
        <v>2.75</v>
      </c>
      <c r="G1" s="5" t="s">
        <v>81</v>
      </c>
    </row>
    <row r="2" spans="1:7" x14ac:dyDescent="0.25">
      <c r="A2" s="6" t="s">
        <v>93</v>
      </c>
      <c r="B2" s="17"/>
      <c r="C2" s="5" t="s">
        <v>91</v>
      </c>
      <c r="D2" s="5" t="s">
        <v>94</v>
      </c>
      <c r="E2" s="8" t="s">
        <v>98</v>
      </c>
      <c r="F2" s="5">
        <f>F1</f>
        <v>2.75</v>
      </c>
      <c r="G2" s="5" t="s">
        <v>99</v>
      </c>
    </row>
    <row r="3" spans="1:7" x14ac:dyDescent="0.25">
      <c r="A3" s="19" t="s">
        <v>93</v>
      </c>
      <c r="B3" s="17"/>
      <c r="C3" s="18" t="s">
        <v>78</v>
      </c>
      <c r="D3" s="18"/>
      <c r="E3" s="18"/>
      <c r="F3" s="8">
        <v>3.01</v>
      </c>
      <c r="G3" s="5" t="s">
        <v>81</v>
      </c>
    </row>
    <row r="4" spans="1:7" x14ac:dyDescent="0.25">
      <c r="A4" s="19"/>
      <c r="B4" s="17"/>
      <c r="C4" s="18" t="s">
        <v>79</v>
      </c>
      <c r="D4" s="18"/>
      <c r="E4" s="18"/>
      <c r="F4" s="8">
        <v>1.4</v>
      </c>
      <c r="G4" s="5" t="s">
        <v>81</v>
      </c>
    </row>
    <row r="5" spans="1:7" x14ac:dyDescent="0.25">
      <c r="A5" s="19"/>
      <c r="B5" s="17"/>
      <c r="C5" s="18" t="s">
        <v>80</v>
      </c>
      <c r="D5" s="18"/>
      <c r="E5" s="18"/>
      <c r="F5" s="8">
        <v>40</v>
      </c>
      <c r="G5" s="5" t="s">
        <v>81</v>
      </c>
    </row>
    <row r="6" spans="1:7" x14ac:dyDescent="0.25">
      <c r="A6" s="19"/>
      <c r="B6" s="17"/>
      <c r="C6" s="18" t="s">
        <v>14</v>
      </c>
      <c r="D6" s="18"/>
      <c r="E6" s="18"/>
      <c r="F6" s="8">
        <v>0.02</v>
      </c>
      <c r="G6" s="5" t="s">
        <v>81</v>
      </c>
    </row>
    <row r="7" spans="1:7" x14ac:dyDescent="0.25">
      <c r="A7" s="2" t="s">
        <v>93</v>
      </c>
      <c r="B7" s="17"/>
      <c r="C7" s="18" t="s">
        <v>1</v>
      </c>
      <c r="D7" s="18"/>
      <c r="E7" s="18"/>
      <c r="F7" s="8">
        <f>(F3-F1)/(F4/SQRT(F5))</f>
        <v>1.1745602737768257</v>
      </c>
      <c r="G7" s="5" t="s">
        <v>82</v>
      </c>
    </row>
    <row r="8" spans="1:7" x14ac:dyDescent="0.25">
      <c r="A8" s="2" t="s">
        <v>93</v>
      </c>
      <c r="B8" s="17"/>
      <c r="C8" s="18" t="s">
        <v>2</v>
      </c>
      <c r="D8" s="18"/>
      <c r="E8" s="18"/>
      <c r="F8" s="8">
        <f>1-_xlfn.NORM.S.DIST(F7, TRUE)</f>
        <v>0.12008534230534751</v>
      </c>
      <c r="G8" s="5" t="s">
        <v>83</v>
      </c>
    </row>
    <row r="9" spans="1:7" x14ac:dyDescent="0.25">
      <c r="A9" s="21" t="s">
        <v>92</v>
      </c>
      <c r="B9" s="17"/>
      <c r="C9" s="20" t="s">
        <v>113</v>
      </c>
      <c r="D9" s="20"/>
      <c r="E9" s="20"/>
      <c r="F9" s="20"/>
      <c r="G9" s="20"/>
    </row>
    <row r="10" spans="1:7" x14ac:dyDescent="0.25">
      <c r="A10" s="21"/>
      <c r="B10" s="17"/>
      <c r="C10" s="20"/>
      <c r="D10" s="20"/>
      <c r="E10" s="20"/>
      <c r="F10" s="20"/>
      <c r="G10" s="20"/>
    </row>
    <row r="11" spans="1:7" x14ac:dyDescent="0.25">
      <c r="A11" s="21"/>
      <c r="B11" s="17"/>
      <c r="C11" s="20"/>
      <c r="D11" s="20"/>
      <c r="E11" s="20"/>
      <c r="F11" s="20"/>
      <c r="G11" s="20"/>
    </row>
    <row r="12" spans="1:7" x14ac:dyDescent="0.25">
      <c r="A12" s="21"/>
      <c r="B12" s="17"/>
      <c r="C12" s="20"/>
      <c r="D12" s="20"/>
      <c r="E12" s="20"/>
      <c r="F12" s="20"/>
      <c r="G12" s="20"/>
    </row>
    <row r="13" spans="1:7" x14ac:dyDescent="0.25">
      <c r="A13" s="21"/>
      <c r="B13" s="17"/>
      <c r="C13" s="20"/>
      <c r="D13" s="20"/>
      <c r="E13" s="20"/>
      <c r="F13" s="20"/>
      <c r="G13" s="20"/>
    </row>
    <row r="14" spans="1:7" x14ac:dyDescent="0.25">
      <c r="A14" s="21"/>
      <c r="B14" s="17"/>
      <c r="C14" s="20"/>
      <c r="D14" s="20"/>
      <c r="E14" s="20"/>
      <c r="F14" s="20"/>
      <c r="G14" s="20"/>
    </row>
    <row r="15" spans="1:7" x14ac:dyDescent="0.25">
      <c r="A15" s="18"/>
      <c r="B15" s="18"/>
      <c r="C15" s="18"/>
      <c r="D15" s="18"/>
      <c r="E15" s="18"/>
      <c r="F15" s="18"/>
      <c r="G15" s="18"/>
    </row>
    <row r="16" spans="1:7" x14ac:dyDescent="0.25">
      <c r="A16" s="22" t="s">
        <v>93</v>
      </c>
      <c r="B16" s="17" t="s">
        <v>3</v>
      </c>
      <c r="C16" s="18" t="s">
        <v>5</v>
      </c>
      <c r="D16" s="18"/>
      <c r="E16" s="18"/>
      <c r="F16" s="8">
        <f>_xlfn.NORM.S.INV(1-F6)</f>
        <v>2.0537489106318221</v>
      </c>
      <c r="G16" s="5" t="s">
        <v>83</v>
      </c>
    </row>
    <row r="17" spans="1:7" x14ac:dyDescent="0.25">
      <c r="A17" s="23"/>
      <c r="B17" s="17"/>
      <c r="C17" s="18" t="s">
        <v>6</v>
      </c>
      <c r="D17" s="18"/>
      <c r="E17" s="18"/>
      <c r="F17" s="8">
        <f>F16*(F4/SQRT(F5))</f>
        <v>0.45461670097803086</v>
      </c>
      <c r="G17" s="5" t="s">
        <v>82</v>
      </c>
    </row>
    <row r="18" spans="1:7" x14ac:dyDescent="0.25">
      <c r="A18" s="23"/>
      <c r="B18" s="17"/>
      <c r="C18" s="18" t="s">
        <v>4</v>
      </c>
      <c r="D18" s="18"/>
      <c r="E18" s="18"/>
      <c r="F18" s="8">
        <f>F3-F17</f>
        <v>2.5553832990219689</v>
      </c>
      <c r="G18" s="8">
        <f>F3+F17</f>
        <v>3.4646167009780307</v>
      </c>
    </row>
    <row r="19" spans="1:7" x14ac:dyDescent="0.25">
      <c r="A19" s="24"/>
      <c r="B19" s="17"/>
      <c r="C19" s="18"/>
      <c r="D19" s="18"/>
      <c r="E19" s="18"/>
      <c r="F19" s="5" t="s">
        <v>84</v>
      </c>
      <c r="G19" s="5" t="s">
        <v>85</v>
      </c>
    </row>
    <row r="20" spans="1:7" x14ac:dyDescent="0.25">
      <c r="A20" s="19" t="s">
        <v>92</v>
      </c>
      <c r="B20" s="17"/>
      <c r="C20" s="20" t="s">
        <v>114</v>
      </c>
      <c r="D20" s="20"/>
      <c r="E20" s="20"/>
      <c r="F20" s="20"/>
      <c r="G20" s="20"/>
    </row>
    <row r="21" spans="1:7" x14ac:dyDescent="0.25">
      <c r="A21" s="19"/>
      <c r="B21" s="17"/>
      <c r="C21" s="20"/>
      <c r="D21" s="20"/>
      <c r="E21" s="20"/>
      <c r="F21" s="20"/>
      <c r="G21" s="20"/>
    </row>
    <row r="22" spans="1:7" x14ac:dyDescent="0.25">
      <c r="A22" s="19"/>
      <c r="B22" s="17"/>
      <c r="C22" s="20"/>
      <c r="D22" s="20"/>
      <c r="E22" s="20"/>
      <c r="F22" s="20"/>
      <c r="G22" s="20"/>
    </row>
    <row r="23" spans="1:7" x14ac:dyDescent="0.25">
      <c r="A23" s="19"/>
      <c r="B23" s="17"/>
      <c r="C23" s="20"/>
      <c r="D23" s="20"/>
      <c r="E23" s="20"/>
      <c r="F23" s="20"/>
      <c r="G23" s="20"/>
    </row>
    <row r="24" spans="1:7" x14ac:dyDescent="0.25">
      <c r="A24" s="19"/>
      <c r="B24" s="17"/>
      <c r="C24" s="20"/>
      <c r="D24" s="20"/>
      <c r="E24" s="20"/>
      <c r="F24" s="20"/>
      <c r="G24" s="20"/>
    </row>
    <row r="25" spans="1:7" x14ac:dyDescent="0.25">
      <c r="A25" s="19"/>
      <c r="B25" s="17"/>
      <c r="C25" s="20"/>
      <c r="D25" s="20"/>
      <c r="E25" s="20"/>
      <c r="F25" s="20"/>
      <c r="G25" s="20"/>
    </row>
    <row r="26" spans="1:7" x14ac:dyDescent="0.25">
      <c r="A26" s="19"/>
      <c r="B26" s="17"/>
      <c r="C26" s="20"/>
      <c r="D26" s="20"/>
      <c r="E26" s="20"/>
      <c r="F26" s="20"/>
      <c r="G26" s="20"/>
    </row>
    <row r="27" spans="1:7" x14ac:dyDescent="0.25">
      <c r="A27" s="19"/>
      <c r="B27" s="17"/>
      <c r="C27" s="20"/>
      <c r="D27" s="20"/>
      <c r="E27" s="20"/>
      <c r="F27" s="20"/>
      <c r="G27" s="20"/>
    </row>
  </sheetData>
  <sheetProtection algorithmName="SHA-512" hashValue="T0H0AD03Alr4ESmX2vzpp0fN6CagIVJePh8gGGfYIOm2pTUCiQL/45rnM4/K2NSE6YtrPWZiNb5xEYywZ6qvdg==" saltValue="G/UgTQq2rkcT1eOEVMR0vw==" spinCount="100000" sheet="1" objects="1" scenarios="1" selectLockedCells="1"/>
  <mergeCells count="19">
    <mergeCell ref="A20:A27"/>
    <mergeCell ref="C20:G27"/>
    <mergeCell ref="A9:A14"/>
    <mergeCell ref="C19:E19"/>
    <mergeCell ref="A15:G15"/>
    <mergeCell ref="A16:A19"/>
    <mergeCell ref="B1:B14"/>
    <mergeCell ref="B16:B27"/>
    <mergeCell ref="C9:G14"/>
    <mergeCell ref="A3:A6"/>
    <mergeCell ref="C16:E16"/>
    <mergeCell ref="C17:E17"/>
    <mergeCell ref="C18:E18"/>
    <mergeCell ref="C3:E3"/>
    <mergeCell ref="C4:E4"/>
    <mergeCell ref="C5:E5"/>
    <mergeCell ref="C6:E6"/>
    <mergeCell ref="C7:E7"/>
    <mergeCell ref="C8:E8"/>
  </mergeCell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D29F5C-F5C5-4F73-A6FB-F964A7903C4E}">
          <x14:formula1>
            <xm:f>Instructions!$Y$1:$Y$3</xm:f>
          </x14:formula1>
          <xm:sqref>E2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4E962-05A1-46D5-8870-63B08350CA9E}">
  <dimension ref="A1:G28"/>
  <sheetViews>
    <sheetView workbookViewId="0">
      <selection activeCell="E29" sqref="E29"/>
    </sheetView>
  </sheetViews>
  <sheetFormatPr defaultRowHeight="15" x14ac:dyDescent="0.25"/>
  <cols>
    <col min="2" max="2" width="4.85546875" customWidth="1"/>
    <col min="3" max="3" width="19.85546875" bestFit="1" customWidth="1"/>
    <col min="4" max="4" width="9.140625" bestFit="1" customWidth="1"/>
    <col min="6" max="6" width="13.140625" customWidth="1"/>
    <col min="7" max="7" width="14.5703125" bestFit="1" customWidth="1"/>
  </cols>
  <sheetData>
    <row r="1" spans="1:7" x14ac:dyDescent="0.25">
      <c r="A1" s="6" t="s">
        <v>93</v>
      </c>
      <c r="B1" s="17" t="s">
        <v>0</v>
      </c>
      <c r="C1" s="5" t="s">
        <v>90</v>
      </c>
      <c r="D1" s="7" t="s">
        <v>94</v>
      </c>
      <c r="E1" s="5" t="s">
        <v>95</v>
      </c>
      <c r="F1" s="8">
        <v>25</v>
      </c>
      <c r="G1" s="5" t="s">
        <v>81</v>
      </c>
    </row>
    <row r="2" spans="1:7" x14ac:dyDescent="0.25">
      <c r="A2" s="6" t="s">
        <v>93</v>
      </c>
      <c r="B2" s="17"/>
      <c r="C2" s="5" t="s">
        <v>91</v>
      </c>
      <c r="D2" s="5" t="s">
        <v>94</v>
      </c>
      <c r="E2" s="8" t="s">
        <v>98</v>
      </c>
      <c r="F2" s="5">
        <f>F1</f>
        <v>25</v>
      </c>
      <c r="G2" s="5" t="s">
        <v>99</v>
      </c>
    </row>
    <row r="3" spans="1:7" x14ac:dyDescent="0.25">
      <c r="A3" s="19" t="s">
        <v>93</v>
      </c>
      <c r="B3" s="17"/>
      <c r="C3" s="18" t="s">
        <v>78</v>
      </c>
      <c r="D3" s="18"/>
      <c r="E3" s="18"/>
      <c r="F3" s="8">
        <v>27.9</v>
      </c>
      <c r="G3" s="5" t="s">
        <v>81</v>
      </c>
    </row>
    <row r="4" spans="1:7" x14ac:dyDescent="0.25">
      <c r="A4" s="19"/>
      <c r="B4" s="17"/>
      <c r="C4" s="18" t="s">
        <v>100</v>
      </c>
      <c r="D4" s="18"/>
      <c r="E4" s="18"/>
      <c r="F4" s="8">
        <v>3.4</v>
      </c>
      <c r="G4" s="5" t="s">
        <v>81</v>
      </c>
    </row>
    <row r="5" spans="1:7" x14ac:dyDescent="0.25">
      <c r="A5" s="19"/>
      <c r="B5" s="17"/>
      <c r="C5" s="18" t="s">
        <v>80</v>
      </c>
      <c r="D5" s="18"/>
      <c r="E5" s="18"/>
      <c r="F5" s="8">
        <v>11</v>
      </c>
      <c r="G5" s="5" t="s">
        <v>81</v>
      </c>
    </row>
    <row r="6" spans="1:7" x14ac:dyDescent="0.25">
      <c r="A6" s="19"/>
      <c r="B6" s="17"/>
      <c r="C6" s="18" t="s">
        <v>101</v>
      </c>
      <c r="D6" s="18"/>
      <c r="E6" s="18"/>
      <c r="F6" s="8">
        <f>F5-1</f>
        <v>10</v>
      </c>
      <c r="G6" s="5" t="s">
        <v>82</v>
      </c>
    </row>
    <row r="7" spans="1:7" x14ac:dyDescent="0.25">
      <c r="A7" s="19"/>
      <c r="B7" s="17"/>
      <c r="C7" s="18" t="s">
        <v>14</v>
      </c>
      <c r="D7" s="18"/>
      <c r="E7" s="18"/>
      <c r="F7" s="8">
        <v>2.5000000000000001E-2</v>
      </c>
      <c r="G7" s="5" t="s">
        <v>81</v>
      </c>
    </row>
    <row r="8" spans="1:7" x14ac:dyDescent="0.25">
      <c r="A8" s="2" t="s">
        <v>93</v>
      </c>
      <c r="B8" s="17"/>
      <c r="C8" s="18" t="s">
        <v>7</v>
      </c>
      <c r="D8" s="18"/>
      <c r="E8" s="18"/>
      <c r="F8" s="8">
        <f>(F3-F1)/(F4/SQRT(F5))</f>
        <v>2.8288858505972514</v>
      </c>
      <c r="G8" s="5" t="s">
        <v>82</v>
      </c>
    </row>
    <row r="9" spans="1:7" x14ac:dyDescent="0.25">
      <c r="A9" s="2" t="s">
        <v>93</v>
      </c>
      <c r="B9" s="17"/>
      <c r="C9" s="18" t="s">
        <v>2</v>
      </c>
      <c r="D9" s="18"/>
      <c r="E9" s="18"/>
      <c r="F9" s="8">
        <f>_xlfn.T.DIST.RT(F8,F6)</f>
        <v>8.9430235430853679E-3</v>
      </c>
      <c r="G9" s="5" t="s">
        <v>83</v>
      </c>
    </row>
    <row r="10" spans="1:7" x14ac:dyDescent="0.25">
      <c r="A10" s="21" t="s">
        <v>92</v>
      </c>
      <c r="B10" s="17"/>
      <c r="C10" s="20" t="s">
        <v>115</v>
      </c>
      <c r="D10" s="20"/>
      <c r="E10" s="20"/>
      <c r="F10" s="20"/>
      <c r="G10" s="20"/>
    </row>
    <row r="11" spans="1:7" x14ac:dyDescent="0.25">
      <c r="A11" s="21"/>
      <c r="B11" s="17"/>
      <c r="C11" s="20"/>
      <c r="D11" s="20"/>
      <c r="E11" s="20"/>
      <c r="F11" s="20"/>
      <c r="G11" s="20"/>
    </row>
    <row r="12" spans="1:7" x14ac:dyDescent="0.25">
      <c r="A12" s="21"/>
      <c r="B12" s="17"/>
      <c r="C12" s="20"/>
      <c r="D12" s="20"/>
      <c r="E12" s="20"/>
      <c r="F12" s="20"/>
      <c r="G12" s="20"/>
    </row>
    <row r="13" spans="1:7" x14ac:dyDescent="0.25">
      <c r="A13" s="21"/>
      <c r="B13" s="17"/>
      <c r="C13" s="20"/>
      <c r="D13" s="20"/>
      <c r="E13" s="20"/>
      <c r="F13" s="20"/>
      <c r="G13" s="20"/>
    </row>
    <row r="14" spans="1:7" x14ac:dyDescent="0.25">
      <c r="A14" s="21"/>
      <c r="B14" s="17"/>
      <c r="C14" s="20"/>
      <c r="D14" s="20"/>
      <c r="E14" s="20"/>
      <c r="F14" s="20"/>
      <c r="G14" s="20"/>
    </row>
    <row r="15" spans="1:7" x14ac:dyDescent="0.25">
      <c r="A15" s="21"/>
      <c r="B15" s="17"/>
      <c r="C15" s="20"/>
      <c r="D15" s="20"/>
      <c r="E15" s="20"/>
      <c r="F15" s="20"/>
      <c r="G15" s="20"/>
    </row>
    <row r="16" spans="1:7" x14ac:dyDescent="0.25">
      <c r="A16" s="18"/>
      <c r="B16" s="18"/>
      <c r="C16" s="18"/>
      <c r="D16" s="18"/>
      <c r="E16" s="18"/>
      <c r="F16" s="18"/>
      <c r="G16" s="18"/>
    </row>
    <row r="17" spans="1:7" x14ac:dyDescent="0.25">
      <c r="A17" s="22" t="s">
        <v>93</v>
      </c>
      <c r="B17" s="17" t="s">
        <v>3</v>
      </c>
      <c r="C17" s="18" t="s">
        <v>5</v>
      </c>
      <c r="D17" s="18"/>
      <c r="E17" s="18"/>
      <c r="F17" s="8">
        <f>_xlfn.T.INV(1-F7,F6)</f>
        <v>2.2281388519862744</v>
      </c>
      <c r="G17" s="5" t="s">
        <v>83</v>
      </c>
    </row>
    <row r="18" spans="1:7" x14ac:dyDescent="0.25">
      <c r="A18" s="23"/>
      <c r="B18" s="17"/>
      <c r="C18" s="18" t="s">
        <v>6</v>
      </c>
      <c r="D18" s="18"/>
      <c r="E18" s="18"/>
      <c r="F18" s="8">
        <f>ABS(F17)*(F4/SQRT(F6))</f>
        <v>2.3956378632324009</v>
      </c>
      <c r="G18" s="5" t="s">
        <v>82</v>
      </c>
    </row>
    <row r="19" spans="1:7" x14ac:dyDescent="0.25">
      <c r="A19" s="23"/>
      <c r="B19" s="17"/>
      <c r="C19" s="18" t="s">
        <v>4</v>
      </c>
      <c r="D19" s="18"/>
      <c r="E19" s="18"/>
      <c r="F19" s="8">
        <f>F3-F18</f>
        <v>25.504362136767597</v>
      </c>
      <c r="G19" s="8">
        <f>F3+F18</f>
        <v>30.2956378632324</v>
      </c>
    </row>
    <row r="20" spans="1:7" x14ac:dyDescent="0.25">
      <c r="A20" s="24"/>
      <c r="B20" s="17"/>
      <c r="C20" s="25"/>
      <c r="D20" s="26"/>
      <c r="E20" s="27"/>
      <c r="F20" s="5" t="s">
        <v>84</v>
      </c>
      <c r="G20" s="5" t="s">
        <v>85</v>
      </c>
    </row>
    <row r="21" spans="1:7" x14ac:dyDescent="0.25">
      <c r="A21" s="19" t="s">
        <v>92</v>
      </c>
      <c r="B21" s="17"/>
      <c r="C21" s="20" t="s">
        <v>116</v>
      </c>
      <c r="D21" s="20"/>
      <c r="E21" s="20"/>
      <c r="F21" s="20"/>
      <c r="G21" s="20"/>
    </row>
    <row r="22" spans="1:7" x14ac:dyDescent="0.25">
      <c r="A22" s="19"/>
      <c r="B22" s="17"/>
      <c r="C22" s="20"/>
      <c r="D22" s="20"/>
      <c r="E22" s="20"/>
      <c r="F22" s="20"/>
      <c r="G22" s="20"/>
    </row>
    <row r="23" spans="1:7" x14ac:dyDescent="0.25">
      <c r="A23" s="19"/>
      <c r="B23" s="17"/>
      <c r="C23" s="20"/>
      <c r="D23" s="20"/>
      <c r="E23" s="20"/>
      <c r="F23" s="20"/>
      <c r="G23" s="20"/>
    </row>
    <row r="24" spans="1:7" x14ac:dyDescent="0.25">
      <c r="A24" s="19"/>
      <c r="B24" s="17"/>
      <c r="C24" s="20"/>
      <c r="D24" s="20"/>
      <c r="E24" s="20"/>
      <c r="F24" s="20"/>
      <c r="G24" s="20"/>
    </row>
    <row r="25" spans="1:7" x14ac:dyDescent="0.25">
      <c r="A25" s="19"/>
      <c r="B25" s="17"/>
      <c r="C25" s="20"/>
      <c r="D25" s="20"/>
      <c r="E25" s="20"/>
      <c r="F25" s="20"/>
      <c r="G25" s="20"/>
    </row>
    <row r="26" spans="1:7" x14ac:dyDescent="0.25">
      <c r="A26" s="19"/>
      <c r="B26" s="17"/>
      <c r="C26" s="20"/>
      <c r="D26" s="20"/>
      <c r="E26" s="20"/>
      <c r="F26" s="20"/>
      <c r="G26" s="20"/>
    </row>
    <row r="27" spans="1:7" x14ac:dyDescent="0.25">
      <c r="A27" s="19"/>
      <c r="B27" s="17"/>
      <c r="C27" s="20"/>
      <c r="D27" s="20"/>
      <c r="E27" s="20"/>
      <c r="F27" s="20"/>
      <c r="G27" s="20"/>
    </row>
    <row r="28" spans="1:7" x14ac:dyDescent="0.25">
      <c r="A28" s="19"/>
      <c r="B28" s="17"/>
      <c r="C28" s="20"/>
      <c r="D28" s="20"/>
      <c r="E28" s="20"/>
      <c r="F28" s="20"/>
      <c r="G28" s="20"/>
    </row>
  </sheetData>
  <sheetProtection algorithmName="SHA-512" hashValue="XGwzm5McopFw3ynEOz/RqSbw4NYtjz8IqURVax5x/X2oBX5ZGL67vScBum5hA+FYRPzcyUSqQMUzTXRRtl1R2g==" saltValue="NdVt76Rz1+DbpO+sAornHA==" spinCount="100000" sheet="1" objects="1" scenarios="1"/>
  <mergeCells count="20">
    <mergeCell ref="A21:A28"/>
    <mergeCell ref="C21:G28"/>
    <mergeCell ref="A10:A15"/>
    <mergeCell ref="C6:E6"/>
    <mergeCell ref="A3:A7"/>
    <mergeCell ref="B1:B15"/>
    <mergeCell ref="B17:B28"/>
    <mergeCell ref="A16:G16"/>
    <mergeCell ref="C20:E20"/>
    <mergeCell ref="A17:A20"/>
    <mergeCell ref="C3:E3"/>
    <mergeCell ref="C4:E4"/>
    <mergeCell ref="C5:E5"/>
    <mergeCell ref="C7:E7"/>
    <mergeCell ref="C8:E8"/>
    <mergeCell ref="C9:E9"/>
    <mergeCell ref="C10:G15"/>
    <mergeCell ref="C17:E17"/>
    <mergeCell ref="C18:E18"/>
    <mergeCell ref="C19:E19"/>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FC82327-3C53-4592-B118-A36335F20B6F}">
          <x14:formula1>
            <xm:f>Instructions!$Y$1:$Y$3</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8A5F5-C658-44B2-89EF-954EAC6AEE1D}">
  <dimension ref="A1:G33"/>
  <sheetViews>
    <sheetView workbookViewId="0">
      <selection activeCell="C26" sqref="C26:G33"/>
    </sheetView>
  </sheetViews>
  <sheetFormatPr defaultColWidth="8.85546875" defaultRowHeight="15" x14ac:dyDescent="0.25"/>
  <cols>
    <col min="1" max="1" width="6.28515625" style="9" customWidth="1"/>
    <col min="2" max="2" width="7.140625" style="9" customWidth="1"/>
    <col min="3" max="3" width="36.140625" style="9" customWidth="1"/>
    <col min="4" max="4" width="10.7109375" style="9" customWidth="1"/>
    <col min="5" max="5" width="5.28515625" style="9" customWidth="1"/>
    <col min="6" max="6" width="11.85546875" style="9" bestFit="1" customWidth="1"/>
    <col min="7" max="7" width="17.140625" style="9" customWidth="1"/>
    <col min="8" max="8" width="26.42578125" style="9" bestFit="1" customWidth="1"/>
    <col min="9" max="9" width="11.85546875" style="9" bestFit="1" customWidth="1"/>
    <col min="10" max="16384" width="8.85546875" style="9"/>
  </cols>
  <sheetData>
    <row r="1" spans="1:7" x14ac:dyDescent="0.25">
      <c r="A1" s="3" t="s">
        <v>93</v>
      </c>
      <c r="B1" s="28" t="s">
        <v>0</v>
      </c>
      <c r="C1" s="11" t="s">
        <v>103</v>
      </c>
      <c r="D1" s="10" t="s">
        <v>102</v>
      </c>
      <c r="E1" s="11" t="s">
        <v>95</v>
      </c>
      <c r="F1" s="12">
        <v>0</v>
      </c>
      <c r="G1" s="11" t="s">
        <v>81</v>
      </c>
    </row>
    <row r="2" spans="1:7" x14ac:dyDescent="0.25">
      <c r="A2" s="3" t="s">
        <v>93</v>
      </c>
      <c r="B2" s="28"/>
      <c r="C2" s="11" t="s">
        <v>91</v>
      </c>
      <c r="D2" s="11" t="s">
        <v>102</v>
      </c>
      <c r="E2" s="12" t="s">
        <v>98</v>
      </c>
      <c r="F2" s="11">
        <f>F1</f>
        <v>0</v>
      </c>
      <c r="G2" s="11" t="s">
        <v>99</v>
      </c>
    </row>
    <row r="3" spans="1:7" x14ac:dyDescent="0.25">
      <c r="A3" s="21" t="s">
        <v>106</v>
      </c>
      <c r="B3" s="28"/>
      <c r="C3" s="28" t="s">
        <v>8</v>
      </c>
      <c r="D3" s="28"/>
      <c r="E3" s="28"/>
      <c r="F3" s="12">
        <v>1500</v>
      </c>
      <c r="G3" s="11" t="s">
        <v>81</v>
      </c>
    </row>
    <row r="4" spans="1:7" x14ac:dyDescent="0.25">
      <c r="A4" s="21"/>
      <c r="B4" s="28"/>
      <c r="C4" s="28" t="s">
        <v>9</v>
      </c>
      <c r="D4" s="28"/>
      <c r="E4" s="28"/>
      <c r="F4" s="12">
        <v>2126</v>
      </c>
      <c r="G4" s="11" t="s">
        <v>81</v>
      </c>
    </row>
    <row r="5" spans="1:7" x14ac:dyDescent="0.25">
      <c r="A5" s="21"/>
      <c r="B5" s="28"/>
      <c r="C5" s="28" t="s">
        <v>12</v>
      </c>
      <c r="D5" s="28"/>
      <c r="E5" s="28"/>
      <c r="F5" s="12">
        <f>F3/F4</f>
        <v>0.70555032925682037</v>
      </c>
      <c r="G5" s="11" t="s">
        <v>82</v>
      </c>
    </row>
    <row r="6" spans="1:7" x14ac:dyDescent="0.25">
      <c r="A6" s="21"/>
      <c r="B6" s="28"/>
      <c r="C6" s="28" t="s">
        <v>10</v>
      </c>
      <c r="D6" s="28"/>
      <c r="E6" s="28"/>
      <c r="F6" s="12">
        <v>1512</v>
      </c>
      <c r="G6" s="11" t="s">
        <v>81</v>
      </c>
    </row>
    <row r="7" spans="1:7" x14ac:dyDescent="0.25">
      <c r="A7" s="21"/>
      <c r="B7" s="28"/>
      <c r="C7" s="28" t="s">
        <v>11</v>
      </c>
      <c r="D7" s="28"/>
      <c r="E7" s="28"/>
      <c r="F7" s="12">
        <v>2020</v>
      </c>
      <c r="G7" s="11" t="s">
        <v>81</v>
      </c>
    </row>
    <row r="8" spans="1:7" x14ac:dyDescent="0.25">
      <c r="A8" s="21"/>
      <c r="B8" s="28"/>
      <c r="C8" s="28" t="s">
        <v>13</v>
      </c>
      <c r="D8" s="28"/>
      <c r="E8" s="28"/>
      <c r="F8" s="12">
        <f>F6/F7</f>
        <v>0.74851485148514851</v>
      </c>
      <c r="G8" s="11" t="s">
        <v>82</v>
      </c>
    </row>
    <row r="9" spans="1:7" x14ac:dyDescent="0.25">
      <c r="A9" s="21"/>
      <c r="B9" s="28"/>
      <c r="C9" s="28" t="s">
        <v>86</v>
      </c>
      <c r="D9" s="28"/>
      <c r="E9" s="28"/>
      <c r="F9" s="12">
        <f>(F3+F6)/(F4+F7)</f>
        <v>0.72648335745296666</v>
      </c>
      <c r="G9" s="11" t="s">
        <v>82</v>
      </c>
    </row>
    <row r="10" spans="1:7" x14ac:dyDescent="0.25">
      <c r="A10" s="21"/>
      <c r="B10" s="28"/>
      <c r="C10" s="28" t="s">
        <v>87</v>
      </c>
      <c r="D10" s="28"/>
      <c r="E10" s="28"/>
      <c r="F10" s="12">
        <f>1-F9</f>
        <v>0.27351664254703334</v>
      </c>
      <c r="G10" s="11" t="s">
        <v>82</v>
      </c>
    </row>
    <row r="11" spans="1:7" x14ac:dyDescent="0.25">
      <c r="A11" s="21"/>
      <c r="B11" s="28"/>
      <c r="C11" s="28" t="s">
        <v>14</v>
      </c>
      <c r="D11" s="28"/>
      <c r="E11" s="28"/>
      <c r="F11" s="12">
        <v>0.05</v>
      </c>
      <c r="G11" s="11" t="s">
        <v>81</v>
      </c>
    </row>
    <row r="12" spans="1:7" x14ac:dyDescent="0.25">
      <c r="A12" s="3" t="s">
        <v>93</v>
      </c>
      <c r="B12" s="28"/>
      <c r="C12" s="28" t="s">
        <v>1</v>
      </c>
      <c r="D12" s="28"/>
      <c r="E12" s="28"/>
      <c r="F12" s="12">
        <f>(F5-F8)/SQRT(F9*(1-F9)*(1/F4+1/F7))</f>
        <v>-3.1020438982303444</v>
      </c>
      <c r="G12" s="11" t="s">
        <v>82</v>
      </c>
    </row>
    <row r="13" spans="1:7" x14ac:dyDescent="0.25">
      <c r="A13" s="3" t="s">
        <v>93</v>
      </c>
      <c r="B13" s="28"/>
      <c r="C13" s="28" t="s">
        <v>2</v>
      </c>
      <c r="D13" s="28"/>
      <c r="E13" s="28"/>
      <c r="F13" s="12">
        <f>_xlfn.NORM.S.DIST(F12,TRUE)</f>
        <v>9.6094728071490323E-4</v>
      </c>
      <c r="G13" s="11" t="s">
        <v>83</v>
      </c>
    </row>
    <row r="14" spans="1:7" x14ac:dyDescent="0.25">
      <c r="A14" s="19" t="s">
        <v>92</v>
      </c>
      <c r="B14" s="28"/>
      <c r="C14" s="20" t="s">
        <v>117</v>
      </c>
      <c r="D14" s="20"/>
      <c r="E14" s="20"/>
      <c r="F14" s="20"/>
      <c r="G14" s="20"/>
    </row>
    <row r="15" spans="1:7" x14ac:dyDescent="0.25">
      <c r="A15" s="19"/>
      <c r="B15" s="28"/>
      <c r="C15" s="20"/>
      <c r="D15" s="20"/>
      <c r="E15" s="20"/>
      <c r="F15" s="20"/>
      <c r="G15" s="20"/>
    </row>
    <row r="16" spans="1:7" x14ac:dyDescent="0.25">
      <c r="A16" s="19"/>
      <c r="B16" s="28"/>
      <c r="C16" s="20"/>
      <c r="D16" s="20"/>
      <c r="E16" s="20"/>
      <c r="F16" s="20"/>
      <c r="G16" s="20"/>
    </row>
    <row r="17" spans="1:7" x14ac:dyDescent="0.25">
      <c r="A17" s="19"/>
      <c r="B17" s="28"/>
      <c r="C17" s="20"/>
      <c r="D17" s="20"/>
      <c r="E17" s="20"/>
      <c r="F17" s="20"/>
      <c r="G17" s="20"/>
    </row>
    <row r="18" spans="1:7" x14ac:dyDescent="0.25">
      <c r="A18" s="19"/>
      <c r="B18" s="28"/>
      <c r="C18" s="20"/>
      <c r="D18" s="20"/>
      <c r="E18" s="20"/>
      <c r="F18" s="20"/>
      <c r="G18" s="20"/>
    </row>
    <row r="19" spans="1:7" x14ac:dyDescent="0.25">
      <c r="A19" s="19"/>
      <c r="B19" s="28"/>
      <c r="C19" s="20"/>
      <c r="D19" s="20"/>
      <c r="E19" s="20"/>
      <c r="F19" s="20"/>
      <c r="G19" s="20"/>
    </row>
    <row r="20" spans="1:7" x14ac:dyDescent="0.25">
      <c r="A20" s="28"/>
      <c r="B20" s="28"/>
      <c r="C20" s="28"/>
      <c r="D20" s="28"/>
      <c r="E20" s="28"/>
      <c r="F20" s="28"/>
      <c r="G20" s="28"/>
    </row>
    <row r="21" spans="1:7" x14ac:dyDescent="0.25">
      <c r="A21" s="19" t="s">
        <v>93</v>
      </c>
      <c r="B21" s="28" t="s">
        <v>3</v>
      </c>
      <c r="C21" s="28" t="s">
        <v>88</v>
      </c>
      <c r="D21" s="28"/>
      <c r="E21" s="28"/>
      <c r="F21" s="12">
        <f>(F5-F8)</f>
        <v>-4.2964522228328139E-2</v>
      </c>
      <c r="G21" s="11" t="s">
        <v>82</v>
      </c>
    </row>
    <row r="22" spans="1:7" x14ac:dyDescent="0.25">
      <c r="A22" s="19"/>
      <c r="B22" s="28"/>
      <c r="C22" s="28" t="s">
        <v>5</v>
      </c>
      <c r="D22" s="28"/>
      <c r="E22" s="28"/>
      <c r="F22" s="12">
        <f>_xlfn.NORM.S.INV(1-0.025)</f>
        <v>1.9599639845400536</v>
      </c>
      <c r="G22" s="11" t="s">
        <v>83</v>
      </c>
    </row>
    <row r="23" spans="1:7" x14ac:dyDescent="0.25">
      <c r="A23" s="19"/>
      <c r="B23" s="28"/>
      <c r="C23" s="28" t="s">
        <v>6</v>
      </c>
      <c r="D23" s="28"/>
      <c r="E23" s="28"/>
      <c r="F23" s="12">
        <f>ABS(F22) * SQRT((F5*(1-F5)/F4) + (F8*(1-F8)/F5))</f>
        <v>1.0125581927171201</v>
      </c>
      <c r="G23" s="11" t="s">
        <v>82</v>
      </c>
    </row>
    <row r="24" spans="1:7" x14ac:dyDescent="0.25">
      <c r="A24" s="19"/>
      <c r="B24" s="28"/>
      <c r="C24" s="28" t="s">
        <v>4</v>
      </c>
      <c r="D24" s="28"/>
      <c r="E24" s="28"/>
      <c r="F24" s="12">
        <f>F21-F23</f>
        <v>-1.0555227149454482</v>
      </c>
      <c r="G24" s="12">
        <f>F21+F23</f>
        <v>0.96959367048879197</v>
      </c>
    </row>
    <row r="25" spans="1:7" x14ac:dyDescent="0.25">
      <c r="A25" s="19"/>
      <c r="B25" s="28"/>
      <c r="C25" s="29" t="s">
        <v>89</v>
      </c>
      <c r="D25" s="30"/>
      <c r="E25" s="31"/>
      <c r="F25" s="11" t="s">
        <v>104</v>
      </c>
      <c r="G25" s="11" t="s">
        <v>105</v>
      </c>
    </row>
    <row r="26" spans="1:7" x14ac:dyDescent="0.25">
      <c r="A26" s="19" t="s">
        <v>92</v>
      </c>
      <c r="B26" s="28"/>
      <c r="C26" s="20" t="s">
        <v>118</v>
      </c>
      <c r="D26" s="20"/>
      <c r="E26" s="20"/>
      <c r="F26" s="20"/>
      <c r="G26" s="20"/>
    </row>
    <row r="27" spans="1:7" x14ac:dyDescent="0.25">
      <c r="A27" s="19"/>
      <c r="B27" s="28"/>
      <c r="C27" s="20"/>
      <c r="D27" s="20"/>
      <c r="E27" s="20"/>
      <c r="F27" s="20"/>
      <c r="G27" s="20"/>
    </row>
    <row r="28" spans="1:7" x14ac:dyDescent="0.25">
      <c r="A28" s="19"/>
      <c r="B28" s="28"/>
      <c r="C28" s="20"/>
      <c r="D28" s="20"/>
      <c r="E28" s="20"/>
      <c r="F28" s="20"/>
      <c r="G28" s="20"/>
    </row>
    <row r="29" spans="1:7" x14ac:dyDescent="0.25">
      <c r="A29" s="19"/>
      <c r="B29" s="28"/>
      <c r="C29" s="20"/>
      <c r="D29" s="20"/>
      <c r="E29" s="20"/>
      <c r="F29" s="20"/>
      <c r="G29" s="20"/>
    </row>
    <row r="30" spans="1:7" x14ac:dyDescent="0.25">
      <c r="A30" s="19"/>
      <c r="B30" s="28"/>
      <c r="C30" s="20"/>
      <c r="D30" s="20"/>
      <c r="E30" s="20"/>
      <c r="F30" s="20"/>
      <c r="G30" s="20"/>
    </row>
    <row r="31" spans="1:7" x14ac:dyDescent="0.25">
      <c r="A31" s="19"/>
      <c r="B31" s="28"/>
      <c r="C31" s="20"/>
      <c r="D31" s="20"/>
      <c r="E31" s="20"/>
      <c r="F31" s="20"/>
      <c r="G31" s="20"/>
    </row>
    <row r="32" spans="1:7" x14ac:dyDescent="0.25">
      <c r="A32" s="19"/>
      <c r="B32" s="28"/>
      <c r="C32" s="20"/>
      <c r="D32" s="20"/>
      <c r="E32" s="20"/>
      <c r="F32" s="20"/>
      <c r="G32" s="20"/>
    </row>
    <row r="33" spans="1:7" x14ac:dyDescent="0.25">
      <c r="A33" s="19"/>
      <c r="B33" s="28"/>
      <c r="C33" s="20"/>
      <c r="D33" s="20"/>
      <c r="E33" s="20"/>
      <c r="F33" s="20"/>
      <c r="G33" s="20"/>
    </row>
  </sheetData>
  <sheetProtection algorithmName="SHA-512" hashValue="2g1fAqMl6ZjWo2I8sb/wdNliPvLS6pju9l7e/E+enoSAaafAhqxTqw5N1QIARR4fIKkDGhbLgLs1AMhk67e7sg==" saltValue="ZAVXFrIKlPWRV9Ma4EOYjg==" spinCount="100000" sheet="1" objects="1" scenarios="1" selectLockedCells="1"/>
  <mergeCells count="25">
    <mergeCell ref="C10:E10"/>
    <mergeCell ref="C12:E12"/>
    <mergeCell ref="C13:E13"/>
    <mergeCell ref="C11:E11"/>
    <mergeCell ref="C5:E5"/>
    <mergeCell ref="C6:E6"/>
    <mergeCell ref="C7:E7"/>
    <mergeCell ref="C8:E8"/>
    <mergeCell ref="C9:E9"/>
    <mergeCell ref="A14:A19"/>
    <mergeCell ref="A3:A11"/>
    <mergeCell ref="A21:A25"/>
    <mergeCell ref="A26:A33"/>
    <mergeCell ref="A20:G20"/>
    <mergeCell ref="C25:E25"/>
    <mergeCell ref="B1:B19"/>
    <mergeCell ref="B21:B33"/>
    <mergeCell ref="C21:E21"/>
    <mergeCell ref="C22:E22"/>
    <mergeCell ref="C23:E23"/>
    <mergeCell ref="C24:E24"/>
    <mergeCell ref="C14:G19"/>
    <mergeCell ref="C26:G33"/>
    <mergeCell ref="C3:E3"/>
    <mergeCell ref="C4:E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B613A57-A999-4FE5-8D32-D6136A530AEE}">
          <x14:formula1>
            <xm:f>Instructions!$Y$1:$Y$3</xm:f>
          </x14:formula1>
          <xm:sqref>E2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D403-C8ED-4CD5-A7D2-B163CA77F4C0}">
  <dimension ref="A1"/>
  <sheetViews>
    <sheetView tabSelected="1" workbookViewId="0">
      <selection activeCell="H3" sqref="H3"/>
    </sheetView>
  </sheetViews>
  <sheetFormatPr defaultRowHeight="15" x14ac:dyDescent="0.25"/>
  <sheetData>
    <row r="1" spans="1:1" x14ac:dyDescent="0.25">
      <c r="A1" t="s">
        <v>77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7942ECF34554784555DD2E74409C9" ma:contentTypeVersion="39" ma:contentTypeDescription="Create a new document." ma:contentTypeScope="" ma:versionID="d834431926e4d07b5cdb4633e04e5096">
  <xsd:schema xmlns:xsd="http://www.w3.org/2001/XMLSchema" xmlns:xs="http://www.w3.org/2001/XMLSchema" xmlns:p="http://schemas.microsoft.com/office/2006/metadata/properties" xmlns:ns3="ea09d505-438d-4d09-9c5a-b849def5284c" xmlns:ns4="4d6a2e08-aa6c-40f1-a7b6-2a604f7a7244" targetNamespace="http://schemas.microsoft.com/office/2006/metadata/properties" ma:root="true" ma:fieldsID="72206411a4dc5fadaf67f9c1df9633ae" ns3:_="" ns4:_="">
    <xsd:import namespace="ea09d505-438d-4d09-9c5a-b849def5284c"/>
    <xsd:import namespace="4d6a2e08-aa6c-40f1-a7b6-2a604f7a724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3:MediaServiceEventHashCode" minOccurs="0"/>
                <xsd:element ref="ns3:MediaServiceGenerationTime" minOccurs="0"/>
                <xsd:element ref="ns3:Math_Settings" minOccurs="0"/>
                <xsd:element ref="ns3:Leaders" minOccurs="0"/>
                <xsd:element ref="ns3:Members" minOccurs="0"/>
                <xsd:element ref="ns3:Member_Groups" minOccurs="0"/>
                <xsd:element ref="ns3:Distribution_Groups" minOccurs="0"/>
                <xsd:element ref="ns3:LMS_Mappings" minOccurs="0"/>
                <xsd:element ref="ns3:Invited_Leaders" minOccurs="0"/>
                <xsd:element ref="ns3:Invited_Members" minOccurs="0"/>
                <xsd:element ref="ns3:Has_Leaders_Only_SectionGroup"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09d505-438d-4d09-9c5a-b849def528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NotebookType" ma:index="16" nillable="true" ma:displayName="Notebook Type" ma:internalName="NotebookType">
      <xsd:simpleType>
        <xsd:restriction base="dms:Text"/>
      </xsd:simpleType>
    </xsd:element>
    <xsd:element name="FolderType" ma:index="17" nillable="true" ma:displayName="Folder Type" ma:internalName="FolderType">
      <xsd:simpleType>
        <xsd:restriction base="dms:Text"/>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msChannelId" ma:index="20" nillable="true" ma:displayName="Teams Channel Id" ma:internalName="TeamsChannelId">
      <xsd:simpleType>
        <xsd:restriction base="dms:Text"/>
      </xsd:simpleType>
    </xsd:element>
    <xsd:element name="Owner" ma:index="21"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22" nillable="true" ma:displayName="Default Section Names" ma:internalName="DefaultSectionNames">
      <xsd:simpleType>
        <xsd:restriction base="dms:Note">
          <xsd:maxLength value="255"/>
        </xsd:restriction>
      </xsd:simpleType>
    </xsd:element>
    <xsd:element name="Templates" ma:index="23" nillable="true" ma:displayName="Templates" ma:internalName="Templates">
      <xsd:simpleType>
        <xsd:restriction base="dms:Note">
          <xsd:maxLength value="255"/>
        </xsd:restriction>
      </xsd:simpleType>
    </xsd:element>
    <xsd:element name="Teachers" ma:index="24"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5"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6"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7" nillable="true" ma:displayName="Invited Teachers" ma:internalName="Invited_Teachers">
      <xsd:simpleType>
        <xsd:restriction base="dms:Note">
          <xsd:maxLength value="255"/>
        </xsd:restriction>
      </xsd:simpleType>
    </xsd:element>
    <xsd:element name="Invited_Students" ma:index="28" nillable="true" ma:displayName="Invited Students" ma:internalName="Invited_Students">
      <xsd:simpleType>
        <xsd:restriction base="dms:Note">
          <xsd:maxLength value="255"/>
        </xsd:restriction>
      </xsd:simpleType>
    </xsd:element>
    <xsd:element name="Self_Registration_Enabled" ma:index="29" nillable="true" ma:displayName="Self Registration Enabled" ma:internalName="Self_Registration_Enabled">
      <xsd:simpleType>
        <xsd:restriction base="dms:Boolean"/>
      </xsd:simpleType>
    </xsd:element>
    <xsd:element name="Has_Teacher_Only_SectionGroup" ma:index="30" nillable="true" ma:displayName="Has Teacher Only SectionGroup" ma:internalName="Has_Teacher_Only_SectionGroup">
      <xsd:simpleType>
        <xsd:restriction base="dms:Boolean"/>
      </xsd:simpleType>
    </xsd:element>
    <xsd:element name="Is_Collaboration_Space_Locked" ma:index="31" nillable="true" ma:displayName="Is Collaboration Space Locked" ma:internalName="Is_Collaboration_Space_Locked">
      <xsd:simpleType>
        <xsd:restriction base="dms:Boolean"/>
      </xsd:simpleType>
    </xsd:element>
    <xsd:element name="IsNotebookLocked" ma:index="32" nillable="true" ma:displayName="Is Notebook Locked" ma:internalName="IsNotebookLocked">
      <xsd:simpleType>
        <xsd:restriction base="dms:Boolean"/>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ath_Settings" ma:index="35" nillable="true" ma:displayName="Math Settings" ma:internalName="Math_Settings">
      <xsd:simpleType>
        <xsd:restriction base="dms:Text"/>
      </xsd:simpleType>
    </xsd:element>
    <xsd:element name="Leaders" ma:index="36"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37"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38"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9" nillable="true" ma:displayName="Distribution Groups" ma:internalName="Distribution_Groups">
      <xsd:simpleType>
        <xsd:restriction base="dms:Note">
          <xsd:maxLength value="255"/>
        </xsd:restriction>
      </xsd:simpleType>
    </xsd:element>
    <xsd:element name="LMS_Mappings" ma:index="40" nillable="true" ma:displayName="LMS Mappings" ma:internalName="LMS_Mappings">
      <xsd:simpleType>
        <xsd:restriction base="dms:Note">
          <xsd:maxLength value="255"/>
        </xsd:restriction>
      </xsd:simpleType>
    </xsd:element>
    <xsd:element name="Invited_Leaders" ma:index="41" nillable="true" ma:displayName="Invited Leaders" ma:internalName="Invited_Leaders">
      <xsd:simpleType>
        <xsd:restriction base="dms:Note">
          <xsd:maxLength value="255"/>
        </xsd:restriction>
      </xsd:simpleType>
    </xsd:element>
    <xsd:element name="Invited_Members" ma:index="42" nillable="true" ma:displayName="Invited Members" ma:internalName="Invited_Members">
      <xsd:simpleType>
        <xsd:restriction base="dms:Note">
          <xsd:maxLength value="255"/>
        </xsd:restriction>
      </xsd:simpleType>
    </xsd:element>
    <xsd:element name="Has_Leaders_Only_SectionGroup" ma:index="43" nillable="true" ma:displayName="Has Leaders Only SectionGroup" ma:internalName="Has_Leaders_Only_SectionGroup">
      <xsd:simpleType>
        <xsd:restriction base="dms:Boolean"/>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MediaServiceLocation" ma:index="4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6a2e08-aa6c-40f1-a7b6-2a604f7a724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NotebookType xmlns="ea09d505-438d-4d09-9c5a-b849def5284c" xsi:nil="true"/>
    <Student_Groups xmlns="ea09d505-438d-4d09-9c5a-b849def5284c">
      <UserInfo>
        <DisplayName/>
        <AccountId xsi:nil="true"/>
        <AccountType/>
      </UserInfo>
    </Student_Groups>
    <AppVersion xmlns="ea09d505-438d-4d09-9c5a-b849def5284c" xsi:nil="true"/>
    <LMS_Mappings xmlns="ea09d505-438d-4d09-9c5a-b849def5284c" xsi:nil="true"/>
    <Owner xmlns="ea09d505-438d-4d09-9c5a-b849def5284c">
      <UserInfo>
        <DisplayName/>
        <AccountId xsi:nil="true"/>
        <AccountType/>
      </UserInfo>
    </Owner>
    <Students xmlns="ea09d505-438d-4d09-9c5a-b849def5284c">
      <UserInfo>
        <DisplayName/>
        <AccountId xsi:nil="true"/>
        <AccountType/>
      </UserInfo>
    </Students>
    <Math_Settings xmlns="ea09d505-438d-4d09-9c5a-b849def5284c" xsi:nil="true"/>
    <DefaultSectionNames xmlns="ea09d505-438d-4d09-9c5a-b849def5284c" xsi:nil="true"/>
    <FolderType xmlns="ea09d505-438d-4d09-9c5a-b849def5284c" xsi:nil="true"/>
    <Templates xmlns="ea09d505-438d-4d09-9c5a-b849def5284c" xsi:nil="true"/>
    <Has_Teacher_Only_SectionGroup xmlns="ea09d505-438d-4d09-9c5a-b849def5284c" xsi:nil="true"/>
    <Members xmlns="ea09d505-438d-4d09-9c5a-b849def5284c">
      <UserInfo>
        <DisplayName/>
        <AccountId xsi:nil="true"/>
        <AccountType/>
      </UserInfo>
    </Members>
    <Is_Collaboration_Space_Locked xmlns="ea09d505-438d-4d09-9c5a-b849def5284c" xsi:nil="true"/>
    <Invited_Teachers xmlns="ea09d505-438d-4d09-9c5a-b849def5284c" xsi:nil="true"/>
    <Invited_Students xmlns="ea09d505-438d-4d09-9c5a-b849def5284c" xsi:nil="true"/>
    <IsNotebookLocked xmlns="ea09d505-438d-4d09-9c5a-b849def5284c" xsi:nil="true"/>
    <Teachers xmlns="ea09d505-438d-4d09-9c5a-b849def5284c">
      <UserInfo>
        <DisplayName/>
        <AccountId xsi:nil="true"/>
        <AccountType/>
      </UserInfo>
    </Teachers>
    <Leaders xmlns="ea09d505-438d-4d09-9c5a-b849def5284c">
      <UserInfo>
        <DisplayName/>
        <AccountId xsi:nil="true"/>
        <AccountType/>
      </UserInfo>
    </Leaders>
    <Member_Groups xmlns="ea09d505-438d-4d09-9c5a-b849def5284c">
      <UserInfo>
        <DisplayName/>
        <AccountId xsi:nil="true"/>
        <AccountType/>
      </UserInfo>
    </Member_Groups>
    <Has_Leaders_Only_SectionGroup xmlns="ea09d505-438d-4d09-9c5a-b849def5284c" xsi:nil="true"/>
    <Invited_Members xmlns="ea09d505-438d-4d09-9c5a-b849def5284c" xsi:nil="true"/>
    <TeamsChannelId xmlns="ea09d505-438d-4d09-9c5a-b849def5284c" xsi:nil="true"/>
    <Invited_Leaders xmlns="ea09d505-438d-4d09-9c5a-b849def5284c" xsi:nil="true"/>
    <CultureName xmlns="ea09d505-438d-4d09-9c5a-b849def5284c" xsi:nil="true"/>
    <Distribution_Groups xmlns="ea09d505-438d-4d09-9c5a-b849def5284c" xsi:nil="true"/>
    <Self_Registration_Enabled xmlns="ea09d505-438d-4d09-9c5a-b849def5284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F9102C0-BF2B-43DF-BD16-25A4763AC0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09d505-438d-4d09-9c5a-b849def5284c"/>
    <ds:schemaRef ds:uri="4d6a2e08-aa6c-40f1-a7b6-2a604f7a72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9AC29D-9C73-4853-8728-17AA978FADD4}">
  <ds:schemaRefs>
    <ds:schemaRef ds:uri="http://schemas.microsoft.com/office/2006/metadata/properties"/>
    <ds:schemaRef ds:uri="http://schemas.microsoft.com/office/infopath/2007/PartnerControls"/>
    <ds:schemaRef ds:uri="ea09d505-438d-4d09-9c5a-b849def5284c"/>
  </ds:schemaRefs>
</ds:datastoreItem>
</file>

<file path=customXml/itemProps3.xml><?xml version="1.0" encoding="utf-8"?>
<ds:datastoreItem xmlns:ds="http://schemas.openxmlformats.org/officeDocument/2006/customXml" ds:itemID="{2AD897E3-4EE3-48FF-923D-93B0B603A3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Data Set</vt:lpstr>
      <vt:lpstr>1. Z-Testing (Ch.10)</vt:lpstr>
      <vt:lpstr>2. t-Testing (Ch.10)</vt:lpstr>
      <vt:lpstr>3. Testing 2 Samples (Ch.11)</vt:lpstr>
      <vt:lpstr>4. Regression Analysis (Ch.12)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Brehm</dc:creator>
  <cp:lastModifiedBy>Timothy Jelinek</cp:lastModifiedBy>
  <dcterms:created xsi:type="dcterms:W3CDTF">2020-06-08T21:15:42Z</dcterms:created>
  <dcterms:modified xsi:type="dcterms:W3CDTF">2024-02-28T05:29:17Z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0x0101009E47942ECF34554784555DD2E74409C9</vt:lpwstr>
  </property>
</Properties>
</file>