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ncetonu-my.sharepoint.com/personal/matteobb_princeton_edu/Documents/EW_Model/Papers/Kelland_2020/"/>
    </mc:Choice>
  </mc:AlternateContent>
  <xr:revisionPtr revIDLastSave="22" documentId="8_{B62F5203-1697-4983-AA10-5028FD8916A1}" xr6:coauthVersionLast="47" xr6:coauthVersionMax="47" xr10:uidLastSave="{ADEDAAC6-7C32-486E-8688-7E1B66AC205C}"/>
  <bookViews>
    <workbookView xWindow="20052" yWindow="-108" windowWidth="20376" windowHeight="12216" xr2:uid="{8BDDBAAE-764F-4CC9-9FE5-F6138E0F9F99}"/>
  </bookViews>
  <sheets>
    <sheet name="AA Extraction 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8" i="1"/>
  <c r="C39" i="1"/>
  <c r="C38" i="1"/>
  <c r="C31" i="1"/>
  <c r="C22" i="1"/>
  <c r="C16" i="1"/>
  <c r="I15" i="1"/>
  <c r="C15" i="1"/>
  <c r="I26" i="1"/>
  <c r="C26" i="1"/>
  <c r="I25" i="1"/>
  <c r="C25" i="1"/>
  <c r="I24" i="1"/>
  <c r="C24" i="1"/>
  <c r="I23" i="1"/>
  <c r="C23" i="1"/>
  <c r="I22" i="1"/>
  <c r="I19" i="1"/>
  <c r="C19" i="1"/>
  <c r="I18" i="1"/>
  <c r="C18" i="1"/>
  <c r="I17" i="1"/>
  <c r="C17" i="1"/>
  <c r="I16" i="1"/>
  <c r="B112" i="1"/>
  <c r="D31" i="1"/>
  <c r="D41" i="1" s="1"/>
  <c r="E31" i="1"/>
  <c r="E41" i="1" s="1"/>
  <c r="F31" i="1"/>
  <c r="F41" i="1" s="1"/>
  <c r="G31" i="1"/>
  <c r="G41" i="1" s="1"/>
  <c r="H31" i="1"/>
  <c r="H41" i="1" s="1"/>
  <c r="I31" i="1"/>
  <c r="I41" i="1" s="1"/>
  <c r="J31" i="1"/>
  <c r="J41" i="1" s="1"/>
  <c r="K31" i="1"/>
  <c r="K41" i="1" s="1"/>
  <c r="L31" i="1"/>
  <c r="L41" i="1" s="1"/>
  <c r="M31" i="1"/>
  <c r="M41" i="1" s="1"/>
  <c r="N31" i="1"/>
  <c r="N41" i="1" s="1"/>
  <c r="D33" i="1"/>
  <c r="D43" i="1" s="1"/>
  <c r="E33" i="1"/>
  <c r="E43" i="1" s="1"/>
  <c r="F33" i="1"/>
  <c r="F43" i="1" s="1"/>
  <c r="G33" i="1"/>
  <c r="G43" i="1" s="1"/>
  <c r="H33" i="1"/>
  <c r="H43" i="1" s="1"/>
  <c r="I33" i="1"/>
  <c r="I43" i="1" s="1"/>
  <c r="J33" i="1"/>
  <c r="J43" i="1" s="1"/>
  <c r="K33" i="1"/>
  <c r="K43" i="1" s="1"/>
  <c r="L33" i="1"/>
  <c r="L43" i="1" s="1"/>
  <c r="M33" i="1"/>
  <c r="M43" i="1" s="1"/>
  <c r="N33" i="1"/>
  <c r="N43" i="1" s="1"/>
  <c r="D32" i="1"/>
  <c r="D42" i="1" s="1"/>
  <c r="E32" i="1"/>
  <c r="E42" i="1" s="1"/>
  <c r="F32" i="1"/>
  <c r="F42" i="1" s="1"/>
  <c r="G32" i="1"/>
  <c r="G42" i="1" s="1"/>
  <c r="H32" i="1"/>
  <c r="H42" i="1" s="1"/>
  <c r="I32" i="1"/>
  <c r="I42" i="1" s="1"/>
  <c r="J32" i="1"/>
  <c r="J42" i="1" s="1"/>
  <c r="K32" i="1"/>
  <c r="K42" i="1" s="1"/>
  <c r="L32" i="1"/>
  <c r="L42" i="1" s="1"/>
  <c r="M32" i="1"/>
  <c r="M42" i="1" s="1"/>
  <c r="N32" i="1"/>
  <c r="N42" i="1" s="1"/>
  <c r="D35" i="1"/>
  <c r="D45" i="1" s="1"/>
  <c r="E35" i="1"/>
  <c r="E45" i="1" s="1"/>
  <c r="F35" i="1"/>
  <c r="F45" i="1" s="1"/>
  <c r="G35" i="1"/>
  <c r="G45" i="1" s="1"/>
  <c r="H35" i="1"/>
  <c r="H45" i="1" s="1"/>
  <c r="I35" i="1"/>
  <c r="I45" i="1" s="1"/>
  <c r="J35" i="1"/>
  <c r="J45" i="1" s="1"/>
  <c r="K35" i="1"/>
  <c r="K45" i="1" s="1"/>
  <c r="L35" i="1"/>
  <c r="L45" i="1" s="1"/>
  <c r="M35" i="1"/>
  <c r="M45" i="1" s="1"/>
  <c r="N35" i="1"/>
  <c r="N45" i="1" s="1"/>
  <c r="D34" i="1"/>
  <c r="D44" i="1" s="1"/>
  <c r="E34" i="1"/>
  <c r="E44" i="1" s="1"/>
  <c r="F34" i="1"/>
  <c r="F44" i="1" s="1"/>
  <c r="G34" i="1"/>
  <c r="G44" i="1" s="1"/>
  <c r="H34" i="1"/>
  <c r="H44" i="1" s="1"/>
  <c r="I34" i="1"/>
  <c r="I44" i="1" s="1"/>
  <c r="J34" i="1"/>
  <c r="J44" i="1" s="1"/>
  <c r="K34" i="1"/>
  <c r="K44" i="1" s="1"/>
  <c r="L34" i="1"/>
  <c r="L44" i="1" s="1"/>
  <c r="M34" i="1"/>
  <c r="M44" i="1" s="1"/>
  <c r="N34" i="1"/>
  <c r="N44" i="1" s="1"/>
  <c r="C33" i="1"/>
  <c r="C43" i="1" s="1"/>
  <c r="C32" i="1"/>
  <c r="C42" i="1" s="1"/>
  <c r="C35" i="1"/>
  <c r="C45" i="1" s="1"/>
  <c r="C34" i="1"/>
  <c r="C44" i="1" s="1"/>
  <c r="C37" i="1" l="1"/>
  <c r="C36" i="1"/>
  <c r="C52" i="1"/>
  <c r="C59" i="1"/>
  <c r="C71" i="1"/>
  <c r="C92" i="1" s="1"/>
  <c r="C108" i="1" s="1"/>
  <c r="C124" i="1" s="1"/>
  <c r="C138" i="1" s="1"/>
  <c r="C69" i="1"/>
  <c r="C90" i="1" s="1"/>
  <c r="C106" i="1" s="1"/>
  <c r="C122" i="1" s="1"/>
  <c r="C136" i="1" s="1"/>
  <c r="C57" i="1"/>
  <c r="C72" i="1"/>
  <c r="C93" i="1" s="1"/>
  <c r="C109" i="1" s="1"/>
  <c r="C125" i="1" s="1"/>
  <c r="C139" i="1" s="1"/>
  <c r="C70" i="1"/>
  <c r="C91" i="1" s="1"/>
  <c r="C107" i="1" s="1"/>
  <c r="C123" i="1" s="1"/>
  <c r="C137" i="1" s="1"/>
  <c r="I55" i="1"/>
  <c r="C58" i="1"/>
  <c r="I59" i="1"/>
  <c r="C56" i="1"/>
  <c r="I57" i="1"/>
  <c r="C55" i="1"/>
  <c r="I56" i="1"/>
  <c r="C73" i="1"/>
  <c r="C94" i="1" s="1"/>
  <c r="C110" i="1" s="1"/>
  <c r="C126" i="1" s="1"/>
  <c r="C140" i="1" s="1"/>
  <c r="I58" i="1"/>
  <c r="I51" i="1"/>
  <c r="I52" i="1"/>
  <c r="C50" i="1"/>
  <c r="I49" i="1"/>
  <c r="C49" i="1"/>
  <c r="C51" i="1"/>
  <c r="I50" i="1"/>
  <c r="I48" i="1"/>
  <c r="C66" i="1" l="1"/>
  <c r="C87" i="1" s="1"/>
  <c r="C103" i="1" s="1"/>
  <c r="C119" i="1" s="1"/>
  <c r="C133" i="1" s="1"/>
  <c r="C64" i="1"/>
  <c r="C85" i="1" s="1"/>
  <c r="C101" i="1" s="1"/>
  <c r="C117" i="1" s="1"/>
  <c r="C131" i="1" s="1"/>
  <c r="C62" i="1"/>
  <c r="C83" i="1" s="1"/>
  <c r="C99" i="1" s="1"/>
  <c r="C115" i="1" s="1"/>
  <c r="C129" i="1" s="1"/>
  <c r="C63" i="1"/>
  <c r="C84" i="1" s="1"/>
  <c r="C100" i="1" s="1"/>
  <c r="C116" i="1" s="1"/>
  <c r="C130" i="1" s="1"/>
  <c r="C65" i="1"/>
  <c r="C86" i="1" s="1"/>
  <c r="C102" i="1" s="1"/>
  <c r="C118" i="1" s="1"/>
  <c r="C132" i="1" s="1"/>
</calcChain>
</file>

<file path=xl/sharedStrings.xml><?xml version="1.0" encoding="utf-8"?>
<sst xmlns="http://schemas.openxmlformats.org/spreadsheetml/2006/main" count="159" uniqueCount="38">
  <si>
    <t>CONTROL</t>
  </si>
  <si>
    <t>BASALT-TREATED</t>
  </si>
  <si>
    <t>REPLICATE NO.</t>
  </si>
  <si>
    <t>ROCK TREATMENT</t>
  </si>
  <si>
    <t>ELEMENT</t>
  </si>
  <si>
    <t>Ca</t>
  </si>
  <si>
    <t>K</t>
  </si>
  <si>
    <t>Mg</t>
  </si>
  <si>
    <t>Si</t>
  </si>
  <si>
    <t>Na</t>
  </si>
  <si>
    <t>VOLUME OF AMMONIUM ACETATE USED FOR EXTRACTION (L)</t>
  </si>
  <si>
    <t>TOTAL MASS OF SOIL PER WEATHERING REACTOR COLUMN (kg column⁻¹)</t>
  </si>
  <si>
    <t>BASALT-TREATED minus CONTROL</t>
  </si>
  <si>
    <t xml:space="preserve"> </t>
  </si>
  <si>
    <t>MASS OF HOMOGENISED SOIL USED IN AMMONIUM ACETATE EXTRACTION (kg)</t>
  </si>
  <si>
    <t>ATOMIC MASS OF ELEMENT (u)</t>
  </si>
  <si>
    <t>EXPERIMENT DURATION (day)</t>
  </si>
  <si>
    <t>COLUMN SURFACE AREA (m²)</t>
  </si>
  <si>
    <t>PROPAGATED STANDARD ERROR IN THE DIFFERENCE IN MEAN MOLES OF EXTRACTED ELEMENT PER WEATHERING REACTOR COLUMN (mmol m⁻² day⁻¹)</t>
  </si>
  <si>
    <t>AMMONIUM ACETATE EXTRACT CONCENTRATION (mg L⁻¹)</t>
  </si>
  <si>
    <t>STANDARD ERROR IN THE MEAN AMMONIUM ACETATE EXTRACT CONCENTRATION (mg L⁻¹)</t>
  </si>
  <si>
    <t>MEAN AMMONIUM ACETATE EXTRACT CONCENTRATION
(mg L⁻¹)</t>
  </si>
  <si>
    <t>TOTAL MASS OF AMMONIUM ACETATE-EXTRACTED ELEMENT PER UNIT MASS OF SOIL (mg kg⁻¹)</t>
  </si>
  <si>
    <t>TOTAL MASS OF AMMONIUM ACETATE-EXTRACTED ELEMENT PER WEATHERING REACTOR COLUMN (mg column⁻¹)</t>
  </si>
  <si>
    <t>MEAN MASS OF AMMONIUM ACETATE-EXTRACTED ELEMENT PER WEATHERING REACTOR COLUMN
(mg column⁻¹)</t>
  </si>
  <si>
    <t>PROPAGATED STANDARD ERROR IN THE DIFFERENCE IN MEAN MASS OF AMMONIUM ACETATE-EXTRACTED ELEMENT PER WEATHERING REACTOR COLUMN (mg column⁻¹)</t>
  </si>
  <si>
    <t>STANDARD ERROR IN THE MEAN MASS OF AMMONIUM ACETATE-EXTRACTED ELEMENT PER WEATHERING REACTOR COLUMN (mg column⁻¹)</t>
  </si>
  <si>
    <t>DIFFERENCE IN MEAN MASS OF AMMONIUM ACETATE-EXTRACTED ELEMENT PER WEATHERING REACTOR COLUMN (mg column⁻¹)</t>
  </si>
  <si>
    <t>DIFFERENCE IN MEAN MOLES OF AMMONIUM ACETATE-EXTRACTED ELEMENT PER WEATHERING REACTOR COLUMN (mol column⁻¹)</t>
  </si>
  <si>
    <t>PROPAGATED STANDARD ERROR IN THE DIFFERENCE IN MEAN MOLES OF AMMONIUM ACETATE-EXTRACTED ELEMENT PER WEATHERING REACTOR COLUMN (mol column⁻¹)</t>
  </si>
  <si>
    <t>DIFFERENCE IN MEAN MOLES OF AMMONIUM ACETATE-EXTRACTED ELEMENT PER WEATHERING REACTOR COLUMN (mol column⁻¹ day⁻¹)</t>
  </si>
  <si>
    <t>PROPAGATED STANDARD ERROR IN THE DIFFERENCE IN MEAN MOLES OF AMMONIUM ACETATE-EXTRACTED ELEMENT PER WEATHERING REACTOR COLUMN (mol column⁻¹ day⁻¹)</t>
  </si>
  <si>
    <t>DIFFERENCE IN MEAN MOLES OF AMMONIUM ACETATE-EXTRACTED ELEMENT PER WEATHERING REACTOR COLUMN (mol m⁻² day⁻¹)</t>
  </si>
  <si>
    <t>DIFFERENCE IN MEAN MOLES OF AMMONIUM ACETATE-EXTRACTED ELEMENT PER WEATHERING REACTOR COLUMN (mmol m⁻² day⁻¹)</t>
  </si>
  <si>
    <t>Ca mean</t>
  </si>
  <si>
    <t>Mg mean</t>
  </si>
  <si>
    <t>K mean</t>
  </si>
  <si>
    <t>Na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</si>
</sst>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0.0000000"/>
    <numFmt numFmtId="168" formatCode="0.000000"/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1" fillId="5" borderId="2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166" fontId="0" fillId="6" borderId="3" xfId="0" applyNumberForma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1" fontId="0" fillId="8" borderId="7" xfId="0" applyNumberFormat="1" applyFill="1" applyBorder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169" fontId="0" fillId="8" borderId="2" xfId="0" applyNumberFormat="1" applyFill="1" applyBorder="1" applyAlignment="1">
      <alignment horizontal="center" vertical="center"/>
    </xf>
    <xf numFmtId="169" fontId="0" fillId="8" borderId="7" xfId="0" applyNumberFormat="1" applyFill="1" applyBorder="1" applyAlignment="1">
      <alignment horizontal="center" vertical="center"/>
    </xf>
    <xf numFmtId="169" fontId="0" fillId="8" borderId="3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8B08-400A-4C96-A98F-40158D3079B7}">
  <dimension ref="A1:N140"/>
  <sheetViews>
    <sheetView showGridLines="0" tabSelected="1" topLeftCell="A22" workbookViewId="0">
      <selection activeCell="C28" sqref="C28"/>
    </sheetView>
  </sheetViews>
  <sheetFormatPr defaultRowHeight="15" x14ac:dyDescent="0.25"/>
  <cols>
    <col min="1" max="1" width="34.7109375" customWidth="1"/>
    <col min="2" max="2" width="8.85546875" bestFit="1" customWidth="1"/>
  </cols>
  <sheetData>
    <row r="1" spans="1:14" x14ac:dyDescent="0.25">
      <c r="A1" s="30" t="s">
        <v>3</v>
      </c>
      <c r="B1" s="31"/>
      <c r="C1" s="9" t="s">
        <v>0</v>
      </c>
      <c r="D1" s="10"/>
      <c r="E1" s="10"/>
      <c r="F1" s="10"/>
      <c r="G1" s="10"/>
      <c r="H1" s="11"/>
      <c r="I1" s="12" t="s">
        <v>1</v>
      </c>
      <c r="J1" s="13"/>
      <c r="K1" s="13"/>
      <c r="L1" s="13"/>
      <c r="M1" s="13"/>
      <c r="N1" s="14"/>
    </row>
    <row r="2" spans="1:14" x14ac:dyDescent="0.25">
      <c r="A2" s="30" t="s">
        <v>2</v>
      </c>
      <c r="B2" s="31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1</v>
      </c>
      <c r="J2" s="8">
        <v>2</v>
      </c>
      <c r="K2" s="8">
        <v>3</v>
      </c>
      <c r="L2" s="8">
        <v>4</v>
      </c>
      <c r="M2" s="8">
        <v>5</v>
      </c>
      <c r="N2" s="8">
        <v>6</v>
      </c>
    </row>
    <row r="4" spans="1:14" ht="33" customHeight="1" x14ac:dyDescent="0.25">
      <c r="A4" s="30" t="s">
        <v>14</v>
      </c>
      <c r="B4" s="31"/>
      <c r="C4" s="4">
        <v>1E-3</v>
      </c>
      <c r="D4" s="4">
        <v>1E-3</v>
      </c>
      <c r="E4" s="4">
        <v>1E-3</v>
      </c>
      <c r="F4" s="4">
        <v>1E-3</v>
      </c>
      <c r="G4" s="4">
        <v>1E-3</v>
      </c>
      <c r="H4" s="4">
        <v>1E-3</v>
      </c>
      <c r="I4" s="4">
        <v>1E-3</v>
      </c>
      <c r="J4" s="4">
        <v>1E-3</v>
      </c>
      <c r="K4" s="4">
        <v>1E-3</v>
      </c>
      <c r="L4" s="4">
        <v>1E-3</v>
      </c>
      <c r="M4" s="4">
        <v>1E-3</v>
      </c>
      <c r="N4" s="4">
        <v>1E-3</v>
      </c>
    </row>
    <row r="5" spans="1:14" ht="34.5" customHeight="1" x14ac:dyDescent="0.25">
      <c r="A5" s="30" t="s">
        <v>10</v>
      </c>
      <c r="B5" s="31"/>
      <c r="C5" s="4">
        <v>0.02</v>
      </c>
      <c r="D5" s="4">
        <v>0.02</v>
      </c>
      <c r="E5" s="4">
        <v>0.02</v>
      </c>
      <c r="F5" s="4">
        <v>0.02</v>
      </c>
      <c r="G5" s="4">
        <v>0.02</v>
      </c>
      <c r="H5" s="4">
        <v>0.02</v>
      </c>
      <c r="I5" s="4">
        <v>0.02</v>
      </c>
      <c r="J5" s="4">
        <v>0.02</v>
      </c>
      <c r="K5" s="4">
        <v>0.02</v>
      </c>
      <c r="L5" s="4">
        <v>0.02</v>
      </c>
      <c r="M5" s="4">
        <v>0.02</v>
      </c>
      <c r="N5" s="4">
        <v>0.02</v>
      </c>
    </row>
    <row r="6" spans="1:14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B7" s="7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15" t="s">
        <v>19</v>
      </c>
      <c r="B8" s="1" t="s">
        <v>5</v>
      </c>
      <c r="C8" s="4">
        <v>285.5</v>
      </c>
      <c r="D8" s="4">
        <v>295.5</v>
      </c>
      <c r="E8" s="4">
        <v>288.5</v>
      </c>
      <c r="F8" s="4">
        <v>299.5</v>
      </c>
      <c r="G8" s="4">
        <v>289.5</v>
      </c>
      <c r="H8" s="4">
        <v>299.5</v>
      </c>
      <c r="I8" s="4">
        <v>291.5</v>
      </c>
      <c r="J8" s="4">
        <v>282.5</v>
      </c>
      <c r="K8" s="4">
        <v>291.5</v>
      </c>
      <c r="L8" s="4">
        <v>315.5</v>
      </c>
      <c r="M8" s="4">
        <v>306.5</v>
      </c>
      <c r="N8" s="4">
        <v>319.5</v>
      </c>
    </row>
    <row r="9" spans="1:14" x14ac:dyDescent="0.25">
      <c r="A9" s="32"/>
      <c r="B9" s="1" t="s">
        <v>7</v>
      </c>
      <c r="C9" s="4">
        <v>8.98</v>
      </c>
      <c r="D9" s="4">
        <v>8.3500000000000014</v>
      </c>
      <c r="E9" s="4">
        <v>8.1900000000000013</v>
      </c>
      <c r="F9" s="4">
        <v>8.3500000000000014</v>
      </c>
      <c r="G9" s="4">
        <v>7.98</v>
      </c>
      <c r="H9" s="4">
        <v>9.2000000000000011</v>
      </c>
      <c r="I9" s="4">
        <v>10.119999999999999</v>
      </c>
      <c r="J9" s="4">
        <v>9.84</v>
      </c>
      <c r="K9" s="4">
        <v>10.040000000000001</v>
      </c>
      <c r="L9" s="4">
        <v>9.15</v>
      </c>
      <c r="M9" s="4">
        <v>9.17</v>
      </c>
      <c r="N9" s="4">
        <v>9.64</v>
      </c>
    </row>
    <row r="10" spans="1:14" x14ac:dyDescent="0.25">
      <c r="A10" s="32"/>
      <c r="B10" s="1" t="s">
        <v>6</v>
      </c>
      <c r="C10" s="4">
        <v>9.6199999999999992</v>
      </c>
      <c r="D10" s="4">
        <v>7.33</v>
      </c>
      <c r="E10" s="4">
        <v>7.79</v>
      </c>
      <c r="F10" s="4">
        <v>7.5</v>
      </c>
      <c r="G10" s="4">
        <v>7.879999999999999</v>
      </c>
      <c r="H10" s="4">
        <v>9.16</v>
      </c>
      <c r="I10" s="4">
        <v>7.78</v>
      </c>
      <c r="J10" s="4">
        <v>7.54</v>
      </c>
      <c r="K10" s="4">
        <v>7.66</v>
      </c>
      <c r="L10" s="4">
        <v>8.59</v>
      </c>
      <c r="M10" s="4">
        <v>10.44</v>
      </c>
      <c r="N10" s="4">
        <v>9.14</v>
      </c>
    </row>
    <row r="11" spans="1:14" x14ac:dyDescent="0.25">
      <c r="A11" s="32"/>
      <c r="B11" s="1" t="s">
        <v>9</v>
      </c>
      <c r="C11" s="4">
        <v>1.8000000000000007</v>
      </c>
      <c r="D11" s="4">
        <v>2.0399999999999991</v>
      </c>
      <c r="E11" s="4">
        <v>2.0299999999999994</v>
      </c>
      <c r="F11" s="4">
        <v>1.7400000000000002</v>
      </c>
      <c r="G11" s="4">
        <v>1.37</v>
      </c>
      <c r="H11" s="4">
        <v>1.3099999999999996</v>
      </c>
      <c r="I11" s="4">
        <v>1.9800000000000004</v>
      </c>
      <c r="J11" s="4">
        <v>1.8399999999999999</v>
      </c>
      <c r="K11" s="4">
        <v>1.9299999999999997</v>
      </c>
      <c r="L11" s="4">
        <v>1.83</v>
      </c>
      <c r="M11" s="4">
        <v>1.629999999999999</v>
      </c>
      <c r="N11" s="4">
        <v>1.6099999999999994</v>
      </c>
    </row>
    <row r="12" spans="1:14" x14ac:dyDescent="0.25">
      <c r="A12" s="33"/>
      <c r="B12" s="1" t="s">
        <v>8</v>
      </c>
      <c r="C12" s="4">
        <v>0.62999999999999989</v>
      </c>
      <c r="D12" s="4">
        <v>0.43999999999999995</v>
      </c>
      <c r="E12" s="4">
        <v>0.47</v>
      </c>
      <c r="F12" s="4">
        <v>0.48</v>
      </c>
      <c r="G12" s="4">
        <v>0.45999999999999996</v>
      </c>
      <c r="H12" s="4">
        <v>0.58000000000000007</v>
      </c>
      <c r="I12" s="4">
        <v>0.6399999999999999</v>
      </c>
      <c r="J12" s="4">
        <v>0.64999999999999991</v>
      </c>
      <c r="K12" s="4">
        <v>0.6100000000000001</v>
      </c>
      <c r="L12" s="4">
        <v>0.65999999999999992</v>
      </c>
      <c r="M12" s="4">
        <v>0.6399999999999999</v>
      </c>
      <c r="N12" s="4">
        <v>0.58000000000000007</v>
      </c>
    </row>
    <row r="13" spans="1:14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B14" s="7" t="s">
        <v>4</v>
      </c>
      <c r="C14" s="9" t="s">
        <v>0</v>
      </c>
      <c r="D14" s="10"/>
      <c r="E14" s="10"/>
      <c r="F14" s="10"/>
      <c r="G14" s="10"/>
      <c r="H14" s="11"/>
      <c r="I14" s="12" t="s">
        <v>1</v>
      </c>
      <c r="J14" s="13"/>
      <c r="K14" s="13"/>
      <c r="L14" s="13"/>
      <c r="M14" s="13"/>
      <c r="N14" s="14"/>
    </row>
    <row r="15" spans="1:14" ht="15" customHeight="1" x14ac:dyDescent="0.25">
      <c r="A15" s="15" t="s">
        <v>21</v>
      </c>
      <c r="B15" s="1" t="s">
        <v>5</v>
      </c>
      <c r="C15" s="34">
        <f>AVERAGE(C8:H8)</f>
        <v>293</v>
      </c>
      <c r="D15" s="35"/>
      <c r="E15" s="35"/>
      <c r="F15" s="35"/>
      <c r="G15" s="35"/>
      <c r="H15" s="36"/>
      <c r="I15" s="34">
        <f>AVERAGE(I8:N8)</f>
        <v>301.16666666666669</v>
      </c>
      <c r="J15" s="35"/>
      <c r="K15" s="35"/>
      <c r="L15" s="35"/>
      <c r="M15" s="35"/>
      <c r="N15" s="36"/>
    </row>
    <row r="16" spans="1:14" x14ac:dyDescent="0.25">
      <c r="A16" s="32"/>
      <c r="B16" s="1" t="s">
        <v>7</v>
      </c>
      <c r="C16" s="37">
        <f>AVERAGE(C9:H9)</f>
        <v>8.5083333333333346</v>
      </c>
      <c r="D16" s="38"/>
      <c r="E16" s="38"/>
      <c r="F16" s="38"/>
      <c r="G16" s="38"/>
      <c r="H16" s="39"/>
      <c r="I16" s="37">
        <f>AVERAGE(I9:N9)</f>
        <v>9.66</v>
      </c>
      <c r="J16" s="38"/>
      <c r="K16" s="38"/>
      <c r="L16" s="38"/>
      <c r="M16" s="38"/>
      <c r="N16" s="39"/>
    </row>
    <row r="17" spans="1:14" x14ac:dyDescent="0.25">
      <c r="A17" s="32"/>
      <c r="B17" s="1" t="s">
        <v>6</v>
      </c>
      <c r="C17" s="18">
        <f>AVERAGE(C10:H10)</f>
        <v>8.2133333333333312</v>
      </c>
      <c r="D17" s="19"/>
      <c r="E17" s="19"/>
      <c r="F17" s="19"/>
      <c r="G17" s="19"/>
      <c r="H17" s="20"/>
      <c r="I17" s="18">
        <f>AVERAGE(I10:N10)</f>
        <v>8.5250000000000004</v>
      </c>
      <c r="J17" s="19"/>
      <c r="K17" s="19"/>
      <c r="L17" s="19"/>
      <c r="M17" s="19"/>
      <c r="N17" s="20"/>
    </row>
    <row r="18" spans="1:14" x14ac:dyDescent="0.25">
      <c r="A18" s="32"/>
      <c r="B18" s="1" t="s">
        <v>9</v>
      </c>
      <c r="C18" s="18">
        <f>AVERAGE(C11:H11)</f>
        <v>1.7149999999999999</v>
      </c>
      <c r="D18" s="19"/>
      <c r="E18" s="19"/>
      <c r="F18" s="19"/>
      <c r="G18" s="19"/>
      <c r="H18" s="20"/>
      <c r="I18" s="18">
        <f>AVERAGE(I11:N11)</f>
        <v>1.803333333333333</v>
      </c>
      <c r="J18" s="19"/>
      <c r="K18" s="19"/>
      <c r="L18" s="19"/>
      <c r="M18" s="19"/>
      <c r="N18" s="20"/>
    </row>
    <row r="19" spans="1:14" x14ac:dyDescent="0.25">
      <c r="A19" s="33"/>
      <c r="B19" s="1" t="s">
        <v>8</v>
      </c>
      <c r="C19" s="24">
        <f>AVERAGE(C12:H12)</f>
        <v>0.5099999999999999</v>
      </c>
      <c r="D19" s="25"/>
      <c r="E19" s="25"/>
      <c r="F19" s="25"/>
      <c r="G19" s="25"/>
      <c r="H19" s="26"/>
      <c r="I19" s="24">
        <f>AVERAGE(I12:N12)</f>
        <v>0.62999999999999989</v>
      </c>
      <c r="J19" s="25"/>
      <c r="K19" s="25"/>
      <c r="L19" s="25"/>
      <c r="M19" s="25"/>
      <c r="N19" s="26"/>
    </row>
    <row r="20" spans="1:14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B21" s="7" t="s">
        <v>4</v>
      </c>
      <c r="C21" s="9" t="s">
        <v>0</v>
      </c>
      <c r="D21" s="10"/>
      <c r="E21" s="10"/>
      <c r="F21" s="10"/>
      <c r="G21" s="10"/>
      <c r="H21" s="11"/>
      <c r="I21" s="12" t="s">
        <v>1</v>
      </c>
      <c r="J21" s="13"/>
      <c r="K21" s="13"/>
      <c r="L21" s="13"/>
      <c r="M21" s="13"/>
      <c r="N21" s="14"/>
    </row>
    <row r="22" spans="1:14" x14ac:dyDescent="0.25">
      <c r="A22" s="15" t="s">
        <v>20</v>
      </c>
      <c r="B22" s="1" t="s">
        <v>5</v>
      </c>
      <c r="C22" s="18">
        <f>STDEV(C8:H8)/SQRT(6)</f>
        <v>2.4460853078609781</v>
      </c>
      <c r="D22" s="19"/>
      <c r="E22" s="19"/>
      <c r="F22" s="19"/>
      <c r="G22" s="19"/>
      <c r="H22" s="20"/>
      <c r="I22" s="18">
        <f>STDEV(I8:N8)/SQRT(6)</f>
        <v>6.0699624747146874</v>
      </c>
      <c r="J22" s="19"/>
      <c r="K22" s="19"/>
      <c r="L22" s="19"/>
      <c r="M22" s="19"/>
      <c r="N22" s="20"/>
    </row>
    <row r="23" spans="1:14" x14ac:dyDescent="0.25">
      <c r="A23" s="16"/>
      <c r="B23" s="1" t="s">
        <v>7</v>
      </c>
      <c r="C23" s="21">
        <f>STDEV(C9:H9)/SQRT(6)</f>
        <v>0.19420636217979861</v>
      </c>
      <c r="D23" s="22"/>
      <c r="E23" s="22"/>
      <c r="F23" s="22"/>
      <c r="G23" s="22"/>
      <c r="H23" s="23"/>
      <c r="I23" s="21">
        <f>STDEV(I9:N9)/SQRT(6)</f>
        <v>0.17214335111567139</v>
      </c>
      <c r="J23" s="22"/>
      <c r="K23" s="22"/>
      <c r="L23" s="22"/>
      <c r="M23" s="22"/>
      <c r="N23" s="23"/>
    </row>
    <row r="24" spans="1:14" x14ac:dyDescent="0.25">
      <c r="A24" s="16"/>
      <c r="B24" s="1" t="s">
        <v>6</v>
      </c>
      <c r="C24" s="24">
        <f>STDEV(C10:H10)/SQRT(6)</f>
        <v>0.38532814298696899</v>
      </c>
      <c r="D24" s="25"/>
      <c r="E24" s="25"/>
      <c r="F24" s="25"/>
      <c r="G24" s="25"/>
      <c r="H24" s="26"/>
      <c r="I24" s="24">
        <f>STDEV(I10:N10)/SQRT(6)</f>
        <v>0.45909875480844919</v>
      </c>
      <c r="J24" s="25"/>
      <c r="K24" s="25"/>
      <c r="L24" s="25"/>
      <c r="M24" s="25"/>
      <c r="N24" s="26"/>
    </row>
    <row r="25" spans="1:14" x14ac:dyDescent="0.25">
      <c r="A25" s="16"/>
      <c r="B25" s="1" t="s">
        <v>9</v>
      </c>
      <c r="C25" s="24">
        <f>STDEV(C11:H11)/SQRT(6)</f>
        <v>0.12854960132182408</v>
      </c>
      <c r="D25" s="25"/>
      <c r="E25" s="25"/>
      <c r="F25" s="25"/>
      <c r="G25" s="25"/>
      <c r="H25" s="26"/>
      <c r="I25" s="24">
        <f>STDEV(I11:N11)/SQRT(6)</f>
        <v>6.2378771317741846E-2</v>
      </c>
      <c r="J25" s="25"/>
      <c r="K25" s="25"/>
      <c r="L25" s="25"/>
      <c r="M25" s="25"/>
      <c r="N25" s="26"/>
    </row>
    <row r="26" spans="1:14" x14ac:dyDescent="0.25">
      <c r="A26" s="17"/>
      <c r="B26" s="1" t="s">
        <v>8</v>
      </c>
      <c r="C26" s="27">
        <f>STDEV(C12:H12)/SQRT(6)</f>
        <v>3.1198290551460308E-2</v>
      </c>
      <c r="D26" s="28"/>
      <c r="E26" s="28"/>
      <c r="F26" s="28"/>
      <c r="G26" s="28"/>
      <c r="H26" s="29"/>
      <c r="I26" s="27">
        <f>STDEV(I12:N12)/SQRT(6)</f>
        <v>1.2110601416389935E-2</v>
      </c>
      <c r="J26" s="28"/>
      <c r="K26" s="28"/>
      <c r="L26" s="28"/>
      <c r="M26" s="28"/>
      <c r="N26" s="29"/>
    </row>
    <row r="27" spans="1:14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34.5" customHeight="1" x14ac:dyDescent="0.25">
      <c r="A28" s="30" t="s">
        <v>11</v>
      </c>
      <c r="B28" s="31"/>
      <c r="C28" s="4">
        <v>9.3000000000000007</v>
      </c>
      <c r="D28" s="4">
        <v>9.3000000000000007</v>
      </c>
      <c r="E28" s="4">
        <v>9.3000000000000007</v>
      </c>
      <c r="F28" s="4">
        <v>9.3000000000000007</v>
      </c>
      <c r="G28" s="4">
        <v>9.3000000000000007</v>
      </c>
      <c r="H28" s="4">
        <v>9.3000000000000007</v>
      </c>
      <c r="I28" s="4">
        <v>9.3000000000000007</v>
      </c>
      <c r="J28" s="4">
        <v>9.3000000000000007</v>
      </c>
      <c r="K28" s="4">
        <v>9.3000000000000007</v>
      </c>
      <c r="L28" s="4">
        <v>9.3000000000000007</v>
      </c>
      <c r="M28" s="4">
        <v>9.3000000000000007</v>
      </c>
      <c r="N28" s="4">
        <v>9.3000000000000007</v>
      </c>
    </row>
    <row r="29" spans="1:1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B30" s="7" t="s">
        <v>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15" t="s">
        <v>22</v>
      </c>
      <c r="B31" s="1" t="s">
        <v>5</v>
      </c>
      <c r="C31" s="3">
        <f>C8*C$5/C$4</f>
        <v>5710</v>
      </c>
      <c r="D31" s="3">
        <f t="shared" ref="D31:N31" si="0">D8*D$5/D$4</f>
        <v>5910</v>
      </c>
      <c r="E31" s="3">
        <f t="shared" si="0"/>
        <v>5770</v>
      </c>
      <c r="F31" s="3">
        <f t="shared" si="0"/>
        <v>5990</v>
      </c>
      <c r="G31" s="3">
        <f t="shared" si="0"/>
        <v>5790</v>
      </c>
      <c r="H31" s="3">
        <f t="shared" si="0"/>
        <v>5990</v>
      </c>
      <c r="I31" s="3">
        <f t="shared" si="0"/>
        <v>5830</v>
      </c>
      <c r="J31" s="3">
        <f t="shared" si="0"/>
        <v>5650</v>
      </c>
      <c r="K31" s="3">
        <f t="shared" si="0"/>
        <v>5830</v>
      </c>
      <c r="L31" s="3">
        <f t="shared" si="0"/>
        <v>6310</v>
      </c>
      <c r="M31" s="3">
        <f t="shared" si="0"/>
        <v>6130</v>
      </c>
      <c r="N31" s="3">
        <f t="shared" si="0"/>
        <v>6390</v>
      </c>
    </row>
    <row r="32" spans="1:14" x14ac:dyDescent="0.25">
      <c r="A32" s="16"/>
      <c r="B32" s="1" t="s">
        <v>7</v>
      </c>
      <c r="C32" s="3">
        <f t="shared" ref="C32:N32" si="1">C9*C$5/C$4</f>
        <v>179.6</v>
      </c>
      <c r="D32" s="3">
        <f t="shared" si="1"/>
        <v>167.00000000000003</v>
      </c>
      <c r="E32" s="3">
        <f t="shared" si="1"/>
        <v>163.80000000000001</v>
      </c>
      <c r="F32" s="3">
        <f t="shared" si="1"/>
        <v>167.00000000000003</v>
      </c>
      <c r="G32" s="3">
        <f t="shared" si="1"/>
        <v>159.60000000000002</v>
      </c>
      <c r="H32" s="3">
        <f t="shared" si="1"/>
        <v>184.00000000000003</v>
      </c>
      <c r="I32" s="3">
        <f t="shared" si="1"/>
        <v>202.4</v>
      </c>
      <c r="J32" s="3">
        <f t="shared" si="1"/>
        <v>196.8</v>
      </c>
      <c r="K32" s="3">
        <f t="shared" si="1"/>
        <v>200.80000000000004</v>
      </c>
      <c r="L32" s="3">
        <f t="shared" si="1"/>
        <v>183.00000000000003</v>
      </c>
      <c r="M32" s="3">
        <f t="shared" si="1"/>
        <v>183.4</v>
      </c>
      <c r="N32" s="3">
        <f t="shared" si="1"/>
        <v>192.8</v>
      </c>
    </row>
    <row r="33" spans="1:14" x14ac:dyDescent="0.25">
      <c r="A33" s="16"/>
      <c r="B33" s="1" t="s">
        <v>6</v>
      </c>
      <c r="C33" s="3">
        <f t="shared" ref="C33:N33" si="2">C10*C$5/C$4</f>
        <v>192.39999999999998</v>
      </c>
      <c r="D33" s="3">
        <f t="shared" si="2"/>
        <v>146.6</v>
      </c>
      <c r="E33" s="3">
        <f t="shared" si="2"/>
        <v>155.79999999999998</v>
      </c>
      <c r="F33" s="3">
        <f t="shared" si="2"/>
        <v>150</v>
      </c>
      <c r="G33" s="3">
        <f t="shared" si="2"/>
        <v>157.6</v>
      </c>
      <c r="H33" s="3">
        <f t="shared" si="2"/>
        <v>183.2</v>
      </c>
      <c r="I33" s="3">
        <f t="shared" si="2"/>
        <v>155.60000000000002</v>
      </c>
      <c r="J33" s="3">
        <f t="shared" si="2"/>
        <v>150.80000000000001</v>
      </c>
      <c r="K33" s="3">
        <f t="shared" si="2"/>
        <v>153.19999999999999</v>
      </c>
      <c r="L33" s="3">
        <f t="shared" si="2"/>
        <v>171.8</v>
      </c>
      <c r="M33" s="3">
        <f t="shared" si="2"/>
        <v>208.79999999999998</v>
      </c>
      <c r="N33" s="3">
        <f t="shared" si="2"/>
        <v>182.8</v>
      </c>
    </row>
    <row r="34" spans="1:14" x14ac:dyDescent="0.25">
      <c r="A34" s="16"/>
      <c r="B34" s="1" t="s">
        <v>9</v>
      </c>
      <c r="C34" s="3">
        <f t="shared" ref="C34:N34" si="3">C11*C$5/C$4</f>
        <v>36.000000000000014</v>
      </c>
      <c r="D34" s="3">
        <f t="shared" si="3"/>
        <v>40.799999999999983</v>
      </c>
      <c r="E34" s="3">
        <f t="shared" si="3"/>
        <v>40.599999999999987</v>
      </c>
      <c r="F34" s="3">
        <f t="shared" si="3"/>
        <v>34.800000000000004</v>
      </c>
      <c r="G34" s="3">
        <f t="shared" si="3"/>
        <v>27.400000000000002</v>
      </c>
      <c r="H34" s="3">
        <f t="shared" si="3"/>
        <v>26.199999999999992</v>
      </c>
      <c r="I34" s="3">
        <f t="shared" si="3"/>
        <v>39.600000000000009</v>
      </c>
      <c r="J34" s="3">
        <f t="shared" si="3"/>
        <v>36.799999999999997</v>
      </c>
      <c r="K34" s="3">
        <f t="shared" si="3"/>
        <v>38.599999999999994</v>
      </c>
      <c r="L34" s="3">
        <f t="shared" si="3"/>
        <v>36.6</v>
      </c>
      <c r="M34" s="3">
        <f t="shared" si="3"/>
        <v>32.59999999999998</v>
      </c>
      <c r="N34" s="3">
        <f t="shared" si="3"/>
        <v>32.199999999999989</v>
      </c>
    </row>
    <row r="35" spans="1:14" x14ac:dyDescent="0.25">
      <c r="A35" s="17"/>
      <c r="B35" s="1" t="s">
        <v>8</v>
      </c>
      <c r="C35" s="3">
        <f t="shared" ref="C35:N35" si="4">C12*C$5/C$4</f>
        <v>12.599999999999998</v>
      </c>
      <c r="D35" s="3">
        <f t="shared" si="4"/>
        <v>8.7999999999999989</v>
      </c>
      <c r="E35" s="3">
        <f t="shared" si="4"/>
        <v>9.4</v>
      </c>
      <c r="F35" s="3">
        <f t="shared" si="4"/>
        <v>9.6</v>
      </c>
      <c r="G35" s="3">
        <f t="shared" si="4"/>
        <v>9.1999999999999993</v>
      </c>
      <c r="H35" s="3">
        <f t="shared" si="4"/>
        <v>11.600000000000001</v>
      </c>
      <c r="I35" s="3">
        <f t="shared" si="4"/>
        <v>12.799999999999999</v>
      </c>
      <c r="J35" s="3">
        <f t="shared" si="4"/>
        <v>12.999999999999998</v>
      </c>
      <c r="K35" s="3">
        <f t="shared" si="4"/>
        <v>12.200000000000003</v>
      </c>
      <c r="L35" s="3">
        <f t="shared" si="4"/>
        <v>13.199999999999998</v>
      </c>
      <c r="M35" s="3">
        <f t="shared" si="4"/>
        <v>12.799999999999999</v>
      </c>
      <c r="N35" s="3">
        <f t="shared" si="4"/>
        <v>11.600000000000001</v>
      </c>
    </row>
    <row r="36" spans="1:14" x14ac:dyDescent="0.25">
      <c r="A36" s="80"/>
      <c r="B36" s="79" t="s">
        <v>34</v>
      </c>
      <c r="C36" s="2">
        <f>AVERAGE(C31:H31)</f>
        <v>5860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1:14" ht="30" x14ac:dyDescent="0.25">
      <c r="B37" s="79" t="s">
        <v>35</v>
      </c>
      <c r="C37" s="2">
        <f t="shared" ref="C37" si="5">AVERAGE(C32:H32)</f>
        <v>170.16666666666669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B38" s="82" t="s">
        <v>36</v>
      </c>
      <c r="C38" s="2">
        <f>AVERAGE(C33:H33)</f>
        <v>164.26666666666665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B39" s="82" t="s">
        <v>37</v>
      </c>
      <c r="C39" s="2">
        <f>AVERAGE(C34:H34)</f>
        <v>34.299999999999997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B40" s="7" t="s">
        <v>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15" t="s">
        <v>23</v>
      </c>
      <c r="B41" s="1" t="s">
        <v>5</v>
      </c>
      <c r="C41" s="3">
        <f>C31*C$28</f>
        <v>53103.000000000007</v>
      </c>
      <c r="D41" s="3">
        <f t="shared" ref="C41:N41" si="6">D31*D$28</f>
        <v>54963.000000000007</v>
      </c>
      <c r="E41" s="3">
        <f t="shared" si="6"/>
        <v>53661.000000000007</v>
      </c>
      <c r="F41" s="3">
        <f t="shared" si="6"/>
        <v>55707.000000000007</v>
      </c>
      <c r="G41" s="3">
        <f t="shared" si="6"/>
        <v>53847.000000000007</v>
      </c>
      <c r="H41" s="3">
        <f t="shared" si="6"/>
        <v>55707.000000000007</v>
      </c>
      <c r="I41" s="3">
        <f t="shared" si="6"/>
        <v>54219.000000000007</v>
      </c>
      <c r="J41" s="3">
        <f t="shared" si="6"/>
        <v>52545.000000000007</v>
      </c>
      <c r="K41" s="3">
        <f t="shared" si="6"/>
        <v>54219.000000000007</v>
      </c>
      <c r="L41" s="3">
        <f t="shared" si="6"/>
        <v>58683.000000000007</v>
      </c>
      <c r="M41" s="3">
        <f t="shared" si="6"/>
        <v>57009.000000000007</v>
      </c>
      <c r="N41" s="3">
        <f t="shared" si="6"/>
        <v>59427.000000000007</v>
      </c>
    </row>
    <row r="42" spans="1:14" x14ac:dyDescent="0.25">
      <c r="A42" s="16"/>
      <c r="B42" s="1" t="s">
        <v>7</v>
      </c>
      <c r="C42" s="3">
        <f t="shared" ref="C42:N42" si="7">C32*C$28</f>
        <v>1670.28</v>
      </c>
      <c r="D42" s="3">
        <f t="shared" si="7"/>
        <v>1553.1000000000004</v>
      </c>
      <c r="E42" s="3">
        <f t="shared" si="7"/>
        <v>1523.3400000000001</v>
      </c>
      <c r="F42" s="3">
        <f t="shared" si="7"/>
        <v>1553.1000000000004</v>
      </c>
      <c r="G42" s="3">
        <f t="shared" si="7"/>
        <v>1484.2800000000004</v>
      </c>
      <c r="H42" s="3">
        <f t="shared" si="7"/>
        <v>1711.2000000000005</v>
      </c>
      <c r="I42" s="3">
        <f t="shared" si="7"/>
        <v>1882.3200000000002</v>
      </c>
      <c r="J42" s="3">
        <f t="shared" si="7"/>
        <v>1830.2400000000002</v>
      </c>
      <c r="K42" s="3">
        <f t="shared" si="7"/>
        <v>1867.4400000000005</v>
      </c>
      <c r="L42" s="3">
        <f t="shared" si="7"/>
        <v>1701.9000000000003</v>
      </c>
      <c r="M42" s="3">
        <f t="shared" si="7"/>
        <v>1705.6200000000001</v>
      </c>
      <c r="N42" s="3">
        <f t="shared" si="7"/>
        <v>1793.0400000000002</v>
      </c>
    </row>
    <row r="43" spans="1:14" x14ac:dyDescent="0.25">
      <c r="A43" s="16"/>
      <c r="B43" s="1" t="s">
        <v>6</v>
      </c>
      <c r="C43" s="3">
        <f t="shared" ref="C43:N43" si="8">C33*C$28</f>
        <v>1789.32</v>
      </c>
      <c r="D43" s="3">
        <f t="shared" si="8"/>
        <v>1363.38</v>
      </c>
      <c r="E43" s="3">
        <f t="shared" si="8"/>
        <v>1448.94</v>
      </c>
      <c r="F43" s="3">
        <f t="shared" si="8"/>
        <v>1395</v>
      </c>
      <c r="G43" s="3">
        <f t="shared" si="8"/>
        <v>1465.68</v>
      </c>
      <c r="H43" s="3">
        <f t="shared" si="8"/>
        <v>1703.76</v>
      </c>
      <c r="I43" s="3">
        <f t="shared" si="8"/>
        <v>1447.0800000000004</v>
      </c>
      <c r="J43" s="3">
        <f t="shared" si="8"/>
        <v>1402.4400000000003</v>
      </c>
      <c r="K43" s="3">
        <f t="shared" si="8"/>
        <v>1424.76</v>
      </c>
      <c r="L43" s="3">
        <f t="shared" si="8"/>
        <v>1597.7400000000002</v>
      </c>
      <c r="M43" s="3">
        <f t="shared" si="8"/>
        <v>1941.84</v>
      </c>
      <c r="N43" s="3">
        <f t="shared" si="8"/>
        <v>1700.0400000000002</v>
      </c>
    </row>
    <row r="44" spans="1:14" x14ac:dyDescent="0.25">
      <c r="A44" s="16"/>
      <c r="B44" s="1" t="s">
        <v>9</v>
      </c>
      <c r="C44" s="3">
        <f t="shared" ref="C44:N44" si="9">C34*C$28</f>
        <v>334.80000000000018</v>
      </c>
      <c r="D44" s="3">
        <f t="shared" si="9"/>
        <v>379.43999999999988</v>
      </c>
      <c r="E44" s="3">
        <f t="shared" si="9"/>
        <v>377.57999999999993</v>
      </c>
      <c r="F44" s="3">
        <f t="shared" si="9"/>
        <v>323.64000000000004</v>
      </c>
      <c r="G44" s="3">
        <f t="shared" si="9"/>
        <v>254.82000000000005</v>
      </c>
      <c r="H44" s="3">
        <f t="shared" si="9"/>
        <v>243.65999999999994</v>
      </c>
      <c r="I44" s="3">
        <f t="shared" si="9"/>
        <v>368.28000000000009</v>
      </c>
      <c r="J44" s="3">
        <f t="shared" si="9"/>
        <v>342.24</v>
      </c>
      <c r="K44" s="3">
        <f t="shared" si="9"/>
        <v>358.97999999999996</v>
      </c>
      <c r="L44" s="3">
        <f t="shared" si="9"/>
        <v>340.38000000000005</v>
      </c>
      <c r="M44" s="3">
        <f t="shared" si="9"/>
        <v>303.17999999999984</v>
      </c>
      <c r="N44" s="3">
        <f t="shared" si="9"/>
        <v>299.45999999999992</v>
      </c>
    </row>
    <row r="45" spans="1:14" x14ac:dyDescent="0.25">
      <c r="A45" s="17"/>
      <c r="B45" s="1" t="s">
        <v>8</v>
      </c>
      <c r="C45" s="3">
        <f t="shared" ref="C45:N45" si="10">C35*C$28</f>
        <v>117.17999999999999</v>
      </c>
      <c r="D45" s="3">
        <f t="shared" si="10"/>
        <v>81.84</v>
      </c>
      <c r="E45" s="3">
        <f t="shared" si="10"/>
        <v>87.420000000000016</v>
      </c>
      <c r="F45" s="3">
        <f t="shared" si="10"/>
        <v>89.28</v>
      </c>
      <c r="G45" s="3">
        <f t="shared" si="10"/>
        <v>85.56</v>
      </c>
      <c r="H45" s="3">
        <f t="shared" si="10"/>
        <v>107.88000000000002</v>
      </c>
      <c r="I45" s="3">
        <f t="shared" si="10"/>
        <v>119.04</v>
      </c>
      <c r="J45" s="3">
        <f t="shared" si="10"/>
        <v>120.89999999999999</v>
      </c>
      <c r="K45" s="3">
        <f t="shared" si="10"/>
        <v>113.46000000000004</v>
      </c>
      <c r="L45" s="3">
        <f t="shared" si="10"/>
        <v>122.75999999999999</v>
      </c>
      <c r="M45" s="3">
        <f t="shared" si="10"/>
        <v>119.04</v>
      </c>
      <c r="N45" s="3">
        <f t="shared" si="10"/>
        <v>107.88000000000002</v>
      </c>
    </row>
    <row r="47" spans="1:14" x14ac:dyDescent="0.25">
      <c r="B47" s="7" t="s">
        <v>4</v>
      </c>
      <c r="C47" s="9" t="s">
        <v>0</v>
      </c>
      <c r="D47" s="10"/>
      <c r="E47" s="10"/>
      <c r="F47" s="10"/>
      <c r="G47" s="10"/>
      <c r="H47" s="11"/>
      <c r="I47" s="12" t="s">
        <v>1</v>
      </c>
      <c r="J47" s="13"/>
      <c r="K47" s="13"/>
      <c r="L47" s="13"/>
      <c r="M47" s="13"/>
      <c r="N47" s="14"/>
    </row>
    <row r="48" spans="1:14" x14ac:dyDescent="0.25">
      <c r="A48" s="15" t="s">
        <v>24</v>
      </c>
      <c r="B48" s="1" t="s">
        <v>5</v>
      </c>
      <c r="C48" s="46">
        <f>AVERAGE(C41:H41)</f>
        <v>54498.000000000007</v>
      </c>
      <c r="D48" s="47"/>
      <c r="E48" s="47"/>
      <c r="F48" s="47"/>
      <c r="G48" s="47"/>
      <c r="H48" s="48"/>
      <c r="I48" s="46">
        <f>AVERAGE(I41:N41)</f>
        <v>56017.000000000007</v>
      </c>
      <c r="J48" s="47"/>
      <c r="K48" s="47"/>
      <c r="L48" s="47"/>
      <c r="M48" s="47"/>
      <c r="N48" s="48"/>
    </row>
    <row r="49" spans="1:14" x14ac:dyDescent="0.25">
      <c r="A49" s="16"/>
      <c r="B49" s="1" t="s">
        <v>7</v>
      </c>
      <c r="C49" s="49">
        <f>AVERAGE(C42:H42)</f>
        <v>1582.5500000000002</v>
      </c>
      <c r="D49" s="50"/>
      <c r="E49" s="50"/>
      <c r="F49" s="50"/>
      <c r="G49" s="50"/>
      <c r="H49" s="51"/>
      <c r="I49" s="49">
        <f>AVERAGE(I42:N42)</f>
        <v>1796.7600000000004</v>
      </c>
      <c r="J49" s="50"/>
      <c r="K49" s="50"/>
      <c r="L49" s="50"/>
      <c r="M49" s="50"/>
      <c r="N49" s="51"/>
    </row>
    <row r="50" spans="1:14" x14ac:dyDescent="0.25">
      <c r="A50" s="16"/>
      <c r="B50" s="1" t="s">
        <v>6</v>
      </c>
      <c r="C50" s="40">
        <f>AVERAGE(C43:H43)</f>
        <v>1527.68</v>
      </c>
      <c r="D50" s="41"/>
      <c r="E50" s="41"/>
      <c r="F50" s="41"/>
      <c r="G50" s="41"/>
      <c r="H50" s="42"/>
      <c r="I50" s="40">
        <f>AVERAGE(I43:N43)</f>
        <v>1585.6500000000003</v>
      </c>
      <c r="J50" s="41"/>
      <c r="K50" s="41"/>
      <c r="L50" s="41"/>
      <c r="M50" s="41"/>
      <c r="N50" s="42"/>
    </row>
    <row r="51" spans="1:14" x14ac:dyDescent="0.25">
      <c r="A51" s="16"/>
      <c r="B51" s="1" t="s">
        <v>9</v>
      </c>
      <c r="C51" s="40">
        <f>AVERAGE(C44:H44)</f>
        <v>318.99</v>
      </c>
      <c r="D51" s="41"/>
      <c r="E51" s="41"/>
      <c r="F51" s="41"/>
      <c r="G51" s="41"/>
      <c r="H51" s="42"/>
      <c r="I51" s="40">
        <f>AVERAGE(I44:N44)</f>
        <v>335.42</v>
      </c>
      <c r="J51" s="41"/>
      <c r="K51" s="41"/>
      <c r="L51" s="41"/>
      <c r="M51" s="41"/>
      <c r="N51" s="42"/>
    </row>
    <row r="52" spans="1:14" x14ac:dyDescent="0.25">
      <c r="A52" s="17"/>
      <c r="B52" s="1" t="s">
        <v>8</v>
      </c>
      <c r="C52" s="46">
        <f>AVERAGE(C45:H45)</f>
        <v>94.860000000000014</v>
      </c>
      <c r="D52" s="47"/>
      <c r="E52" s="47"/>
      <c r="F52" s="47"/>
      <c r="G52" s="47"/>
      <c r="H52" s="48"/>
      <c r="I52" s="46">
        <f>AVERAGE(I45:N45)</f>
        <v>117.18</v>
      </c>
      <c r="J52" s="47"/>
      <c r="K52" s="47"/>
      <c r="L52" s="47"/>
      <c r="M52" s="47"/>
      <c r="N52" s="48"/>
    </row>
    <row r="54" spans="1:14" x14ac:dyDescent="0.25">
      <c r="B54" s="7" t="s">
        <v>4</v>
      </c>
      <c r="C54" s="9" t="s">
        <v>0</v>
      </c>
      <c r="D54" s="10"/>
      <c r="E54" s="10"/>
      <c r="F54" s="10"/>
      <c r="G54" s="10"/>
      <c r="H54" s="11"/>
      <c r="I54" s="12" t="s">
        <v>1</v>
      </c>
      <c r="J54" s="13"/>
      <c r="K54" s="13"/>
      <c r="L54" s="13"/>
      <c r="M54" s="13"/>
      <c r="N54" s="14"/>
    </row>
    <row r="55" spans="1:14" x14ac:dyDescent="0.25">
      <c r="A55" s="15" t="s">
        <v>26</v>
      </c>
      <c r="B55" s="1" t="s">
        <v>5</v>
      </c>
      <c r="C55" s="43">
        <f>STDEV(C41:H41)/SQRT(6)</f>
        <v>454.97186726214181</v>
      </c>
      <c r="D55" s="44"/>
      <c r="E55" s="44"/>
      <c r="F55" s="44"/>
      <c r="G55" s="44"/>
      <c r="H55" s="45"/>
      <c r="I55" s="43">
        <f>STDEV(I41:N41)/SQRT(6)</f>
        <v>1129.0130202969319</v>
      </c>
      <c r="J55" s="44"/>
      <c r="K55" s="44"/>
      <c r="L55" s="44"/>
      <c r="M55" s="44"/>
      <c r="N55" s="45"/>
    </row>
    <row r="56" spans="1:14" x14ac:dyDescent="0.25">
      <c r="A56" s="16"/>
      <c r="B56" s="1" t="s">
        <v>7</v>
      </c>
      <c r="C56" s="52">
        <f>STDEV(C42:H42)/SQRT(6)</f>
        <v>36.122383365442531</v>
      </c>
      <c r="D56" s="53"/>
      <c r="E56" s="53"/>
      <c r="F56" s="53"/>
      <c r="G56" s="53"/>
      <c r="H56" s="54"/>
      <c r="I56" s="52">
        <f>STDEV(I42:N42)/SQRT(6)</f>
        <v>32.018663307514906</v>
      </c>
      <c r="J56" s="53"/>
      <c r="K56" s="53"/>
      <c r="L56" s="53"/>
      <c r="M56" s="53"/>
      <c r="N56" s="54"/>
    </row>
    <row r="57" spans="1:14" x14ac:dyDescent="0.25">
      <c r="A57" s="16"/>
      <c r="B57" s="1" t="s">
        <v>6</v>
      </c>
      <c r="C57" s="18">
        <f>STDEV(C43:H43)/SQRT(6)</f>
        <v>71.671034595574767</v>
      </c>
      <c r="D57" s="19"/>
      <c r="E57" s="19"/>
      <c r="F57" s="19"/>
      <c r="G57" s="19"/>
      <c r="H57" s="20"/>
      <c r="I57" s="18">
        <f>STDEV(I43:N43)/SQRT(6)</f>
        <v>85.392368394371175</v>
      </c>
      <c r="J57" s="19"/>
      <c r="K57" s="19"/>
      <c r="L57" s="19"/>
      <c r="M57" s="19"/>
      <c r="N57" s="20"/>
    </row>
    <row r="58" spans="1:14" x14ac:dyDescent="0.25">
      <c r="A58" s="16"/>
      <c r="B58" s="1" t="s">
        <v>9</v>
      </c>
      <c r="C58" s="18">
        <f>STDEV(C44:H44)/SQRT(6)</f>
        <v>23.910225845859305</v>
      </c>
      <c r="D58" s="19"/>
      <c r="E58" s="19"/>
      <c r="F58" s="19"/>
      <c r="G58" s="19"/>
      <c r="H58" s="20"/>
      <c r="I58" s="18">
        <f>STDEV(I44:N44)/SQRT(6)</f>
        <v>11.602451465099982</v>
      </c>
      <c r="J58" s="19"/>
      <c r="K58" s="19"/>
      <c r="L58" s="19"/>
      <c r="M58" s="19"/>
      <c r="N58" s="20"/>
    </row>
    <row r="59" spans="1:14" x14ac:dyDescent="0.25">
      <c r="A59" s="17"/>
      <c r="B59" s="1" t="s">
        <v>8</v>
      </c>
      <c r="C59" s="43">
        <f>STDEV(C45:H45)/SQRT(6)</f>
        <v>5.8028820425715946</v>
      </c>
      <c r="D59" s="44"/>
      <c r="E59" s="44"/>
      <c r="F59" s="44"/>
      <c r="G59" s="44"/>
      <c r="H59" s="45"/>
      <c r="I59" s="43">
        <f>STDEV(I45:N45)/SQRT(6)</f>
        <v>2.2525718634485279</v>
      </c>
      <c r="J59" s="44"/>
      <c r="K59" s="44"/>
      <c r="L59" s="44"/>
      <c r="M59" s="44"/>
      <c r="N59" s="45"/>
    </row>
    <row r="61" spans="1:14" x14ac:dyDescent="0.25">
      <c r="B61" s="7" t="s">
        <v>4</v>
      </c>
      <c r="C61" s="58" t="s">
        <v>12</v>
      </c>
      <c r="D61" s="59"/>
      <c r="E61" s="59"/>
      <c r="F61" s="59"/>
      <c r="G61" s="59"/>
      <c r="H61" s="60"/>
    </row>
    <row r="62" spans="1:14" x14ac:dyDescent="0.25">
      <c r="A62" s="15" t="s">
        <v>27</v>
      </c>
      <c r="B62" s="1" t="s">
        <v>5</v>
      </c>
      <c r="C62" s="40">
        <f>I48-C48</f>
        <v>1519</v>
      </c>
      <c r="D62" s="41"/>
      <c r="E62" s="41"/>
      <c r="F62" s="41"/>
      <c r="G62" s="41"/>
      <c r="H62" s="42"/>
    </row>
    <row r="63" spans="1:14" x14ac:dyDescent="0.25">
      <c r="A63" s="16"/>
      <c r="B63" s="1" t="s">
        <v>7</v>
      </c>
      <c r="C63" s="55">
        <f>I49-C49</f>
        <v>214.21000000000026</v>
      </c>
      <c r="D63" s="56"/>
      <c r="E63" s="56"/>
      <c r="F63" s="56"/>
      <c r="G63" s="56"/>
      <c r="H63" s="57"/>
    </row>
    <row r="64" spans="1:14" x14ac:dyDescent="0.25">
      <c r="A64" s="16"/>
      <c r="B64" s="1" t="s">
        <v>6</v>
      </c>
      <c r="C64" s="55">
        <f>I50-C50</f>
        <v>57.970000000000255</v>
      </c>
      <c r="D64" s="56"/>
      <c r="E64" s="56"/>
      <c r="F64" s="56"/>
      <c r="G64" s="56"/>
      <c r="H64" s="57"/>
    </row>
    <row r="65" spans="1:8" x14ac:dyDescent="0.25">
      <c r="A65" s="16"/>
      <c r="B65" s="1" t="s">
        <v>9</v>
      </c>
      <c r="C65" s="55">
        <f>I51-C51</f>
        <v>16.430000000000007</v>
      </c>
      <c r="D65" s="56"/>
      <c r="E65" s="56"/>
      <c r="F65" s="56"/>
      <c r="G65" s="56"/>
      <c r="H65" s="57"/>
    </row>
    <row r="66" spans="1:8" x14ac:dyDescent="0.25">
      <c r="A66" s="17"/>
      <c r="B66" s="1" t="s">
        <v>8</v>
      </c>
      <c r="C66" s="55">
        <f>I52-C52</f>
        <v>22.319999999999993</v>
      </c>
      <c r="D66" s="56"/>
      <c r="E66" s="56"/>
      <c r="F66" s="56"/>
      <c r="G66" s="56"/>
      <c r="H66" s="57"/>
    </row>
    <row r="67" spans="1:8" x14ac:dyDescent="0.25">
      <c r="A67" t="s">
        <v>13</v>
      </c>
    </row>
    <row r="68" spans="1:8" x14ac:dyDescent="0.25">
      <c r="B68" s="7" t="s">
        <v>4</v>
      </c>
      <c r="C68" s="58" t="s">
        <v>12</v>
      </c>
      <c r="D68" s="59"/>
      <c r="E68" s="59"/>
      <c r="F68" s="59"/>
      <c r="G68" s="59"/>
      <c r="H68" s="60"/>
    </row>
    <row r="69" spans="1:8" x14ac:dyDescent="0.25">
      <c r="A69" s="15" t="s">
        <v>25</v>
      </c>
      <c r="B69" s="1" t="s">
        <v>5</v>
      </c>
      <c r="C69" s="34">
        <f>SQRT(((STDEV(I41:N41)/SQRT(6))^2)+((STDEV(C41:H41)/SQRT(6))^2))</f>
        <v>1217.2385961675716</v>
      </c>
      <c r="D69" s="35"/>
      <c r="E69" s="35"/>
      <c r="F69" s="35"/>
      <c r="G69" s="35"/>
      <c r="H69" s="36"/>
    </row>
    <row r="70" spans="1:8" x14ac:dyDescent="0.25">
      <c r="A70" s="16"/>
      <c r="B70" s="1" t="s">
        <v>7</v>
      </c>
      <c r="C70" s="34">
        <f>SQRT(((STDEV(I42:N42)/SQRT(6))^2)+((STDEV(C42:H42)/SQRT(6))^2))</f>
        <v>48.270295006349407</v>
      </c>
      <c r="D70" s="35"/>
      <c r="E70" s="35"/>
      <c r="F70" s="35"/>
      <c r="G70" s="35"/>
      <c r="H70" s="36"/>
    </row>
    <row r="71" spans="1:8" x14ac:dyDescent="0.25">
      <c r="A71" s="16"/>
      <c r="B71" s="1" t="s">
        <v>6</v>
      </c>
      <c r="C71" s="34">
        <f>SQRT(((STDEV(I43:N43)/SQRT(6))^2)+((STDEV(C43:H43)/SQRT(6))^2))</f>
        <v>111.48360318898952</v>
      </c>
      <c r="D71" s="35"/>
      <c r="E71" s="35"/>
      <c r="F71" s="35"/>
      <c r="G71" s="35"/>
      <c r="H71" s="36"/>
    </row>
    <row r="72" spans="1:8" x14ac:dyDescent="0.25">
      <c r="A72" s="16"/>
      <c r="B72" s="1" t="s">
        <v>9</v>
      </c>
      <c r="C72" s="34">
        <f>SQRT(((STDEV(I44:N44)/SQRT(6))^2)+((STDEV(C44:H44)/SQRT(6))^2))</f>
        <v>26.576602115394643</v>
      </c>
      <c r="D72" s="35"/>
      <c r="E72" s="35"/>
      <c r="F72" s="35"/>
      <c r="G72" s="35"/>
      <c r="H72" s="36"/>
    </row>
    <row r="73" spans="1:8" x14ac:dyDescent="0.25">
      <c r="A73" s="17"/>
      <c r="B73" s="1" t="s">
        <v>8</v>
      </c>
      <c r="C73" s="55">
        <f>SQRT(((STDEV(I45:N45)/SQRT(6))^2)+((STDEV(C45:H45)/SQRT(6))^2))</f>
        <v>6.22475059741351</v>
      </c>
      <c r="D73" s="56"/>
      <c r="E73" s="56"/>
      <c r="F73" s="56"/>
      <c r="G73" s="56"/>
      <c r="H73" s="57"/>
    </row>
    <row r="75" spans="1:8" x14ac:dyDescent="0.25">
      <c r="B75" s="7" t="s">
        <v>4</v>
      </c>
    </row>
    <row r="76" spans="1:8" x14ac:dyDescent="0.25">
      <c r="A76" s="15" t="s">
        <v>15</v>
      </c>
      <c r="B76" s="1" t="s">
        <v>5</v>
      </c>
      <c r="C76" s="5">
        <v>40.078000000000003</v>
      </c>
    </row>
    <row r="77" spans="1:8" x14ac:dyDescent="0.25">
      <c r="A77" s="16"/>
      <c r="B77" s="1" t="s">
        <v>7</v>
      </c>
      <c r="C77" s="5">
        <v>24.305</v>
      </c>
    </row>
    <row r="78" spans="1:8" x14ac:dyDescent="0.25">
      <c r="A78" s="16"/>
      <c r="B78" s="1" t="s">
        <v>6</v>
      </c>
      <c r="C78" s="5">
        <v>39.098300000000002</v>
      </c>
    </row>
    <row r="79" spans="1:8" x14ac:dyDescent="0.25">
      <c r="A79" s="16"/>
      <c r="B79" s="1" t="s">
        <v>9</v>
      </c>
      <c r="C79" s="5">
        <v>22.989768999999999</v>
      </c>
    </row>
    <row r="80" spans="1:8" x14ac:dyDescent="0.25">
      <c r="A80" s="17"/>
      <c r="B80" s="1" t="s">
        <v>8</v>
      </c>
      <c r="C80" s="5">
        <v>28.0855</v>
      </c>
    </row>
    <row r="82" spans="1:8" x14ac:dyDescent="0.25">
      <c r="B82" s="7" t="s">
        <v>4</v>
      </c>
      <c r="C82" s="58" t="s">
        <v>12</v>
      </c>
      <c r="D82" s="59"/>
      <c r="E82" s="59"/>
      <c r="F82" s="59"/>
      <c r="G82" s="59"/>
      <c r="H82" s="60"/>
    </row>
    <row r="83" spans="1:8" x14ac:dyDescent="0.25">
      <c r="A83" s="15" t="s">
        <v>28</v>
      </c>
      <c r="B83" s="1" t="s">
        <v>5</v>
      </c>
      <c r="C83" s="24">
        <f>C62/(1000*C76)</f>
        <v>3.7901092868905632E-2</v>
      </c>
      <c r="D83" s="25"/>
      <c r="E83" s="25"/>
      <c r="F83" s="25"/>
      <c r="G83" s="25"/>
      <c r="H83" s="26"/>
    </row>
    <row r="84" spans="1:8" x14ac:dyDescent="0.25">
      <c r="A84" s="16"/>
      <c r="B84" s="1" t="s">
        <v>7</v>
      </c>
      <c r="C84" s="27">
        <f>C63/(1000*C77)</f>
        <v>8.8134128780086515E-3</v>
      </c>
      <c r="D84" s="28"/>
      <c r="E84" s="28"/>
      <c r="F84" s="28"/>
      <c r="G84" s="28"/>
      <c r="H84" s="29"/>
    </row>
    <row r="85" spans="1:8" x14ac:dyDescent="0.25">
      <c r="A85" s="16"/>
      <c r="B85" s="1" t="s">
        <v>6</v>
      </c>
      <c r="C85" s="27">
        <f>C64/(1000*C78)</f>
        <v>1.4826731597026022E-3</v>
      </c>
      <c r="D85" s="28"/>
      <c r="E85" s="28"/>
      <c r="F85" s="28"/>
      <c r="G85" s="28"/>
      <c r="H85" s="29"/>
    </row>
    <row r="86" spans="1:8" x14ac:dyDescent="0.25">
      <c r="A86" s="16"/>
      <c r="B86" s="1" t="s">
        <v>9</v>
      </c>
      <c r="C86" s="27">
        <f>C65/(1000*C79)</f>
        <v>7.1466572804624554E-4</v>
      </c>
      <c r="D86" s="28"/>
      <c r="E86" s="28"/>
      <c r="F86" s="28"/>
      <c r="G86" s="28"/>
      <c r="H86" s="29"/>
    </row>
    <row r="87" spans="1:8" x14ac:dyDescent="0.25">
      <c r="A87" s="17"/>
      <c r="B87" s="1" t="s">
        <v>8</v>
      </c>
      <c r="C87" s="27">
        <f>C66/(1000*C80)</f>
        <v>7.947161346602337E-4</v>
      </c>
      <c r="D87" s="28"/>
      <c r="E87" s="28"/>
      <c r="F87" s="28"/>
      <c r="G87" s="28"/>
      <c r="H87" s="29"/>
    </row>
    <row r="88" spans="1:8" x14ac:dyDescent="0.25">
      <c r="A88" t="s">
        <v>13</v>
      </c>
    </row>
    <row r="89" spans="1:8" x14ac:dyDescent="0.25">
      <c r="B89" s="7" t="s">
        <v>4</v>
      </c>
      <c r="C89" s="58" t="s">
        <v>12</v>
      </c>
      <c r="D89" s="59"/>
      <c r="E89" s="59"/>
      <c r="F89" s="59"/>
      <c r="G89" s="59"/>
      <c r="H89" s="60"/>
    </row>
    <row r="90" spans="1:8" x14ac:dyDescent="0.25">
      <c r="A90" s="15" t="s">
        <v>29</v>
      </c>
      <c r="B90" s="1" t="s">
        <v>5</v>
      </c>
      <c r="C90" s="24">
        <f>C69/(1000*C76)</f>
        <v>3.0371740011167513E-2</v>
      </c>
      <c r="D90" s="25"/>
      <c r="E90" s="25"/>
      <c r="F90" s="25"/>
      <c r="G90" s="25"/>
      <c r="H90" s="26"/>
    </row>
    <row r="91" spans="1:8" x14ac:dyDescent="0.25">
      <c r="A91" s="16"/>
      <c r="B91" s="1" t="s">
        <v>7</v>
      </c>
      <c r="C91" s="27">
        <f>C70/(1000*C77)</f>
        <v>1.9860232465068674E-3</v>
      </c>
      <c r="D91" s="28"/>
      <c r="E91" s="28"/>
      <c r="F91" s="28"/>
      <c r="G91" s="28"/>
      <c r="H91" s="29"/>
    </row>
    <row r="92" spans="1:8" x14ac:dyDescent="0.25">
      <c r="A92" s="16"/>
      <c r="B92" s="1" t="s">
        <v>6</v>
      </c>
      <c r="C92" s="27">
        <f>C71/(1000*C78)</f>
        <v>2.8513670207909172E-3</v>
      </c>
      <c r="D92" s="28"/>
      <c r="E92" s="28"/>
      <c r="F92" s="28"/>
      <c r="G92" s="28"/>
      <c r="H92" s="29"/>
    </row>
    <row r="93" spans="1:8" x14ac:dyDescent="0.25">
      <c r="A93" s="16"/>
      <c r="B93" s="1" t="s">
        <v>9</v>
      </c>
      <c r="C93" s="27">
        <f>C72/(1000*C79)</f>
        <v>1.1560186670598841E-3</v>
      </c>
      <c r="D93" s="28"/>
      <c r="E93" s="28"/>
      <c r="F93" s="28"/>
      <c r="G93" s="28"/>
      <c r="H93" s="29"/>
    </row>
    <row r="94" spans="1:8" x14ac:dyDescent="0.25">
      <c r="A94" s="17"/>
      <c r="B94" s="1" t="s">
        <v>8</v>
      </c>
      <c r="C94" s="61">
        <f>C73/(1000*C80)</f>
        <v>2.2163574077062933E-4</v>
      </c>
      <c r="D94" s="62"/>
      <c r="E94" s="62"/>
      <c r="F94" s="62"/>
      <c r="G94" s="62"/>
      <c r="H94" s="63"/>
    </row>
    <row r="96" spans="1:8" x14ac:dyDescent="0.25">
      <c r="A96" s="6" t="s">
        <v>16</v>
      </c>
      <c r="B96" s="5">
        <v>120</v>
      </c>
    </row>
    <row r="98" spans="1:8" x14ac:dyDescent="0.25">
      <c r="B98" s="7" t="s">
        <v>4</v>
      </c>
      <c r="C98" s="58" t="s">
        <v>12</v>
      </c>
      <c r="D98" s="59"/>
      <c r="E98" s="59"/>
      <c r="F98" s="59"/>
      <c r="G98" s="59"/>
      <c r="H98" s="60"/>
    </row>
    <row r="99" spans="1:8" x14ac:dyDescent="0.25">
      <c r="A99" s="15" t="s">
        <v>30</v>
      </c>
      <c r="B99" s="1" t="s">
        <v>5</v>
      </c>
      <c r="C99" s="61">
        <f>C83/B$96</f>
        <v>3.158424405742136E-4</v>
      </c>
      <c r="D99" s="62"/>
      <c r="E99" s="62"/>
      <c r="F99" s="62"/>
      <c r="G99" s="62"/>
      <c r="H99" s="63"/>
    </row>
    <row r="100" spans="1:8" x14ac:dyDescent="0.25">
      <c r="A100" s="16"/>
      <c r="B100" s="1" t="s">
        <v>7</v>
      </c>
      <c r="C100" s="64">
        <f>C84/B$96</f>
        <v>7.344510731673876E-5</v>
      </c>
      <c r="D100" s="65"/>
      <c r="E100" s="65"/>
      <c r="F100" s="65"/>
      <c r="G100" s="65"/>
      <c r="H100" s="66"/>
    </row>
    <row r="101" spans="1:8" x14ac:dyDescent="0.25">
      <c r="A101" s="16"/>
      <c r="B101" s="1" t="s">
        <v>6</v>
      </c>
      <c r="C101" s="64">
        <f>C85/B$96</f>
        <v>1.2355609664188352E-5</v>
      </c>
      <c r="D101" s="65"/>
      <c r="E101" s="65"/>
      <c r="F101" s="65"/>
      <c r="G101" s="65"/>
      <c r="H101" s="66"/>
    </row>
    <row r="102" spans="1:8" x14ac:dyDescent="0.25">
      <c r="A102" s="16"/>
      <c r="B102" s="1" t="s">
        <v>9</v>
      </c>
      <c r="C102" s="67">
        <f>C86/B$96</f>
        <v>5.9555477337187128E-6</v>
      </c>
      <c r="D102" s="68"/>
      <c r="E102" s="68"/>
      <c r="F102" s="68"/>
      <c r="G102" s="68"/>
      <c r="H102" s="69"/>
    </row>
    <row r="103" spans="1:8" x14ac:dyDescent="0.25">
      <c r="A103" s="17"/>
      <c r="B103" s="1" t="s">
        <v>8</v>
      </c>
      <c r="C103" s="67">
        <f>C87/B$96</f>
        <v>6.6226344555019476E-6</v>
      </c>
      <c r="D103" s="68"/>
      <c r="E103" s="68"/>
      <c r="F103" s="68"/>
      <c r="G103" s="68"/>
      <c r="H103" s="69"/>
    </row>
    <row r="105" spans="1:8" x14ac:dyDescent="0.25">
      <c r="B105" s="7" t="s">
        <v>4</v>
      </c>
      <c r="C105" s="58" t="s">
        <v>12</v>
      </c>
      <c r="D105" s="59"/>
      <c r="E105" s="59"/>
      <c r="F105" s="59"/>
      <c r="G105" s="59"/>
      <c r="H105" s="60"/>
    </row>
    <row r="106" spans="1:8" x14ac:dyDescent="0.25">
      <c r="A106" s="15" t="s">
        <v>31</v>
      </c>
      <c r="B106" s="1" t="s">
        <v>5</v>
      </c>
      <c r="C106" s="61">
        <f>C90/B$96</f>
        <v>2.5309783342639596E-4</v>
      </c>
      <c r="D106" s="62"/>
      <c r="E106" s="62"/>
      <c r="F106" s="62"/>
      <c r="G106" s="62"/>
      <c r="H106" s="63"/>
    </row>
    <row r="107" spans="1:8" x14ac:dyDescent="0.25">
      <c r="A107" s="16"/>
      <c r="B107" s="1" t="s">
        <v>7</v>
      </c>
      <c r="C107" s="64">
        <f>C91/B$96</f>
        <v>1.6550193720890562E-5</v>
      </c>
      <c r="D107" s="65"/>
      <c r="E107" s="65"/>
      <c r="F107" s="65"/>
      <c r="G107" s="65"/>
      <c r="H107" s="66"/>
    </row>
    <row r="108" spans="1:8" x14ac:dyDescent="0.25">
      <c r="A108" s="16"/>
      <c r="B108" s="1" t="s">
        <v>6</v>
      </c>
      <c r="C108" s="64">
        <f>C92/B$96</f>
        <v>2.3761391839924309E-5</v>
      </c>
      <c r="D108" s="65"/>
      <c r="E108" s="65"/>
      <c r="F108" s="65"/>
      <c r="G108" s="65"/>
      <c r="H108" s="66"/>
    </row>
    <row r="109" spans="1:8" x14ac:dyDescent="0.25">
      <c r="A109" s="16"/>
      <c r="B109" s="1" t="s">
        <v>9</v>
      </c>
      <c r="C109" s="64">
        <f>C93/B$96</f>
        <v>9.6334888921657009E-6</v>
      </c>
      <c r="D109" s="65"/>
      <c r="E109" s="65"/>
      <c r="F109" s="65"/>
      <c r="G109" s="65"/>
      <c r="H109" s="66"/>
    </row>
    <row r="110" spans="1:8" x14ac:dyDescent="0.25">
      <c r="A110" s="17"/>
      <c r="B110" s="1" t="s">
        <v>8</v>
      </c>
      <c r="C110" s="67">
        <f>C94/B$96</f>
        <v>1.846964506421911E-6</v>
      </c>
      <c r="D110" s="68"/>
      <c r="E110" s="68"/>
      <c r="F110" s="68"/>
      <c r="G110" s="68"/>
      <c r="H110" s="69"/>
    </row>
    <row r="112" spans="1:8" x14ac:dyDescent="0.25">
      <c r="A112" s="6" t="s">
        <v>17</v>
      </c>
      <c r="B112" s="5">
        <f>PI()*0.076^2</f>
        <v>1.8145839167134643E-2</v>
      </c>
    </row>
    <row r="114" spans="1:8" x14ac:dyDescent="0.25">
      <c r="B114" s="7" t="s">
        <v>4</v>
      </c>
      <c r="C114" s="58" t="s">
        <v>12</v>
      </c>
      <c r="D114" s="59"/>
      <c r="E114" s="59"/>
      <c r="F114" s="59"/>
      <c r="G114" s="59"/>
      <c r="H114" s="60"/>
    </row>
    <row r="115" spans="1:8" x14ac:dyDescent="0.25">
      <c r="A115" s="15" t="s">
        <v>32</v>
      </c>
      <c r="B115" s="1" t="s">
        <v>5</v>
      </c>
      <c r="C115" s="24">
        <f>C99/B$112</f>
        <v>1.7405777581576975E-2</v>
      </c>
      <c r="D115" s="25"/>
      <c r="E115" s="25"/>
      <c r="F115" s="25"/>
      <c r="G115" s="25"/>
      <c r="H115" s="26"/>
    </row>
    <row r="116" spans="1:8" x14ac:dyDescent="0.25">
      <c r="A116" s="16"/>
      <c r="B116" s="1" t="s">
        <v>7</v>
      </c>
      <c r="C116" s="27">
        <f>C100/B$112</f>
        <v>4.0474902615559921E-3</v>
      </c>
      <c r="D116" s="28"/>
      <c r="E116" s="28"/>
      <c r="F116" s="28"/>
      <c r="G116" s="28"/>
      <c r="H116" s="29"/>
    </row>
    <row r="117" spans="1:8" x14ac:dyDescent="0.25">
      <c r="A117" s="16"/>
      <c r="B117" s="1" t="s">
        <v>6</v>
      </c>
      <c r="C117" s="61">
        <f>C101/B$112</f>
        <v>6.8090593939389523E-4</v>
      </c>
      <c r="D117" s="62"/>
      <c r="E117" s="62"/>
      <c r="F117" s="62"/>
      <c r="G117" s="62"/>
      <c r="H117" s="63"/>
    </row>
    <row r="118" spans="1:8" x14ac:dyDescent="0.25">
      <c r="A118" s="16"/>
      <c r="B118" s="1" t="s">
        <v>9</v>
      </c>
      <c r="C118" s="61">
        <f>C102/B$112</f>
        <v>3.2820459163471888E-4</v>
      </c>
      <c r="D118" s="62"/>
      <c r="E118" s="62"/>
      <c r="F118" s="62"/>
      <c r="G118" s="62"/>
      <c r="H118" s="63"/>
    </row>
    <row r="119" spans="1:8" x14ac:dyDescent="0.25">
      <c r="A119" s="17"/>
      <c r="B119" s="1" t="s">
        <v>8</v>
      </c>
      <c r="C119" s="61">
        <f>C103/B$112</f>
        <v>3.6496710868553941E-4</v>
      </c>
      <c r="D119" s="62"/>
      <c r="E119" s="62"/>
      <c r="F119" s="62"/>
      <c r="G119" s="62"/>
      <c r="H119" s="63"/>
    </row>
    <row r="121" spans="1:8" x14ac:dyDescent="0.25">
      <c r="B121" s="7" t="s">
        <v>4</v>
      </c>
      <c r="C121" s="58" t="s">
        <v>12</v>
      </c>
      <c r="D121" s="59"/>
      <c r="E121" s="59"/>
      <c r="F121" s="59"/>
      <c r="G121" s="59"/>
      <c r="H121" s="60"/>
    </row>
    <row r="122" spans="1:8" x14ac:dyDescent="0.25">
      <c r="A122" s="15" t="s">
        <v>31</v>
      </c>
      <c r="B122" s="1" t="s">
        <v>5</v>
      </c>
      <c r="C122" s="24">
        <f>C106/B$112</f>
        <v>1.3947981743649605E-2</v>
      </c>
      <c r="D122" s="25"/>
      <c r="E122" s="25"/>
      <c r="F122" s="25"/>
      <c r="G122" s="25"/>
      <c r="H122" s="26"/>
    </row>
    <row r="123" spans="1:8" x14ac:dyDescent="0.25">
      <c r="A123" s="16"/>
      <c r="B123" s="1" t="s">
        <v>7</v>
      </c>
      <c r="C123" s="24">
        <f>C107/B$112</f>
        <v>9.1206549162333144E-4</v>
      </c>
      <c r="D123" s="25"/>
      <c r="E123" s="25"/>
      <c r="F123" s="25"/>
      <c r="G123" s="25"/>
      <c r="H123" s="26"/>
    </row>
    <row r="124" spans="1:8" x14ac:dyDescent="0.25">
      <c r="A124" s="16"/>
      <c r="B124" s="1" t="s">
        <v>6</v>
      </c>
      <c r="C124" s="24">
        <f>C108/B$112</f>
        <v>1.3094677860344113E-3</v>
      </c>
      <c r="D124" s="25"/>
      <c r="E124" s="25"/>
      <c r="F124" s="25"/>
      <c r="G124" s="25"/>
      <c r="H124" s="26"/>
    </row>
    <row r="125" spans="1:8" x14ac:dyDescent="0.25">
      <c r="A125" s="16"/>
      <c r="B125" s="1" t="s">
        <v>9</v>
      </c>
      <c r="C125" s="24">
        <f>C109/B$112</f>
        <v>5.3089244335493006E-4</v>
      </c>
      <c r="D125" s="25"/>
      <c r="E125" s="25"/>
      <c r="F125" s="25"/>
      <c r="G125" s="25"/>
      <c r="H125" s="26"/>
    </row>
    <row r="126" spans="1:8" x14ac:dyDescent="0.25">
      <c r="A126" s="17"/>
      <c r="B126" s="1" t="s">
        <v>8</v>
      </c>
      <c r="C126" s="24">
        <f>C110/B$112</f>
        <v>1.0178446361230257E-4</v>
      </c>
      <c r="D126" s="25"/>
      <c r="E126" s="25"/>
      <c r="F126" s="25"/>
      <c r="G126" s="25"/>
      <c r="H126" s="26"/>
    </row>
    <row r="128" spans="1:8" x14ac:dyDescent="0.25">
      <c r="B128" s="7" t="s">
        <v>4</v>
      </c>
      <c r="C128" s="58" t="s">
        <v>12</v>
      </c>
      <c r="D128" s="59"/>
      <c r="E128" s="59"/>
      <c r="F128" s="59"/>
      <c r="G128" s="59"/>
      <c r="H128" s="60"/>
    </row>
    <row r="129" spans="1:8" x14ac:dyDescent="0.25">
      <c r="A129" s="15" t="s">
        <v>33</v>
      </c>
      <c r="B129" s="1" t="s">
        <v>5</v>
      </c>
      <c r="C129" s="70">
        <f>C115*1000</f>
        <v>17.405777581576974</v>
      </c>
      <c r="D129" s="71"/>
      <c r="E129" s="71"/>
      <c r="F129" s="71"/>
      <c r="G129" s="71"/>
      <c r="H129" s="72"/>
    </row>
    <row r="130" spans="1:8" x14ac:dyDescent="0.25">
      <c r="A130" s="16"/>
      <c r="B130" s="1" t="s">
        <v>7</v>
      </c>
      <c r="C130" s="73">
        <f>C116*1000</f>
        <v>4.0474902615559918</v>
      </c>
      <c r="D130" s="74"/>
      <c r="E130" s="74"/>
      <c r="F130" s="74"/>
      <c r="G130" s="74"/>
      <c r="H130" s="75"/>
    </row>
    <row r="131" spans="1:8" x14ac:dyDescent="0.25">
      <c r="A131" s="16"/>
      <c r="B131" s="1" t="s">
        <v>6</v>
      </c>
      <c r="C131" s="76">
        <f>C117*1000</f>
        <v>0.68090593939389521</v>
      </c>
      <c r="D131" s="77"/>
      <c r="E131" s="77"/>
      <c r="F131" s="77"/>
      <c r="G131" s="77"/>
      <c r="H131" s="78"/>
    </row>
    <row r="132" spans="1:8" x14ac:dyDescent="0.25">
      <c r="A132" s="16"/>
      <c r="B132" s="1" t="s">
        <v>9</v>
      </c>
      <c r="C132" s="76">
        <f>C118*1000</f>
        <v>0.32820459163471888</v>
      </c>
      <c r="D132" s="77"/>
      <c r="E132" s="77"/>
      <c r="F132" s="77"/>
      <c r="G132" s="77"/>
      <c r="H132" s="78"/>
    </row>
    <row r="133" spans="1:8" x14ac:dyDescent="0.25">
      <c r="A133" s="17"/>
      <c r="B133" s="1" t="s">
        <v>8</v>
      </c>
      <c r="C133" s="76">
        <f t="shared" ref="C133" si="11">C119*1000</f>
        <v>0.36496710868553939</v>
      </c>
      <c r="D133" s="77"/>
      <c r="E133" s="77"/>
      <c r="F133" s="77"/>
      <c r="G133" s="77"/>
      <c r="H133" s="78"/>
    </row>
    <row r="135" spans="1:8" x14ac:dyDescent="0.25">
      <c r="B135" s="7" t="s">
        <v>4</v>
      </c>
      <c r="C135" s="58" t="s">
        <v>12</v>
      </c>
      <c r="D135" s="59"/>
      <c r="E135" s="59"/>
      <c r="F135" s="59"/>
      <c r="G135" s="59"/>
      <c r="H135" s="60"/>
    </row>
    <row r="136" spans="1:8" x14ac:dyDescent="0.25">
      <c r="A136" s="15" t="s">
        <v>18</v>
      </c>
      <c r="B136" s="1" t="s">
        <v>5</v>
      </c>
      <c r="C136" s="70">
        <f>C122*1000</f>
        <v>13.947981743649605</v>
      </c>
      <c r="D136" s="71"/>
      <c r="E136" s="71"/>
      <c r="F136" s="71"/>
      <c r="G136" s="71"/>
      <c r="H136" s="72"/>
    </row>
    <row r="137" spans="1:8" x14ac:dyDescent="0.25">
      <c r="A137" s="16"/>
      <c r="B137" s="1" t="s">
        <v>7</v>
      </c>
      <c r="C137" s="76">
        <f>C123*1000</f>
        <v>0.91206549162333139</v>
      </c>
      <c r="D137" s="77"/>
      <c r="E137" s="77"/>
      <c r="F137" s="77"/>
      <c r="G137" s="77"/>
      <c r="H137" s="78"/>
    </row>
    <row r="138" spans="1:8" x14ac:dyDescent="0.25">
      <c r="A138" s="16"/>
      <c r="B138" s="1" t="s">
        <v>6</v>
      </c>
      <c r="C138" s="73">
        <f>C124*1000</f>
        <v>1.3094677860344113</v>
      </c>
      <c r="D138" s="74"/>
      <c r="E138" s="74"/>
      <c r="F138" s="74"/>
      <c r="G138" s="74"/>
      <c r="H138" s="75"/>
    </row>
    <row r="139" spans="1:8" x14ac:dyDescent="0.25">
      <c r="A139" s="16"/>
      <c r="B139" s="1" t="s">
        <v>9</v>
      </c>
      <c r="C139" s="76">
        <f>C125*1000</f>
        <v>0.53089244335493002</v>
      </c>
      <c r="D139" s="77"/>
      <c r="E139" s="77"/>
      <c r="F139" s="77"/>
      <c r="G139" s="77"/>
      <c r="H139" s="78"/>
    </row>
    <row r="140" spans="1:8" x14ac:dyDescent="0.25">
      <c r="A140" s="17"/>
      <c r="B140" s="1" t="s">
        <v>8</v>
      </c>
      <c r="C140" s="76">
        <f t="shared" ref="C140" si="12">C126*1000</f>
        <v>0.10178446361230258</v>
      </c>
      <c r="D140" s="77"/>
      <c r="E140" s="77"/>
      <c r="F140" s="77"/>
      <c r="G140" s="77"/>
      <c r="H140" s="78"/>
    </row>
  </sheetData>
  <mergeCells count="133">
    <mergeCell ref="A136:A140"/>
    <mergeCell ref="A129:A133"/>
    <mergeCell ref="A122:A126"/>
    <mergeCell ref="A115:A119"/>
    <mergeCell ref="A106:A110"/>
    <mergeCell ref="A28:B28"/>
    <mergeCell ref="A31:A35"/>
    <mergeCell ref="A41:A45"/>
    <mergeCell ref="A48:A52"/>
    <mergeCell ref="C135:H135"/>
    <mergeCell ref="C136:H136"/>
    <mergeCell ref="C138:H138"/>
    <mergeCell ref="C137:H137"/>
    <mergeCell ref="C140:H140"/>
    <mergeCell ref="C139:H139"/>
    <mergeCell ref="C128:H128"/>
    <mergeCell ref="C129:H129"/>
    <mergeCell ref="C131:H131"/>
    <mergeCell ref="C130:H130"/>
    <mergeCell ref="C133:H133"/>
    <mergeCell ref="C132:H132"/>
    <mergeCell ref="C121:H121"/>
    <mergeCell ref="C122:H122"/>
    <mergeCell ref="C124:H124"/>
    <mergeCell ref="C123:H123"/>
    <mergeCell ref="C126:H126"/>
    <mergeCell ref="C125:H125"/>
    <mergeCell ref="C114:H114"/>
    <mergeCell ref="C115:H115"/>
    <mergeCell ref="C117:H117"/>
    <mergeCell ref="C116:H116"/>
    <mergeCell ref="C119:H119"/>
    <mergeCell ref="C118:H118"/>
    <mergeCell ref="C105:H105"/>
    <mergeCell ref="C106:H106"/>
    <mergeCell ref="C108:H108"/>
    <mergeCell ref="C107:H107"/>
    <mergeCell ref="C110:H110"/>
    <mergeCell ref="C109:H109"/>
    <mergeCell ref="C98:H98"/>
    <mergeCell ref="A99:A103"/>
    <mergeCell ref="C99:H99"/>
    <mergeCell ref="C101:H101"/>
    <mergeCell ref="C100:H100"/>
    <mergeCell ref="C103:H103"/>
    <mergeCell ref="C102:H102"/>
    <mergeCell ref="C89:H89"/>
    <mergeCell ref="C90:H90"/>
    <mergeCell ref="C92:H92"/>
    <mergeCell ref="C91:H91"/>
    <mergeCell ref="C94:H94"/>
    <mergeCell ref="C93:H93"/>
    <mergeCell ref="A76:A80"/>
    <mergeCell ref="C82:H82"/>
    <mergeCell ref="A83:A87"/>
    <mergeCell ref="C83:H83"/>
    <mergeCell ref="C85:H85"/>
    <mergeCell ref="C84:H84"/>
    <mergeCell ref="C87:H87"/>
    <mergeCell ref="C86:H86"/>
    <mergeCell ref="A90:A94"/>
    <mergeCell ref="C59:H59"/>
    <mergeCell ref="I59:N59"/>
    <mergeCell ref="C58:H58"/>
    <mergeCell ref="I58:N58"/>
    <mergeCell ref="I52:N52"/>
    <mergeCell ref="C65:H65"/>
    <mergeCell ref="A69:A73"/>
    <mergeCell ref="C68:H68"/>
    <mergeCell ref="C69:H69"/>
    <mergeCell ref="C71:H71"/>
    <mergeCell ref="C70:H70"/>
    <mergeCell ref="C73:H73"/>
    <mergeCell ref="C72:H72"/>
    <mergeCell ref="C61:H61"/>
    <mergeCell ref="C62:H62"/>
    <mergeCell ref="C64:H64"/>
    <mergeCell ref="C63:H63"/>
    <mergeCell ref="C66:H66"/>
    <mergeCell ref="A62:A66"/>
    <mergeCell ref="A55:A59"/>
    <mergeCell ref="C51:H51"/>
    <mergeCell ref="I51:N51"/>
    <mergeCell ref="C55:H55"/>
    <mergeCell ref="I55:N55"/>
    <mergeCell ref="C57:H57"/>
    <mergeCell ref="I57:N57"/>
    <mergeCell ref="I47:N47"/>
    <mergeCell ref="C48:H48"/>
    <mergeCell ref="I48:N48"/>
    <mergeCell ref="C50:H50"/>
    <mergeCell ref="I50:N50"/>
    <mergeCell ref="C49:H49"/>
    <mergeCell ref="I49:N49"/>
    <mergeCell ref="C47:H47"/>
    <mergeCell ref="C52:H52"/>
    <mergeCell ref="C54:H54"/>
    <mergeCell ref="I54:N54"/>
    <mergeCell ref="C56:H56"/>
    <mergeCell ref="I56:N56"/>
    <mergeCell ref="C1:H1"/>
    <mergeCell ref="I1:N1"/>
    <mergeCell ref="A1:B1"/>
    <mergeCell ref="A2:B2"/>
    <mergeCell ref="A4:B4"/>
    <mergeCell ref="A5:B5"/>
    <mergeCell ref="A15:A19"/>
    <mergeCell ref="C14:H14"/>
    <mergeCell ref="I14:N14"/>
    <mergeCell ref="C15:H15"/>
    <mergeCell ref="I15:N15"/>
    <mergeCell ref="C16:H16"/>
    <mergeCell ref="I16:N16"/>
    <mergeCell ref="C17:H17"/>
    <mergeCell ref="I17:N17"/>
    <mergeCell ref="C18:H18"/>
    <mergeCell ref="I18:N18"/>
    <mergeCell ref="C19:H19"/>
    <mergeCell ref="I19:N19"/>
    <mergeCell ref="A8:A12"/>
    <mergeCell ref="C21:H21"/>
    <mergeCell ref="I21:N21"/>
    <mergeCell ref="A22:A26"/>
    <mergeCell ref="C22:H22"/>
    <mergeCell ref="I22:N22"/>
    <mergeCell ref="C23:H23"/>
    <mergeCell ref="I23:N23"/>
    <mergeCell ref="C24:H24"/>
    <mergeCell ref="I24:N24"/>
    <mergeCell ref="C25:H25"/>
    <mergeCell ref="I25:N25"/>
    <mergeCell ref="C26:H26"/>
    <mergeCell ref="I26:N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 Extraction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Kelland</dc:creator>
  <cp:lastModifiedBy>Matteo B. Bertagni</cp:lastModifiedBy>
  <dcterms:created xsi:type="dcterms:W3CDTF">2023-11-18T14:31:45Z</dcterms:created>
  <dcterms:modified xsi:type="dcterms:W3CDTF">2023-11-29T16:00:02Z</dcterms:modified>
</cp:coreProperties>
</file>