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4"/>
    <sheet state="visible" name="Results - PrecisionRecall" sheetId="2" r:id="rId5"/>
    <sheet state="visible" name="Results - Cohens Kappa" sheetId="3" r:id="rId6"/>
    <sheet state="visible" name="CombinedEvaluation" sheetId="4" r:id="rId7"/>
    <sheet state="visible" name="Final Dataset - g17 - cask" sheetId="5" r:id="rId8"/>
    <sheet state="visible" name="Final Dataset - g04 - recycling" sheetId="6" r:id="rId9"/>
    <sheet state="visible" name="Final Dataset - g13 - planningp" sheetId="7" r:id="rId10"/>
    <sheet state="visible" name="Final Dataset - g16 - mis" sheetId="8" r:id="rId11"/>
    <sheet state="visible" name="Group SPR-8 Combined Labeling" sheetId="9" r:id="rId12"/>
    <sheet state="hidden" name="Labeling Max" sheetId="10" r:id="rId13"/>
    <sheet state="hidden" name="Labeling Guusje" sheetId="11" r:id="rId14"/>
    <sheet state="hidden" name="Labeling Matthias" sheetId="12" r:id="rId15"/>
  </sheets>
  <definedNames>
    <definedName hidden="1" localSheetId="8" name="_xlnm._FilterDatabase">'Group SPR-8 Combined Labeling'!$A$1:$I$237</definedName>
  </definedNames>
  <calcPr/>
</workbook>
</file>

<file path=xl/sharedStrings.xml><?xml version="1.0" encoding="utf-8"?>
<sst xmlns="http://schemas.openxmlformats.org/spreadsheetml/2006/main" count="3561" uniqueCount="350">
  <si>
    <t>Column 1</t>
  </si>
  <si>
    <t>Used filters in sheet: "Combined_Labeling"</t>
  </si>
  <si>
    <t>Atomic</t>
  </si>
  <si>
    <t>1. Rows are filtered out when group SPR-8 did not conform during the independent labeling, meaning none of the labels (‘No violation’, ‘Atomic’, ‘Minimal’, ‘Uniform’, or ‘Unique’) were selected by at least two reviewers. These user stories are labeled with a single cross (❌) in the Conformance column.</t>
  </si>
  <si>
    <t>A user story should concern only one feature. Although common in practice, merging multiple user stories into a larger, generic one diminishes the accuracy of effort estimation. The user story US2 in Table 2 consists of two separate requirements: the act of clicking on a location, and the display of associated landmarks. This user story should be split into two:</t>
  </si>
  <si>
    <t>2. Rows are filtered out when group SPR-8 did not reach agreement during the discussion phase. These user stories are marked as ‘No agreement’ in the column "Outcome after group (SPR-8) – discussion.”</t>
  </si>
  <si>
    <t>{ US2A: As a User, I'm able to click a particular location from the map;</t>
  </si>
  <si>
    <t>{ US2B: As a User, I'm able to see landmarks associated with the latitude and longitude combination of a particular location.</t>
  </si>
  <si>
    <t>A user story expresses a requirement for exactly one feature</t>
  </si>
  <si>
    <t>Minimal</t>
  </si>
  <si>
    <t>User stories should contain a role, a means, and (optimally) some ends. Any additional information such as comments, descriptions of the expected behavior or testing hints should be left to additional notes. Consider US3: aside from a role and means, it includes a reference to an undefined mockup and a note on how to approach the implementation. The requirements engineer should move both to separate user story attributes like the description or comments, and retain only the basic text of the story: “As a care professional, I want to see the registered hours of this week".</t>
  </si>
  <si>
    <t>A user story contains nothing more than role, means, and ends</t>
  </si>
  <si>
    <t>Uniform</t>
  </si>
  <si>
    <t>Uniformity in the context of user stories means that a user story has a format that is consistent with that of the majority of user stories in the same set. To test this, the requirements engineer needs to determine the most frequently occurring format, typically agreed upon with the team. The format f1 of an individual user story 1 is syntactically compared to the most common format fstd to determine whether it adheres with the uniformity quality criterion. US12 in Table 2 is an example of a non-uniform user story, which can be rewritten as follows: “As an Administrator, I want to receive an email notification when a new user is registered". Formally, predicate isNotUniform( 1; fstd) is true if the format of 1 deviates from the standard:</t>
  </si>
  <si>
    <t>isNotUniform(1; f_std) ⇒ f1 ≠ syn(f_std)</t>
  </si>
  <si>
    <t>All user stories in a specification employ the same template</t>
  </si>
  <si>
    <t>Unique</t>
  </si>
  <si>
    <t>We present these two criteria together because they rely on the same set of predicates that can be used to check whether quality defects exist. A user story is unique when no other user story in the same project is (semantically) equal or too similar. We focus on similarity that is a potential indicator of duplicate user stories; see, for example, US11 and epic EPA in Table 2. This situation can be improved by providing more specific stories, for example:</t>
  </si>
  <si>
    <t>{ US11A As a Visitor, I'm able to see breaking news;</t>
  </si>
  <si>
    <t>{ US11B As a Visitor, I'm able to see sports news.</t>
  </si>
  <si>
    <t xml:space="preserve"> Every user story is unique, duplicates are avoided</t>
  </si>
  <si>
    <t>Dataset g04</t>
  </si>
  <si>
    <t>AQUSA</t>
  </si>
  <si>
    <t>OpenAI’s GPT-5</t>
  </si>
  <si>
    <t>Claude 4.5 Sonnet</t>
  </si>
  <si>
    <t>Gemini 2.5 Flash</t>
  </si>
  <si>
    <t>DeepSeek-V3.1</t>
  </si>
  <si>
    <t>TP</t>
  </si>
  <si>
    <t>FP</t>
  </si>
  <si>
    <t>FN</t>
  </si>
  <si>
    <t>Accuracy</t>
  </si>
  <si>
    <t>Precision</t>
  </si>
  <si>
    <t>Recall</t>
  </si>
  <si>
    <t>F1-Score</t>
  </si>
  <si>
    <t>Dataset g13</t>
  </si>
  <si>
    <t>Dataset g16</t>
  </si>
  <si>
    <t>Dataset g17</t>
  </si>
  <si>
    <t>N/A</t>
  </si>
  <si>
    <t>AVG results</t>
  </si>
  <si>
    <t>CombinedResults</t>
  </si>
  <si>
    <t>g04</t>
  </si>
  <si>
    <t>g13</t>
  </si>
  <si>
    <t>Rater 1</t>
  </si>
  <si>
    <t>Rater 2</t>
  </si>
  <si>
    <t>Cohen's Kappa</t>
  </si>
  <si>
    <t>Kappa Range</t>
  </si>
  <si>
    <t>Interpretation</t>
  </si>
  <si>
    <t>Our Evaluation</t>
  </si>
  <si>
    <t>AQUSA Evaluation</t>
  </si>
  <si>
    <t>&lt; 0.00</t>
  </si>
  <si>
    <t>Poor agreement</t>
  </si>
  <si>
    <t>OpenAIs GPT-5 Evaluation</t>
  </si>
  <si>
    <t>0.00 - 0.20</t>
  </si>
  <si>
    <t>Slight agreement</t>
  </si>
  <si>
    <t>Claude 4.5 Sonnet Evaluation</t>
  </si>
  <si>
    <t>0.21 - 0.40</t>
  </si>
  <si>
    <t>Fair agreement</t>
  </si>
  <si>
    <t>Gemini 2.5 Flash Evaluation</t>
  </si>
  <si>
    <t>0.61 - 0.80</t>
  </si>
  <si>
    <t>Substantial agreement</t>
  </si>
  <si>
    <t>0.41 - 0.60</t>
  </si>
  <si>
    <t>Moderate agreement</t>
  </si>
  <si>
    <t>0.81 - 1.00</t>
  </si>
  <si>
    <t>Almost perfect agreement</t>
  </si>
  <si>
    <t>DeepSeek-V3.1 Evaluation</t>
  </si>
  <si>
    <t>g16</t>
  </si>
  <si>
    <t>g17</t>
  </si>
  <si>
    <t>Total dataset</t>
  </si>
  <si>
    <t>Dataset</t>
  </si>
  <si>
    <t>User Story</t>
  </si>
  <si>
    <t>Performance</t>
  </si>
  <si>
    <t>OpenAI’s GPT-5 Evaluation</t>
  </si>
  <si>
    <t>As an app developer, I want to include the code of a dataset type in my app artifact and create a dataset of that type when deploying the app.</t>
  </si>
  <si>
    <t>Atomic, Uniform</t>
  </si>
  <si>
    <t>As an app developer, I want to deploy a new version of a dataset type as part of deploying a new version of the app that includes it and I expect that all dataset instances of that type that were created as part of the app deployment start using the new code.</t>
  </si>
  <si>
    <t>No violation</t>
  </si>
  <si>
    <t>As an app developer, I want to deploy a new version of a dataset type as part of an app artifact, without affecting other datasets of this type.</t>
  </si>
  <si>
    <t>As an app developer, I want to explore a dataset instance of a type that was deployed as part of an app.</t>
  </si>
  <si>
    <t>As an app developer, I want to ensure that when I deploy an artifact without creating an app this will not create any dataset types or instances.</t>
  </si>
  <si>
    <t>As an app developer, I want to share a dataset type across multiple applications that include the dataset type's code in their artifacts.</t>
  </si>
  <si>
    <t>As an app developer, I want to ensure that when I deploy a new version of an app that includes a shared dataset type that all dataset instances created by this app start using the new code but all dataset instances created by other apps remain unchanged.</t>
  </si>
  <si>
    <t>Minimal, Uniform</t>
  </si>
  <si>
    <t>As an app developer, I want to ensure that when I deploy a new version of an app that includes an older version of a dataset type deployed by another app and I expect that the dataset instances created by this app use the dataset type code included in this app.</t>
  </si>
  <si>
    <t>Atomic, Minimal, Uniform</t>
  </si>
  <si>
    <t>As an app developer, I want to ensure that when I deploy a new version of an app that includes a different version of a dataset type deployed by another app and this app shares a dataset instance of this type with the other app the deployment will fail with a version conflict error.</t>
  </si>
  <si>
    <t>As an app developer, I want to share a dataset type that I had previously deployed as part of an app.</t>
  </si>
  <si>
    <t>As a dataset developer, I want to deploy a dataset type independent from any app and allow apps to create and use dataset instances of that type.</t>
  </si>
  <si>
    <t>As a dataset developer, I want to have the option of forcing applications to have the dataset code injected at runtime.</t>
  </si>
  <si>
    <t>As a dataset developer, I want to have an archetype that helps me package my dataset type properly.</t>
  </si>
  <si>
    <t>As a dataset developer, I want to separate the interface from the implementation of a dataset type.</t>
  </si>
  <si>
    <t>As an app developer, I want to only depend on the interface of a dataset type in my app and have the system inject the implementation at runtime.</t>
  </si>
  <si>
    <t>As an app developer, I want to write unit tests for an app that depends on the interface of a dataset type.</t>
  </si>
  <si>
    <t>As a dataset developer, I want to assign explicit versions to the code of a dataset type.</t>
  </si>
  <si>
    <t>As a dataset developer, I want to deploy a new version of a dataset type without affecting the dataset instances of that type.</t>
  </si>
  <si>
    <t>As an app developer, I want to create a dataset instance with a specific version of a dataset type.</t>
  </si>
  <si>
    <t>As a dataset developer, I want to explore a dataset instance created from a dataset type that was deployed by itself.</t>
  </si>
  <si>
    <t>As a dataset developer, I want to delete outdated versions of a dataset type and I expect this to fail if there are any dataset instances with that version of the type.</t>
  </si>
  <si>
    <t>Atomic, Minimal</t>
  </si>
  <si>
    <t>As a dataset developer, I want to list all dataset instances that use a dataset type or a specific version of a type.</t>
  </si>
  <si>
    <t>As a data scientist, I want to be able to create a dataset instance of an existing dataset type without writing code.</t>
  </si>
  <si>
    <t>As a data scientist, I want to be able to upgrade a dataset instance to a new version of its code.</t>
  </si>
  <si>
    <t>As a hydrator user, I want to create a pipeline that reads or writes an existing dataset instance.</t>
  </si>
  <si>
    <t>As a hydrator user, I want to create a pipeline that reads or writes a new dataset instance and I want to create that dataset instance as part of pipeline creation.</t>
  </si>
  <si>
    <t>As a hydrator user, I want to specify an explicit version of the dataset types of the dataset instances created by my pipeline and I expect pipeline creation to fail if that results in incompatible upgrade of an existing dataset instance that is shared with other apps or pipelines.</t>
  </si>
  <si>
    <t>As a hydrator user, I want to explore the datasets created by my pipeline.</t>
  </si>
  <si>
    <t>As a hydrator user, I want to ensure that all dataset instances created by apps are available as sinks and sources for pipelines.</t>
  </si>
  <si>
    <t>As an app developer, I want to ensure that all dataset instances created by Hydrator pipelines are accessible to the app.</t>
  </si>
  <si>
    <t>As a plugin developer, I want to include the code for a dataset type in the plugin artifact, so that when a pipeline using this plugin is created a dataset instance of that type is created and it is explorable and available to apps.</t>
  </si>
  <si>
    <t>As a plugin developer, I want to use a custom dataset type that was deployed independently or as part of an app inside the plugin.</t>
  </si>
  <si>
    <t>As a plugin developer, I want to upgrade the code of a dataset type used by a dataset instance created by that plugin when I deploy a new version of the plugin and update the pipeline to use that version.</t>
  </si>
  <si>
    <t>As a pipeline developer, I want to upgrade a dataset instance to a newer version of the code after the pipeline was created.</t>
  </si>
  <si>
    <t>As a dataset developer, I want to have the option of implementing an upgrade step for when a dataset instance is upgraded to a new version of the dataset type.</t>
  </si>
  <si>
    <t>As a dataset developer, I want to have a way to reject an upgrade of a dataset instance to a newer version of it type if the upgrade is not compatible.</t>
  </si>
  <si>
    <t>As a dataset developer, I want to have the option of implementing a migration procedure that can be run after an upgrade of a dataset instance to a new version of it type.</t>
  </si>
  <si>
    <t>As a developer, I want to take a dataset offline, so that I can perform a long-running maintenance or migration procedure.</t>
  </si>
  <si>
    <t>As a dataset developer, I want to implement custom administrative operations such as "compaction" or "rebalance" that are no common to all dataset types.</t>
  </si>
  <si>
    <t>As an app developer, I want to perform custom administrative operations on dataset instances from my app and the CLI and REST or the UI.</t>
  </si>
  <si>
    <t>As a user, I want to find out what properties are supported by the dataset type what values are allowed and what the defaults are when creating a dataset instance.</t>
  </si>
  <si>
    <t>As a user, I want to specify the schema of a dataset in a uniform way across all dataset types.</t>
  </si>
  <si>
    <t>As a user, I want to specify schema as a JSON string.</t>
  </si>
  <si>
    <t>As a user, I want to specify schema as a SQL schema string.</t>
  </si>
  <si>
    <t>As a user, I want to configure time-to-live in a uniform way across all dataset types.</t>
  </si>
  <si>
    <t>As a user, I want to see the properties that were used to configure a dataset instance.</t>
  </si>
  <si>
    <t>As a user, I want to find out what properties of a dataset can be updated.</t>
  </si>
  <si>
    <t>As a user, I want to update the properties of a dataset instance and I expect this to fail if the new properties are not compatible with a meaningful error message.</t>
  </si>
  <si>
    <t>As a user, I want to update a single property of a dataset instance without knowing all other properties.</t>
  </si>
  <si>
    <t>As a user, I want to remove a single property of a dataset instance without knowing all other properties.</t>
  </si>
  <si>
    <t>As a user, I want to trigger a migration process for a dataset if updating its properties requires that.</t>
  </si>
  <si>
    <t>As a user, I want to ensure that if reconfiguration of a dataset fails then no changes have taken effect, so that all steps required to reconfigure a dataset must be done as a single atomic action.</t>
  </si>
  <si>
    <t>As an app developer, I want to ensure that application creation fails if any of its datasets cannot be created.</t>
  </si>
  <si>
    <t>As an app developer, I want to ensure that application redeployment fails if any of its datasets cannot be reconfigured.</t>
  </si>
  <si>
    <t>As an app developer, I want to tolerate existing datasets if their properties are different but compatible when creating a dataset as part of app deployment.</t>
  </si>
  <si>
    <t>As a user, I want to specify as part of dataset configuration whether it is explorable.</t>
  </si>
  <si>
    <t>As a user, I want to specify the explore schema separately.</t>
  </si>
  <si>
    <t>As a user, I want to ensure that dataset creation fails if the dataset cannot be enabled for explore.</t>
  </si>
  <si>
    <t>As a user, I want to ensure that dataset reconfiguration fails if the corresponding update of the explore table fails.</t>
  </si>
  <si>
    <t>As a user, I want to ensure that a dataset operation fails if it fails to make its required changes to explore.</t>
  </si>
  <si>
    <t>As a user, I want to ensure that an update of explore never leads to silent loss of data or data available for explore.</t>
  </si>
  <si>
    <t>As a user, I want to enable explore for a dataset that was not configured for explore initially.</t>
  </si>
  <si>
    <t>As a user, I want to disable explore for a dataset that was configured for explore initially.</t>
  </si>
  <si>
    <t>Total:</t>
  </si>
  <si>
    <t>As a user, I want to click on the address, so that it takes me to a new tab with Google Maps.</t>
  </si>
  <si>
    <t>As a user, I want to be able to anonymously view public information, so that I know about recycling centers near me before creating an account.</t>
  </si>
  <si>
    <t>As a user, I want to be able to enter my zip code and get a list of nearby recycling facilities, so that I can determine which ones I should consider.</t>
  </si>
  <si>
    <t>As a user, I want to have a flexible pick up time, so that I can more conveniently use the website.</t>
  </si>
  <si>
    <t>As a user, I want to be able to select different types of recyclable waste, so I have and get a list of facilities that accept each type and their opening hours, so that I can find an optimal route and schedule.</t>
  </si>
  <si>
    <t>As a user, I want to add donation centers as favorites on my profile, so that I can view them later.</t>
  </si>
  <si>
    <t>As a user, I want to be able to give my email ID, so that I can receive notifications for new events as they are posted.</t>
  </si>
  <si>
    <t>As a user, I want to be able to view a map display of the public recycling bins around my area.</t>
  </si>
  <si>
    <t>As a user, I want to be able to view a map display of the special waste drop off sites around my area.</t>
  </si>
  <si>
    <t>As a user, I want to be able to view the safe disposal events currently being organised around my area.</t>
  </si>
  <si>
    <t>As a user, I want to choose a flexible pick up time, so that I can more conveniently use the website.</t>
  </si>
  <si>
    <t>As a user, I want to view user documentation for the website, so that I know how to use the web app.</t>
  </si>
  <si>
    <t>As a user, I want to get feedback when I enter an invalid zip code.</t>
  </si>
  <si>
    <t>As a user, I want to be able to create an account, so that I can create my own profile.</t>
  </si>
  <si>
    <t>As an admin, I want to be able to add or remove recycling facilities' information, so that users get the most recent information.</t>
  </si>
  <si>
    <t>Atomic, Unique</t>
  </si>
  <si>
    <t>As an admin, I want to be able to read users' feedback and complaints, so that we can add more features and keep improving the service we provide to them.</t>
  </si>
  <si>
    <t>As a user, I want to be able to check transaction history and keep a record of it, so that I can go back when needed.</t>
  </si>
  <si>
    <t>As an admin, I want to be able to block specific users based on IP address, so that I can prevent spamming on the websites.</t>
  </si>
  <si>
    <t>As an admin, I want to view a dashboard that monitors all the sites' statuses, so that I can have a sense of what people are doing on our sites and know the service status.</t>
  </si>
  <si>
    <t>As an admin, I want to have all data encrypted, so that important information will not be stolen during a server breach or an attack.</t>
  </si>
  <si>
    <t>As an executive, I want to have full access to data related to my company, so that I can have a sense of my company's performance.</t>
  </si>
  <si>
    <t>As an employee, I want to access the route planning system during work, so that I can be guided through the neighbourhood.</t>
  </si>
  <si>
    <t>As an employee from the HR department, I want to have access to the full information of all employees working for this business.</t>
  </si>
  <si>
    <t>As a developer, I want to access an API from the website, so that I can integrate it and implement certain features in my own iOS application.</t>
  </si>
  <si>
    <t>As a user, I want to be able to receive tempting rewards, so that I have a reason to use the website.</t>
  </si>
  <si>
    <t>As an admin, I want to handle all users' activities, so that I can manage more efficiently.</t>
  </si>
  <si>
    <t>As a company, I want to have a website that is easy to use, so that I can upload or delete stuff step by step.</t>
  </si>
  <si>
    <t>As an employee, I want to get quick notifications, so that I can process cases the first time.</t>
  </si>
  <si>
    <t>As a company accountant, I want to view all available activity fees online, so that I can easily create a bill statement.</t>
  </si>
  <si>
    <t>As a developer, I want to use bootstrap in the process of developing, so that I can easily design my website.</t>
  </si>
  <si>
    <t>As a user, I want to view all locations of recycling centers on a map, so that I can check which routes to take to drop off waste.</t>
  </si>
  <si>
    <t>As a user, I want to upload my week's schedule, so that I can get recommendations for recycling centers that best fit my availability.</t>
  </si>
  <si>
    <t>As a user, I want to contact the administrators, so that I can give feedback or ask for help.</t>
  </si>
  <si>
    <t>As an admin, I want to add recycling center information, so that I can keep the database up-to-date over time.</t>
  </si>
  <si>
    <t>As an admin, I want to view user error logs, so that I can fix or review any issues that are being faced by users of the system.</t>
  </si>
  <si>
    <t>As an admin, I want to onboard recycling centers on the platform, so that I can increase information accuracy.</t>
  </si>
  <si>
    <t>As a superuser, I want to update the recycling center information, so that I can provide the latest information about the recycling center.</t>
  </si>
  <si>
    <t>As a superuser, I want to view users' stats, so that I can view in real-time how many users have visited my recycling center information and their recyclable waste.</t>
  </si>
  <si>
    <t>As a superuser, I want to reply to user questions, so that I can answer any questions about my recycling center.</t>
  </si>
  <si>
    <t>As an admin, I want to be able to communicate directly with facilities, so that I can keep them updated about features we have on our website.</t>
  </si>
  <si>
    <t>As a user, I want to be able to browse through the list of facolities and see which ones are environment-friendly, so that I can know for sure my waste is not going to leave a negative ecological footprint.</t>
  </si>
  <si>
    <t>As a recyclingfacility representative, I want to be able to update my information and the type of material I accept, so that I can avoid any miscommunication with users.</t>
  </si>
  <si>
    <t>As a recyclingfacility representative, I want to have access to user stats and schedules, so that I can adjust my hours and/or upgrade equipment and capacity in order to be able to accomodate larger amounts of recyclable materials.</t>
  </si>
  <si>
    <t>As a recyclingfacility, I want to be able to communicate directly with the site admin and convey any issues or concerns I have, so that they fix them.</t>
  </si>
  <si>
    <t>As a moderator, I want to create a new game by entering a name and an optional description, so that I can start inviting estimators.</t>
  </si>
  <si>
    <t>As a moderator, I want to invite estimators by giving them a URL where they can access the game, so that we can start the game.</t>
  </si>
  <si>
    <t>As a moderator, I want to start a round by entering an item in a single multi-line text field, so that we can estimate it.</t>
  </si>
  <si>
    <t>As a moderator, I want to see all items we try to estimate this session, so that I can answer questions about the current story such as "does this include ___".</t>
  </si>
  <si>
    <t>As a moderator, I want to select an item to be estimated or re-estimated, so that the team sees that item and can estimate it.</t>
  </si>
  <si>
    <t>As a moderator, I want to add an item to the list of items to be estimated, so that so that we can be flexible and accommodate situations where we think of a new story while playing.</t>
  </si>
  <si>
    <t>As a moderator, I want to edit an item in the list of items to be estimated, so that I can make it better reflect the team's understanding of the item.</t>
  </si>
  <si>
    <t>As a moderator, I want to delete an item from the list of items to be estimated, so that we can remove it and not estimate it.</t>
  </si>
  <si>
    <t>As a moderator, I want to show all estimates immediately, so that I can decide to show the estimates that have been given even though not all estimators have given their estimate.</t>
  </si>
  <si>
    <t>As a moderator, I want to accept the average of all estimates, so that we can move on to the next item when we agree.</t>
  </si>
  <si>
    <t>As a moderator, I want to have the "estimate" field filled in automatically if all estimators show the same card, so that I can accept it more quickly.</t>
  </si>
  <si>
    <t>As a moderator, I want to enter the agreed-upon estimate, so that we can move on to the next item when we agree.</t>
  </si>
  <si>
    <t>As a moderator, I want to estimate a story we estimated earlier in the session again, so that we can give a new estimate if we feel different about the story after estimating other related stories.</t>
  </si>
  <si>
    <t>As a moderator, I want to import stories from a spreadsheet, so that I don't have to copy and paste each individual story.</t>
  </si>
  <si>
    <t>As a moderator, I want to copy/paste stories from a spreadsheet, so that I can get started more quickly.</t>
  </si>
  <si>
    <t>As a moderator, I want to browse through previous games, so that I can find the previous game Iím looking for.</t>
  </si>
  <si>
    <t>As a moderator, I want to view a transcript of a game, so that I can see the stories and estimates.</t>
  </si>
  <si>
    <t>As a moderator, I want to export a transcript of a game as a HTML file, so that I can save the stories and estimates locally.</t>
  </si>
  <si>
    <t>Minimal, Unique</t>
  </si>
  <si>
    <t>As a moderator, I want to export a transcript of a game as a CSV file, so that I can further process the stories and estimates.</t>
  </si>
  <si>
    <t>As a moderator, I want to delete a game, so that stories and estimates for this game are no longer stored.</t>
  </si>
  <si>
    <t>As a moderator, I want to create an account for the application by entering my name, email address, a password and a username, so that I can start using the application.</t>
  </si>
  <si>
    <t>As a moderator, I want to log in using my account name and password, so that I can start using the application.</t>
  </si>
  <si>
    <t>As a moderator, I want to change my account details, so that I can keep my account details up-to-date.</t>
  </si>
  <si>
    <t>As a moderator, I want to delete my account, so that account information and games are no longer stored.</t>
  </si>
  <si>
    <t>As a moderator, I want to see dates and times in my local timezone, so that I don't have to do timezone conversion myself.</t>
  </si>
  <si>
    <t>As a moderator, I want to get a password reminder by email, so that I can get back to using the application when I've forgotten my password.</t>
  </si>
  <si>
    <t>As a moderator, I want to select whether to have the team estimate with {0, 1/2, 1, 2, 3, 5, 8, etc.} or {0, 1, 2, 4, 8, 16, 32, etc.}, so that the team can use either the modified Fibonacci sequence or powers of 2.</t>
  </si>
  <si>
    <t>Minimal, Atomic, Uniform</t>
  </si>
  <si>
    <t>Minimal, Atomic</t>
  </si>
  <si>
    <t>As a moderator, I want to invite up to 15 estimators, so that we can play with large but not immense teams.</t>
  </si>
  <si>
    <t>As an estimator, I want to join a game by entering my name on the page I received the URL for, so that I can participate.</t>
  </si>
  <si>
    <t>As an estimator, I want to see the item weíre estimating, so that I know what Iím giving an estimate for.</t>
  </si>
  <si>
    <t>As an estimator, I want to see all items we will try to estimate this session, so that I have a feel for the sizes of the various items.</t>
  </si>
  <si>
    <t>As a participant, I want to immediately see that an estimate has been given by a specific estimator, so that I know who has already given an estimate and who weíre still waiting for.</t>
  </si>
  <si>
    <t>As a participant, I want to be able to change my estimate up until the last person selects a card and all are shown, so that I can change my mind based on information I hear.</t>
  </si>
  <si>
    <t>As a participant, I want to be able to see each estimator's prior estimates for the story being estimated, so that I can see how his or her opinion has changed so I can ask questions.</t>
  </si>
  <si>
    <t>As a participant, I want to see who gave what estimates during the current round, so that I know this when weíre discussing the estimates.</t>
  </si>
  <si>
    <t>As a participant, I want to have the two-minute timer reset itself as soon as we all play an estimate, so that it's ready for use on the next round.</t>
  </si>
  <si>
    <t>As a participant, I want to scroll back through the stories and estimates from prior rounds, so that I can use this information when I estimate the item of the current round.</t>
  </si>
  <si>
    <t>As a participant, I want to always have the cards in the same order across multiple draws, so that it's easy to compare estimates.</t>
  </si>
  <si>
    <t>As a participant, I want to change my estimate as long as the draw has not been completed, so that I can change my mind.</t>
  </si>
  <si>
    <t>As a developer, I want to have written a site which is compliant with XHTML and CSS standards, so that as many people as possible can access the site and view it as intended.</t>
  </si>
  <si>
    <t>As a developer, I want to have a list of definitions for commonly used terms, so that everyone working on the project can understand each other more easily.</t>
  </si>
  <si>
    <t>As a developer, I want to have created database indexes, so that the queries run as fast as possible.</t>
  </si>
  <si>
    <t>As a developer, I want to have the application function correctly in Internet Explorer 6 and 7, Firefox 1.5 and 2, and Safari 2, so that as many people as possible can fully use the application.</t>
  </si>
  <si>
    <t>As a developer, I want to have the site comply with the W3C accessibility guidelines where possible, so that people with accessibility issues can use the application.</t>
  </si>
  <si>
    <t>As a user, I want to have the application respond quickly to my actions, so that I don't get bored.</t>
  </si>
  <si>
    <t>As a user, I want to be able to use Unicode, so that I can use any language I like.</t>
  </si>
  <si>
    <t>As a user, I want to see sensible and predictable URLs, so that the application feels logical and transparent.</t>
  </si>
  <si>
    <t>As a user, I want to have nice error pages when something goes wrong, so that I can trust the system and its developers.</t>
  </si>
  <si>
    <t>As a Researcher, I want results to be stored in a non-identifiable way, so that I can study the data to see things like whether estimates converged around the first opinion given by "estimator A" for example.</t>
  </si>
  <si>
    <t>As a Mike, I want to be able to see some metrics on use of the game, so that I can see how much it is being used.</t>
  </si>
  <si>
    <t>As a collection curator, I want to set a date after which data will expire and be deleted or hidden then deleted.</t>
  </si>
  <si>
    <t>As a collection curator, I want to see the scheduled records deletion date be displayed on the item and component pages.</t>
  </si>
  <si>
    <t>As a repository manager, I want to track who is financially responsible for each item in the repository, who should probably be a person contact including name, phone, email, maybe title and address.</t>
  </si>
  <si>
    <t>As a repository manager, I want to be able t run a report periodically showing the storage consumed by each financial contact.</t>
  </si>
  <si>
    <t>As a faculty member, I want to add a date delimiter to a search string, so that I can limit a search to return only results from before, after, or between a given date or dates.</t>
  </si>
  <si>
    <t>As a developer, I want to determine if we can use the in-built Fedora 4 event audit services.</t>
  </si>
  <si>
    <t>As a DPC, I want events to be created when a publication is published and unpublished, who did it, comment, so that I can record when and why something was made unavailable.</t>
  </si>
  <si>
    <t>As a repository manager, I want to specify the remote replication policy for each collection.</t>
  </si>
  <si>
    <t>As a repository manager, I want to elect to either replicate remotely or not and possibly to replicate beyond the primary remote site.</t>
  </si>
  <si>
    <t>As a collection curator, I want to have the repository queue my collection for replication upon ingest to our remote storage site and to display the remote replication status in each item and component page in the staff interface.</t>
  </si>
  <si>
    <t>As a collection curator, I want to have a summary of all remote replication status at collection level on my dashboard.</t>
  </si>
  <si>
    <t>As a collection curator, I want to have my collection be encrypted with a key maintained on that server, a checksum made and stored of the encrypted file, and the encrypted file replicated to our remote storage site.</t>
  </si>
  <si>
    <t>As a collection curator, I want to lift an embargo for an object in a simple way.</t>
  </si>
  <si>
    <t>As a repoadmin, I want to have Symplectic Elements bidirectionally communicate and integrate with DDR, which  provide a Fedora Connector and Emory is using a hidden Fedora instance that Hydra collects objects for.</t>
  </si>
  <si>
    <t>As a collection curator, I want to have items be made available under the permissions they were configured once the embargo date has been reached.</t>
  </si>
  <si>
    <t>As a collection curator, I want to create deposit forms specific to the collection.</t>
  </si>
  <si>
    <t>As a collection curator, I want to allow some collections the option of setting an embargo date at deposit.</t>
  </si>
  <si>
    <t>As a collection curator, I want to have item metadata to be discoverable while the item is under embargo.</t>
  </si>
  <si>
    <t>As a collection curator, I want to have the item to be allowed under the access permissions set on the object after the embargo data is reached.</t>
  </si>
  <si>
    <t>Uniform, Unique</t>
  </si>
  <si>
    <t>As a repoadmin, I want to have users to be presented with a license or a selection of licenses, specific to the collection, and deposit to be denied if the submitter does not accept the license.</t>
  </si>
  <si>
    <t>As a repoadmin, I want to have the license be recorded in metadata and displayed alongside the item.</t>
  </si>
  <si>
    <t>As a DigitalRecords Archivist, I want to have a method to batch ingest ETDs we receive from ProQuest.</t>
  </si>
  <si>
    <t>As a DigitalRecords Archivist, I want to have the batch ingest tool to recognize and set embargoes, permissions for embargoed items should be allow everyone to view metadata, and collection curator and repository administrators to download the files.</t>
  </si>
  <si>
    <t>As a DigitalRecords Archivist, I want to have the repository to lift embargoes on the release date and set the access controls to the configuration set on item on that date.</t>
  </si>
  <si>
    <t>As a visitor, I want to see the embargo status and release date clearly displayed and perhaps highlighted in some way.</t>
  </si>
  <si>
    <t>As a DigitalRecords Archivist, I want to have a method to add and remove multiple people to deposit groups in specific collections, to set a date that the deposit window closes, and to have these permissions conferred on these depositors should pick up on the collection's default permission.</t>
  </si>
  <si>
    <t>As a DigitalRecords Archivist, I want to edit the length of embargoes.</t>
  </si>
  <si>
    <t>As a DigitalRecords Archivist, I want to expose the descriptive record for each ETD item for re-use external to Fedora.</t>
  </si>
  <si>
    <t>As a DigitalRecords Archivist, I want to grant embargo privileges to other repository administrators.</t>
  </si>
  <si>
    <t>As a DigitalRecords Archivist, I want to have a method to add and remove individual people from deposit groups.</t>
  </si>
  <si>
    <t>As a collection curator, I want to have a tool to perform author authority control.</t>
  </si>
  <si>
    <t>As a collection curator, I want to move items from one collection to another.</t>
  </si>
  <si>
    <t>As a repoadmin, I want to expose repository contents via OAI-PMH.</t>
  </si>
  <si>
    <t>As a DigitalRecords Archivist, I want to view and download summary embargo metadata for all ETDs in the repository.</t>
  </si>
  <si>
    <t>As a batch submitter, I want to provide my data and metadata in a simple, documented format to the repository staff for ingest.</t>
  </si>
  <si>
    <t>As a repository manager, I want to see a display of recent errors deduplicated for easy comprehension like Symplectic Elements provides.</t>
  </si>
  <si>
    <t>As a repository manager, I want to view a dashboard statistics about collections size including a list of collections, the number of items and components in each, total storage consumed by each collection, visualization of deposit activity.</t>
  </si>
  <si>
    <t>As a collection curator, I want to see a dashboard widget showing a summary of recent submissions to my collection.</t>
  </si>
  <si>
    <t>As a repoadmin, I want to continue to provide access to the repository in the event that the server fails.</t>
  </si>
  <si>
    <t>As a repoadmin, I want to provide the server SLA to data contributors.</t>
  </si>
  <si>
    <t>As a repoadmin, I want to update the repository index without disrupting access to the public interface.</t>
  </si>
  <si>
    <t>As a repoadmin, I want to provide a Linked Data interface to the repository.</t>
  </si>
  <si>
    <t>As a developer, I want to upgrade to Fedora 4 and migrate our applications and data.</t>
  </si>
  <si>
    <t>As a collection curator, I want to canonically identify authors and creators of my items by unique identifier, so that it's easier to view all of the works by that person together.</t>
  </si>
  <si>
    <t>As a collection curator, I want to see the referers for visitors who use resolver-abstracted links to reach my items.</t>
  </si>
  <si>
    <t>As a data contributor, I want to refer to the Disaster Recovery Plan in grant proposals and Data Management Plans.</t>
  </si>
  <si>
    <t>As a depositor, I want to get feedback post-ingest alerting me if files I submitted do not conform to their format specifications, if they are not valid, or if they are not wellformed.</t>
  </si>
  <si>
    <t>As a batch submitter, I want to access documentation describing the folder ingest process.</t>
  </si>
  <si>
    <t>As a depositor, I want to see what kinds of things the repository accepts and what formats are accepted and recommended.</t>
  </si>
  <si>
    <t>As a depositor, I want to easily find information about which data can be assigned a DOI, how to get one, and what metadata are required.</t>
  </si>
  <si>
    <t>As a collection curator, I want to restrict access to my collection or items to Duke IP addresses.</t>
  </si>
  <si>
    <t>As a collection curator, I want users to contact me directly from the repository to request access to restricted objects.</t>
  </si>
  <si>
    <t>As a collection owner, I want to have submitters to my collection to be unable to modify existing items in that collection.</t>
  </si>
  <si>
    <t>As a superuser, I want to enter and exit the superuser scope.</t>
  </si>
  <si>
    <t>As a collection curator I want to change permissions on one or more items simultaneously.</t>
  </si>
  <si>
    <t>As a repository manager, I want to view available versions of an object and restore a version from the staff interface.</t>
  </si>
  <si>
    <t>As a collection curator, I want to view the permission on my objects all together.</t>
  </si>
  <si>
    <t>As a non-Duke researcher, I want to describe my team and mine's objects in the repository after they've been deposited if we've been assigned permission to edit metadata.</t>
  </si>
  <si>
    <t>As a faculty member, I want to go to my repository dashboard to manage members of my classes, grant submit permissions by pasting in a list of NetIDs, see confirmation that DDR recognizes the NetIDs, ability to manually remove permissions, ability to set begin and end dates for a submission window, and a have a status screen to clearly illustrate who has and hasn't submitted.</t>
  </si>
  <si>
    <t>User story</t>
  </si>
  <si>
    <t>Label Max</t>
  </si>
  <si>
    <t>Label Guusje</t>
  </si>
  <si>
    <t>Label Matthias</t>
  </si>
  <si>
    <t>Votes</t>
  </si>
  <si>
    <t>Conformance</t>
  </si>
  <si>
    <t>Outcome</t>
  </si>
  <si>
    <t>Outcome after group (SPR 8) - discussion</t>
  </si>
  <si>
    <t>Dataset 1 - g13-planningpoker</t>
  </si>
  <si>
    <t>As a participant, I want to be shown all estimates at the same time after all estimators have given their estimate, so that I can be sure estimates are independent and not influenced by other estimates given in the same draw.</t>
  </si>
  <si>
    <t>No agreement</t>
  </si>
  <si>
    <t>As a participant, I want to be able start a two-minute countdown timer that all participants can see, so that I can limit the time spent discussing the estimates when I think weíve talked long enough.</t>
  </si>
  <si>
    <t>As a participant, I want to have a small thumbnail photo displayed near where my cards are played, so that the game is more personal because I see who I'm estimating with.</t>
  </si>
  <si>
    <t>Dataset 2 - g04-recycling</t>
  </si>
  <si>
    <t>As a user, I want to be able to get the hours of each recycling facility, so that I can arrange drop-offs on my off days or during after-work hours.</t>
  </si>
  <si>
    <t>As a user, I want to have a great UI and UX from the sites, so that I have a pleasant experience when navigating through them.</t>
  </si>
  <si>
    <t>As a user, I want to be able to access the site and do all the other stuffs on all of my electronic devices.</t>
  </si>
  <si>
    <t>As a user, I want to have my personal information kept securely in the database of the website, so that I will not suffer from identity theft or telephone harassment.</t>
  </si>
  <si>
    <t>No Agreement</t>
  </si>
  <si>
    <t>As a developer, I want to attend some UI/UX lessons, so that I can develop an awesome and beautiful features website.</t>
  </si>
  <si>
    <t>As a user, I want to link my email account to my profile, so that I can get a temporary password in case I forget my own one.</t>
  </si>
  <si>
    <t>As an admin, I want to be able to have a dashboard that shows usage stats and locations, so that I can identify the neighbourhoods with the largest number of drop-offs and to try getting more facilities involved.</t>
  </si>
  <si>
    <t>Dataset 3 - g17-cask</t>
  </si>
  <si>
    <t>As a pipeline designer, I want to get a meaningful error message when pipeline creation fails when I use an existing dataset as a sink or source, so that I know that the schema or any other property of the dataset is incompatible with what the pipeline requires.</t>
  </si>
  <si>
    <t>Dataset 4 - g16-mis</t>
  </si>
  <si>
    <t>As a collection curator, I want to map an item or items from one collection to another, so that an item may administratively belong to one collection but could appear in other collections.</t>
  </si>
  <si>
    <t>As a repository manager, I want to schedule a message to users to be displayed on each page on the repository between select times for things like notification of upcoming downtime.</t>
  </si>
  <si>
    <t>As a repoadmin, I want to have Symplectic Elements to communicate</t>
  </si>
  <si>
    <t>As a collection curator, I want to have metadata changes made to items with repository-assigned DOIs to be propagated to the EZID.</t>
  </si>
  <si>
    <t>As a collection curator, I want to create groups of users to manage permissions in the repository in an easy way.</t>
  </si>
  <si>
    <t>As a collection curator, I want to be able require authentication to access objects unless the request is coming from a whitelisted IP address, list of addresses.</t>
  </si>
  <si>
    <t>Label</t>
  </si>
  <si>
    <t>Notes</t>
  </si>
  <si>
    <t>Uniform, Minimal</t>
  </si>
  <si>
    <t>Same as  row 16</t>
  </si>
  <si>
    <t>Same as  row 15</t>
  </si>
  <si>
    <t>Same as row 42</t>
  </si>
  <si>
    <t>Same as row 35</t>
  </si>
  <si>
    <t>Doubt</t>
  </si>
  <si>
    <t>Duplicate?</t>
  </si>
  <si>
    <t>Uniform, No violation</t>
  </si>
  <si>
    <t>Same as row 101</t>
  </si>
  <si>
    <t>Same as row 99</t>
  </si>
  <si>
    <t>As a user, I want to be able to browse through the list of facilities and see which ones are environment-friendly, so that I can know for sure my waste is not going to leave a negative ecological footprint.</t>
  </si>
  <si>
    <t>Unique, Atomic, Uniform</t>
  </si>
  <si>
    <t>Same as row 125</t>
  </si>
  <si>
    <t>Minimal, Uniform, Atomic</t>
  </si>
  <si>
    <t>Same as row 109</t>
  </si>
  <si>
    <t>No violation, Atomic</t>
  </si>
  <si>
    <t>Uniform, Atomic</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</si>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</sst>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1.0"/>
      <color theme="1"/>
      <name val="Arial"/>
    </font>
    <font>
      <b/>
      <sz val="11.0"/>
      <color rgb="FF000000"/>
      <name val="Arial"/>
    </font>
    <font>
      <sz val="11.0"/>
      <color theme="1"/>
      <name val="Arial"/>
    </font>
    <font>
      <sz val="11.0"/>
      <color rgb="FF000000"/>
      <name val="Arial"/>
    </font>
    <font>
      <color theme="1"/>
      <name val="Arial"/>
      <scheme val="minor"/>
    </font>
    <font>
      <i/>
      <sz val="11.0"/>
      <color rgb="FF000000"/>
      <name val="Arial"/>
    </font>
    <font>
      <b/>
      <color theme="1"/>
      <name val="Arial"/>
      <scheme val="minor"/>
    </font>
    <font>
      <b/>
      <color theme="1"/>
      <name val="Helvetica Neue"/>
    </font>
    <font>
      <b/>
      <color rgb="FF000000"/>
      <name val="Helvetica Neue"/>
    </font>
    <font>
      <color rgb="FF000000"/>
      <name val="Helvetica Neue"/>
    </font>
    <font>
      <color rgb="FF1B1C1D"/>
      <name val="&quot;Google Sans Text&quot;"/>
    </font>
    <font>
      <color rgb="FF444746"/>
      <name val="&quot;Google Sans Text&quot;"/>
    </font>
    <font>
      <b/>
      <color rgb="FFFFFFFF"/>
      <name val="Arial"/>
      <scheme val="minor"/>
    </font>
    <font>
      <color rgb="FFFFFFFF"/>
      <name val="Arial"/>
      <scheme val="minor"/>
    </font>
    <font>
      <color theme="0"/>
      <name val="Arial"/>
      <scheme val="minor"/>
    </font>
  </fonts>
  <fills count="5">
    <fill>
      <patternFill patternType="none"/>
    </fill>
    <fill>
      <patternFill patternType="lightGray"/>
    </fill>
    <fill>
      <patternFill patternType="solid">
        <fgColor rgb="FFB0B3B2"/>
        <bgColor rgb="FFB0B3B2"/>
      </patternFill>
    </fill>
    <fill>
      <patternFill patternType="solid">
        <fgColor rgb="FFD4D4D4"/>
        <bgColor rgb="FFD4D4D4"/>
      </patternFill>
    </fill>
    <fill>
      <patternFill patternType="solid">
        <fgColor rgb="FF356854"/>
        <bgColor rgb="FF356854"/>
      </patternFill>
    </fill>
  </fills>
  <borders count="56">
    <border/>
    <border>
      <left style="thin">
        <color rgb="FF8C352D"/>
      </left>
      <right style="thin">
        <color rgb="FF000000"/>
      </right>
      <top style="thin">
        <color rgb="FF8C352D"/>
      </top>
      <bottom style="thin">
        <color rgb="FF8C352D"/>
      </bottom>
    </border>
    <border>
      <left style="thin">
        <color rgb="FFBB463C"/>
      </left>
      <right style="thin">
        <color rgb="FF8C352D"/>
      </right>
      <top style="thin">
        <color rgb="FF8C352D"/>
      </top>
      <bottom style="thin">
        <color rgb="FF8C352D"/>
      </bottom>
    </border>
    <border>
      <left style="thin">
        <color rgb="FF8C352D"/>
      </left>
      <right style="thin">
        <color rgb="FF000000"/>
      </right>
      <top style="thin">
        <color rgb="FFFFFFFF"/>
      </top>
      <bottom style="thin">
        <color rgb="FFFFFFFF"/>
      </bottom>
    </border>
    <border>
      <left style="thin">
        <color rgb="FFFFFFFF"/>
      </left>
      <right style="thin">
        <color rgb="FF8C352D"/>
      </right>
      <top style="thin">
        <color rgb="FFFFFFFF"/>
      </top>
      <bottom style="thin">
        <color rgb="FFFFFFFF"/>
      </bottom>
    </border>
    <border>
      <left style="thin">
        <color rgb="FF8C352D"/>
      </left>
      <right style="thin">
        <color rgb="FF000000"/>
      </right>
      <top style="thin">
        <color rgb="FFF6F8F9"/>
      </top>
      <bottom style="thin">
        <color rgb="FFF6F8F9"/>
      </bottom>
    </border>
    <border>
      <left style="thin">
        <color rgb="FFF6F8F9"/>
      </left>
      <right style="thin">
        <color rgb="FF8C352D"/>
      </right>
      <top style="thin">
        <color rgb="FFF6F8F9"/>
      </top>
      <bottom style="thin">
        <color rgb="FFF6F8F9"/>
      </bottom>
    </border>
    <border>
      <left style="thin">
        <color rgb="FF8C352D"/>
      </left>
      <right style="thin">
        <color rgb="FF000000"/>
      </right>
      <top style="thin">
        <color rgb="FFF6F8F9"/>
      </top>
      <bottom style="thin">
        <color rgb="FF8C352D"/>
      </bottom>
    </border>
    <border>
      <left style="thin">
        <color rgb="FFF6F8F9"/>
      </left>
      <right style="thin">
        <color rgb="FF8C352D"/>
      </right>
      <top style="thin">
        <color rgb="FFF6F8F9"/>
      </top>
      <bottom style="thin">
        <color rgb="FF8C352D"/>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FFFFF"/>
      </right>
      <top style="thin">
        <color rgb="FFFFFFFF"/>
      </top>
      <bottom style="thin">
        <color rgb="FFFFFFFF"/>
      </bottom>
    </border>
    <border>
      <left style="thin">
        <color rgb="FFFFFFFF"/>
      </left>
      <right style="thin">
        <color rgb="FF3E4791"/>
      </right>
      <top style="thin">
        <color rgb="FFFFFFFF"/>
      </top>
      <bottom style="thin">
        <color rgb="FFFFFFFF"/>
      </bottom>
    </border>
    <border>
      <left style="thin">
        <color rgb="FF3E4791"/>
      </left>
      <right style="thin">
        <color rgb="FFF6F8F9"/>
      </right>
      <top style="thin">
        <color rgb="FFF6F8F9"/>
      </top>
      <bottom style="thin">
        <color rgb="FFF6F8F9"/>
      </bottom>
    </border>
    <border>
      <left style="thin">
        <color rgb="FFF6F8F9"/>
      </left>
      <right style="thin">
        <color rgb="FF3E4791"/>
      </right>
      <top style="thin">
        <color rgb="FFF6F8F9"/>
      </top>
      <bottom style="thin">
        <color rgb="FFF6F8F9"/>
      </bottom>
    </border>
    <border>
      <left style="thin">
        <color rgb="FF3E4791"/>
      </left>
      <right style="thin">
        <color rgb="FFFFFFFF"/>
      </right>
      <top style="thin">
        <color rgb="FFFFFFFF"/>
      </top>
      <bottom style="thin">
        <color rgb="FF3E4791"/>
      </bottom>
    </border>
    <border>
      <left style="thin">
        <color rgb="FFFFFFFF"/>
      </left>
      <right style="thin">
        <color rgb="FFFFFFFF"/>
      </right>
      <top style="thin">
        <color rgb="FFFFFFFF"/>
      </top>
      <bottom style="thin">
        <color rgb="FF3E4791"/>
      </bottom>
    </border>
    <border>
      <left style="thin">
        <color rgb="FFFFFFFF"/>
      </left>
      <right style="thin">
        <color rgb="FF3E4791"/>
      </right>
      <top style="thin">
        <color rgb="FFFFFFFF"/>
      </top>
      <bottom style="thin">
        <color rgb="FF3E4791"/>
      </bottom>
    </border>
    <border>
      <left style="thin">
        <color rgb="FF000000"/>
      </left>
      <right style="thin">
        <color rgb="FF000000"/>
      </right>
      <top style="thin">
        <color rgb="FF000000"/>
      </top>
      <bottom style="thin">
        <color rgb="FF000000"/>
      </bottom>
    </border>
    <border>
      <left style="thick">
        <color rgb="FF000000"/>
      </left>
      <right style="thin">
        <color rgb="FFFFFFFF"/>
      </right>
      <top style="thin">
        <color rgb="FFFFFFFF"/>
      </top>
      <bottom style="thin">
        <color rgb="FFFFFFFF"/>
      </bottom>
    </border>
    <border>
      <left style="thin">
        <color rgb="FFFFFFFF"/>
      </left>
      <right style="thick">
        <color rgb="FF000000"/>
      </right>
      <top style="thin">
        <color rgb="FFFFFFFF"/>
      </top>
      <bottom style="thin">
        <color rgb="FFFFFFFF"/>
      </bottom>
    </border>
    <border>
      <left style="thick">
        <color rgb="FF000000"/>
      </left>
      <right style="thin">
        <color rgb="FFF6F8F9"/>
      </right>
      <top style="thin">
        <color rgb="FFF6F8F9"/>
      </top>
      <bottom style="thin">
        <color rgb="FFF6F8F9"/>
      </bottom>
    </border>
    <border>
      <left style="thin">
        <color rgb="FFF6F8F9"/>
      </left>
      <right style="thick">
        <color rgb="FF000000"/>
      </right>
      <top style="thin">
        <color rgb="FFF6F8F9"/>
      </top>
      <bottom style="thin">
        <color rgb="FFF6F8F9"/>
      </bottom>
    </border>
    <border>
      <left style="thin">
        <color rgb="FF284E3F"/>
      </left>
      <right style="thin">
        <color rgb="FF356854"/>
      </right>
      <top style="thick">
        <color rgb="FF000000"/>
      </top>
      <bottom style="thin">
        <color rgb="FF284E3F"/>
      </bottom>
    </border>
    <border>
      <left style="thin">
        <color rgb="FF356854"/>
      </left>
      <right style="thin">
        <color rgb="FF356854"/>
      </right>
      <top style="thick">
        <color rgb="FF000000"/>
      </top>
      <bottom style="thin">
        <color rgb="FF284E3F"/>
      </bottom>
    </border>
    <border>
      <left style="thick">
        <color rgb="FF000000"/>
      </left>
      <right style="thin">
        <color rgb="FF356854"/>
      </right>
      <top style="thick">
        <color rgb="FF000000"/>
      </top>
      <bottom style="thin">
        <color rgb="FF284E3F"/>
      </bottom>
    </border>
    <border>
      <left style="thin">
        <color rgb="FF356854"/>
      </left>
      <right style="thick">
        <color rgb="FF000000"/>
      </right>
      <top style="thick">
        <color rgb="FF000000"/>
      </top>
      <bottom style="thin">
        <color rgb="FF284E3F"/>
      </bottom>
    </border>
    <border>
      <left style="thick">
        <color rgb="FF000000"/>
      </left>
      <right style="thin">
        <color rgb="FF356854"/>
      </right>
      <top style="thin">
        <color rgb="FF284E3F"/>
      </top>
      <bottom style="thin">
        <color rgb="FF284E3F"/>
      </bottom>
    </border>
    <border>
      <left style="thin">
        <color rgb="FF356854"/>
      </left>
      <right style="thick">
        <color rgb="FF000000"/>
      </right>
      <top style="thin">
        <color rgb="FF284E3F"/>
      </top>
      <bottom style="thin">
        <color rgb="FF284E3F"/>
      </bottom>
    </border>
    <border>
      <left style="thin">
        <color rgb="FF356854"/>
      </left>
      <right style="thin">
        <color rgb="FF284E3F"/>
      </right>
      <top style="thick">
        <color rgb="FF000000"/>
      </top>
      <bottom style="thin">
        <color rgb="FF284E3F"/>
      </bottom>
    </border>
    <border>
      <left style="thin">
        <color rgb="FF292F50"/>
      </left>
      <right style="thin">
        <color rgb="FF373F6B"/>
      </right>
      <top style="thin">
        <color rgb="FF292F50"/>
      </top>
      <bottom style="thin">
        <color rgb="FF292F50"/>
      </bottom>
    </border>
    <border>
      <left style="thin">
        <color rgb="FF373F6B"/>
      </left>
      <right style="thin">
        <color rgb="FF373F6B"/>
      </right>
      <top style="thin">
        <color rgb="FF292F50"/>
      </top>
      <bottom style="thin">
        <color rgb="FF292F50"/>
      </bottom>
    </border>
    <border>
      <left style="thin">
        <color rgb="FF373F6B"/>
      </left>
      <right style="thin">
        <color rgb="FF292F50"/>
      </right>
      <top style="thin">
        <color rgb="FF292F50"/>
      </top>
      <bottom style="thin">
        <color rgb="FF292F50"/>
      </bottom>
    </border>
    <border>
      <left style="thin">
        <color rgb="FF292F50"/>
      </left>
      <right style="thin">
        <color rgb="FFFFFFFF"/>
      </right>
      <top style="thin">
        <color rgb="FFFFFFFF"/>
      </top>
      <bottom style="thin">
        <color rgb="FFFFFFFF"/>
      </bottom>
    </border>
    <border>
      <left style="thin">
        <color rgb="FFFFFFFF"/>
      </left>
      <right style="thin">
        <color rgb="FF292F50"/>
      </right>
      <top style="thin">
        <color rgb="FFFFFFFF"/>
      </top>
      <bottom style="thin">
        <color rgb="FFFFFFFF"/>
      </bottom>
    </border>
    <border>
      <left style="thin">
        <color rgb="FF292F50"/>
      </left>
      <right style="thin">
        <color rgb="FFF6F8F9"/>
      </right>
      <top style="thin">
        <color rgb="FFF6F8F9"/>
      </top>
      <bottom style="thin">
        <color rgb="FFF6F8F9"/>
      </bottom>
    </border>
    <border>
      <left style="thin">
        <color rgb="FFF6F8F9"/>
      </left>
      <right style="thin">
        <color rgb="FF292F50"/>
      </right>
      <top style="thin">
        <color rgb="FFF6F8F9"/>
      </top>
      <bottom style="thin">
        <color rgb="FFF6F8F9"/>
      </bottom>
    </border>
    <border>
      <left style="thin">
        <color rgb="FF292F50"/>
      </left>
      <right style="thin">
        <color rgb="FFF6F8F9"/>
      </right>
      <top style="thin">
        <color rgb="FFF6F8F9"/>
      </top>
      <bottom style="thin">
        <color rgb="FF292F50"/>
      </bottom>
    </border>
    <border>
      <left style="thin">
        <color rgb="FFF6F8F9"/>
      </left>
      <right style="thin">
        <color rgb="FFF6F8F9"/>
      </right>
      <top style="thin">
        <color rgb="FFF6F8F9"/>
      </top>
      <bottom style="thin">
        <color rgb="FF292F50"/>
      </bottom>
    </border>
    <border>
      <left style="thin">
        <color rgb="FFF6F8F9"/>
      </left>
      <right style="thin">
        <color rgb="FF292F50"/>
      </right>
      <top style="thin">
        <color rgb="FFF6F8F9"/>
      </top>
      <bottom style="thin">
        <color rgb="FF292F50"/>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3" fillId="0" fontId="2" numFmtId="0" xfId="0" applyAlignment="1" applyBorder="1" applyFont="1">
      <alignment readingOrder="0" shrinkToFit="0" vertical="center" wrapText="0"/>
    </xf>
    <xf borderId="4" fillId="0" fontId="3"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4" fillId="0" fontId="3" numFmtId="0" xfId="0" applyAlignment="1" applyBorder="1" applyFont="1">
      <alignment shrinkToFit="0" vertical="center" wrapText="1"/>
    </xf>
    <xf borderId="6" fillId="0" fontId="3" numFmtId="0" xfId="0" applyAlignment="1" applyBorder="1" applyFont="1">
      <alignment shrinkToFit="0" vertical="center" wrapText="1"/>
    </xf>
    <xf borderId="3" fillId="0" fontId="5"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3" fillId="0" fontId="2"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3" fillId="0" fontId="5" numFmtId="0" xfId="0" applyAlignment="1" applyBorder="1" applyFont="1">
      <alignment shrinkToFit="0" vertical="center" wrapText="0"/>
    </xf>
    <xf borderId="5" fillId="0" fontId="2"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8" fillId="0" fontId="3" numFmtId="0" xfId="0" applyAlignment="1" applyBorder="1" applyFont="1">
      <alignment shrinkToFit="0" vertical="center" wrapText="1"/>
    </xf>
    <xf borderId="0" fillId="0" fontId="3" numFmtId="0" xfId="0" applyAlignment="1" applyFont="1">
      <alignment shrinkToFit="0" wrapText="1"/>
    </xf>
    <xf borderId="9" fillId="0" fontId="7" numFmtId="0" xfId="0" applyAlignment="1" applyBorder="1" applyFont="1">
      <alignment horizontal="left" readingOrder="0" shrinkToFit="0" vertical="center" wrapText="1"/>
    </xf>
    <xf borderId="10" fillId="0" fontId="7" numFmtId="0" xfId="0" applyAlignment="1" applyBorder="1" applyFont="1">
      <alignment horizontal="left" readingOrder="0" shrinkToFit="0" vertical="center" wrapText="1"/>
    </xf>
    <xf borderId="10" fillId="0" fontId="7" numFmtId="0" xfId="0" applyAlignment="1" applyBorder="1" applyFont="1">
      <alignment horizontal="left" readingOrder="0" shrinkToFit="0" vertical="center" wrapText="0"/>
    </xf>
    <xf borderId="11" fillId="0" fontId="7" numFmtId="0" xfId="0" applyAlignment="1" applyBorder="1" applyFont="1">
      <alignment horizontal="left" readingOrder="0" shrinkToFit="0" vertical="center" wrapText="1"/>
    </xf>
    <xf borderId="12" fillId="0" fontId="5" numFmtId="0" xfId="0" applyAlignment="1" applyBorder="1" applyFont="1">
      <alignment readingOrder="0" shrinkToFit="0" vertical="center" wrapText="0"/>
    </xf>
    <xf borderId="13" fillId="0" fontId="5" numFmtId="0" xfId="0" applyAlignment="1" applyBorder="1" applyFont="1">
      <alignment readingOrder="0" shrinkToFit="0" vertical="center" wrapText="0"/>
    </xf>
    <xf borderId="13" fillId="0" fontId="5" numFmtId="0" xfId="0" applyAlignment="1" applyBorder="1" applyFont="1">
      <alignment readingOrder="0" shrinkToFit="0" vertical="center" wrapText="0"/>
    </xf>
    <xf borderId="14" fillId="0" fontId="5" numFmtId="0" xfId="0" applyAlignment="1" applyBorder="1" applyFont="1">
      <alignment readingOrder="0" shrinkToFit="0" vertical="center" wrapText="0"/>
    </xf>
    <xf borderId="15" fillId="0" fontId="5" numFmtId="0" xfId="0" applyAlignment="1" applyBorder="1" applyFont="1">
      <alignment readingOrder="0" shrinkToFit="0" vertical="center" wrapText="0"/>
    </xf>
    <xf borderId="15" fillId="0" fontId="5" numFmtId="0" xfId="0" applyAlignment="1" applyBorder="1" applyFont="1">
      <alignment shrinkToFit="0" vertical="center" wrapText="0"/>
    </xf>
    <xf borderId="15" fillId="0" fontId="5" numFmtId="0" xfId="0" applyAlignment="1" applyBorder="1" applyFont="1">
      <alignment readingOrder="0" shrinkToFit="0" vertical="center" wrapText="0"/>
    </xf>
    <xf borderId="16" fillId="0" fontId="5" numFmtId="0" xfId="0" applyAlignment="1" applyBorder="1" applyFont="1">
      <alignment readingOrder="0" shrinkToFit="0" vertical="center" wrapText="0"/>
    </xf>
    <xf borderId="17" fillId="0" fontId="5" numFmtId="0" xfId="0" applyAlignment="1" applyBorder="1" applyFont="1">
      <alignment readingOrder="0" shrinkToFit="0" vertical="center" wrapText="0"/>
    </xf>
    <xf borderId="12" fillId="0" fontId="5" numFmtId="0" xfId="0" applyAlignment="1" applyBorder="1" applyFont="1">
      <alignment readingOrder="0" shrinkToFit="0" vertical="center" wrapText="0"/>
    </xf>
    <xf borderId="13" fillId="0" fontId="5" numFmtId="0" xfId="0" applyAlignment="1" applyBorder="1" applyFont="1">
      <alignment shrinkToFit="0" vertical="center" wrapText="0"/>
    </xf>
    <xf borderId="13" fillId="0" fontId="5" numFmtId="0" xfId="0" applyAlignment="1" applyBorder="1" applyFont="1">
      <alignment shrinkToFit="0" vertical="center" wrapText="0"/>
    </xf>
    <xf borderId="14" fillId="0" fontId="5" numFmtId="0" xfId="0" applyAlignment="1" applyBorder="1" applyFont="1">
      <alignment shrinkToFit="0" vertical="center" wrapText="0"/>
    </xf>
    <xf borderId="17" fillId="0" fontId="5" numFmtId="0" xfId="0" applyAlignment="1" applyBorder="1" applyFont="1">
      <alignment readingOrder="0" shrinkToFit="0" vertical="center" wrapText="0"/>
    </xf>
    <xf borderId="15" fillId="0" fontId="5" numFmtId="0" xfId="0" applyAlignment="1" applyBorder="1" applyFont="1">
      <alignment shrinkToFit="0" vertical="center" wrapText="0"/>
    </xf>
    <xf borderId="16" fillId="0" fontId="5" numFmtId="0" xfId="0" applyAlignment="1" applyBorder="1" applyFont="1">
      <alignment shrinkToFit="0" vertical="center" wrapText="0"/>
    </xf>
    <xf borderId="18" fillId="0" fontId="5" numFmtId="0" xfId="0" applyAlignment="1" applyBorder="1" applyFont="1">
      <alignment readingOrder="0" shrinkToFit="0" vertical="center" wrapText="0"/>
    </xf>
    <xf borderId="19" fillId="0" fontId="5" numFmtId="0" xfId="0" applyAlignment="1" applyBorder="1" applyFont="1">
      <alignment shrinkToFit="0" vertical="center" wrapText="0"/>
    </xf>
    <xf borderId="19" fillId="0" fontId="5" numFmtId="0" xfId="0" applyAlignment="1" applyBorder="1" applyFont="1">
      <alignment shrinkToFit="0" vertical="center" wrapText="0"/>
    </xf>
    <xf borderId="20" fillId="0" fontId="5" numFmtId="0" xfId="0" applyAlignment="1" applyBorder="1" applyFont="1">
      <alignment shrinkToFit="0" vertical="center" wrapText="0"/>
    </xf>
    <xf borderId="14" fillId="0" fontId="5" numFmtId="0" xfId="0" applyAlignment="1" applyBorder="1" applyFont="1">
      <alignment readingOrder="0" shrinkToFit="0" vertical="center" wrapText="0"/>
    </xf>
    <xf borderId="15" fillId="0" fontId="5" numFmtId="0" xfId="0" applyAlignment="1" applyBorder="1" applyFont="1">
      <alignment shrinkToFit="0" vertical="center" wrapText="0"/>
    </xf>
    <xf borderId="16" fillId="0" fontId="5" numFmtId="0" xfId="0" applyAlignment="1" applyBorder="1" applyFont="1">
      <alignment shrinkToFit="0" vertical="center" wrapText="0"/>
    </xf>
    <xf borderId="21" fillId="0" fontId="5" numFmtId="0" xfId="0" applyAlignment="1" applyBorder="1" applyFont="1">
      <alignment readingOrder="0" shrinkToFit="0" vertical="center" wrapText="0"/>
    </xf>
    <xf borderId="22" fillId="0" fontId="5" numFmtId="0" xfId="0" applyAlignment="1" applyBorder="1" applyFont="1">
      <alignment shrinkToFit="0" vertical="center" wrapText="0"/>
    </xf>
    <xf borderId="22" fillId="0" fontId="5" numFmtId="0" xfId="0" applyAlignment="1" applyBorder="1" applyFont="1">
      <alignment shrinkToFit="0" vertical="center" wrapText="0"/>
    </xf>
    <xf borderId="23" fillId="0" fontId="5" numFmtId="0" xfId="0" applyAlignment="1" applyBorder="1" applyFont="1">
      <alignment shrinkToFit="0" vertical="center" wrapText="0"/>
    </xf>
    <xf borderId="23" fillId="0" fontId="5" numFmtId="0" xfId="0" applyAlignment="1" applyBorder="1" applyFont="1">
      <alignment readingOrder="0" shrinkToFit="0" vertical="center" wrapText="0"/>
    </xf>
    <xf borderId="24" fillId="0" fontId="7" numFmtId="0" xfId="0" applyAlignment="1" applyBorder="1" applyFont="1">
      <alignment horizontal="left" readingOrder="0" shrinkToFit="0" vertical="center" wrapText="1"/>
    </xf>
    <xf borderId="25" fillId="0" fontId="7" numFmtId="0" xfId="0" applyAlignment="1" applyBorder="1" applyFont="1">
      <alignment horizontal="left" readingOrder="0" shrinkToFit="0" vertical="center" wrapText="1"/>
    </xf>
    <xf borderId="25" fillId="0" fontId="7" numFmtId="0" xfId="0" applyAlignment="1" applyBorder="1" applyFont="1">
      <alignment horizontal="left" readingOrder="0" shrinkToFit="0" vertical="center" wrapText="0"/>
    </xf>
    <xf borderId="26" fillId="0" fontId="7" numFmtId="0" xfId="0" applyAlignment="1" applyBorder="1" applyFont="1">
      <alignment horizontal="left" readingOrder="0" shrinkToFit="0" vertical="center" wrapText="1"/>
    </xf>
    <xf borderId="27" fillId="0" fontId="5" numFmtId="0" xfId="0" applyAlignment="1" applyBorder="1" applyFont="1">
      <alignment readingOrder="0" shrinkToFit="0" vertical="center" wrapText="0"/>
    </xf>
    <xf borderId="28" fillId="0" fontId="5" numFmtId="0" xfId="0" applyAlignment="1" applyBorder="1" applyFont="1">
      <alignment shrinkToFit="0" vertical="center" wrapText="0"/>
    </xf>
    <xf borderId="29" fillId="0" fontId="5" numFmtId="0" xfId="0" applyAlignment="1" applyBorder="1" applyFont="1">
      <alignment readingOrder="0" shrinkToFit="0" vertical="center" wrapText="0"/>
    </xf>
    <xf borderId="30" fillId="0" fontId="5" numFmtId="0" xfId="0" applyAlignment="1" applyBorder="1" applyFont="1">
      <alignment shrinkToFit="0" vertical="center" wrapText="0"/>
    </xf>
    <xf borderId="31" fillId="0" fontId="5" numFmtId="0" xfId="0" applyAlignment="1" applyBorder="1" applyFont="1">
      <alignment readingOrder="0" shrinkToFit="0" vertical="center" wrapText="0"/>
    </xf>
    <xf borderId="32" fillId="0" fontId="5" numFmtId="0" xfId="0" applyAlignment="1" applyBorder="1" applyFont="1">
      <alignment shrinkToFit="0" vertical="center" wrapText="0"/>
    </xf>
    <xf borderId="32" fillId="0" fontId="5" numFmtId="0" xfId="0" applyAlignment="1" applyBorder="1" applyFont="1">
      <alignment shrinkToFit="0" vertical="center" wrapText="0"/>
    </xf>
    <xf borderId="33" fillId="0" fontId="5" numFmtId="0" xfId="0" applyAlignment="1" applyBorder="1" applyFont="1">
      <alignment shrinkToFit="0" vertical="center" wrapText="0"/>
    </xf>
    <xf borderId="0" fillId="0" fontId="5" numFmtId="0" xfId="0" applyAlignment="1" applyFont="1">
      <alignment readingOrder="0"/>
    </xf>
    <xf borderId="0" fillId="0" fontId="8" numFmtId="0" xfId="0" applyAlignment="1" applyFont="1">
      <alignment readingOrder="0" vertical="top"/>
    </xf>
    <xf borderId="9" fillId="0" fontId="8" numFmtId="0" xfId="0" applyAlignment="1" applyBorder="1" applyFont="1">
      <alignment horizontal="left" readingOrder="0" shrinkToFit="0" vertical="top" wrapText="0"/>
    </xf>
    <xf borderId="10" fillId="0" fontId="8" numFmtId="0" xfId="0" applyAlignment="1" applyBorder="1" applyFont="1">
      <alignment horizontal="left" readingOrder="0" shrinkToFit="0" vertical="top" wrapText="0"/>
    </xf>
    <xf borderId="11" fillId="0" fontId="8" numFmtId="0" xfId="0" applyAlignment="1" applyBorder="1" applyFont="1">
      <alignment horizontal="left" readingOrder="0" shrinkToFit="0" vertical="top" wrapText="0"/>
    </xf>
    <xf borderId="34" fillId="2" fontId="9" numFmtId="0" xfId="0" applyAlignment="1" applyBorder="1" applyFill="1" applyFont="1">
      <alignment readingOrder="0" vertical="top"/>
    </xf>
    <xf borderId="34" fillId="3" fontId="9" numFmtId="0" xfId="0" applyAlignment="1" applyBorder="1" applyFill="1" applyFont="1">
      <alignment readingOrder="0" shrinkToFit="0" vertical="top" wrapText="0"/>
    </xf>
    <xf borderId="34" fillId="0" fontId="10" numFmtId="0" xfId="0" applyAlignment="1" applyBorder="1" applyFont="1">
      <alignment readingOrder="0" shrinkToFit="0" vertical="top" wrapText="0"/>
    </xf>
    <xf borderId="34" fillId="3" fontId="9" numFmtId="0" xfId="0" applyAlignment="1" applyBorder="1" applyFont="1">
      <alignment readingOrder="0" vertical="top"/>
    </xf>
    <xf borderId="34" fillId="0" fontId="10" numFmtId="0" xfId="0" applyAlignment="1" applyBorder="1" applyFont="1">
      <alignment readingOrder="0" vertical="top"/>
    </xf>
    <xf borderId="0" fillId="2" fontId="9" numFmtId="0" xfId="0" applyAlignment="1" applyFont="1">
      <alignment readingOrder="0" vertical="top"/>
    </xf>
    <xf borderId="9" fillId="0" fontId="7" numFmtId="0" xfId="0" applyAlignment="1" applyBorder="1" applyFont="1">
      <alignment horizontal="left" readingOrder="0" shrinkToFit="0" vertical="center" wrapText="0"/>
    </xf>
    <xf borderId="10" fillId="0" fontId="7" numFmtId="0" xfId="0" applyAlignment="1" applyBorder="1" applyFont="1">
      <alignment horizontal="left" readingOrder="0" shrinkToFit="0" vertical="center" wrapText="0"/>
    </xf>
    <xf borderId="10" fillId="0" fontId="7" numFmtId="0" xfId="0" applyAlignment="1" applyBorder="1" applyFont="1">
      <alignment horizontal="left" readingOrder="0" shrinkToFit="0" vertical="center" wrapText="0"/>
    </xf>
    <xf borderId="11" fillId="0" fontId="7" numFmtId="0" xfId="0" applyAlignment="1" applyBorder="1" applyFont="1">
      <alignment horizontal="left" readingOrder="0" shrinkToFit="0" vertical="center" wrapText="0"/>
    </xf>
    <xf borderId="13" fillId="0" fontId="5" numFmtId="0" xfId="0" applyAlignment="1" applyBorder="1" applyFont="1">
      <alignment shrinkToFit="0" vertical="center" wrapText="0"/>
    </xf>
    <xf borderId="14" fillId="0" fontId="5" numFmtId="0" xfId="0" applyAlignment="1" applyBorder="1" applyFont="1">
      <alignment shrinkToFit="0" vertical="center" wrapText="0"/>
    </xf>
    <xf borderId="19" fillId="0" fontId="5" numFmtId="0" xfId="0" applyAlignment="1" applyBorder="1" applyFont="1">
      <alignment shrinkToFit="0" vertical="center" wrapText="0"/>
    </xf>
    <xf borderId="20" fillId="0" fontId="5" numFmtId="0" xfId="0" applyAlignment="1" applyBorder="1" applyFont="1">
      <alignment readingOrder="0" shrinkToFit="0" vertical="center" wrapText="0"/>
    </xf>
    <xf borderId="9" fillId="0" fontId="5" numFmtId="0" xfId="0" applyAlignment="1" applyBorder="1" applyFont="1">
      <alignment horizontal="left" readingOrder="0" shrinkToFit="0" vertical="center" wrapText="0"/>
    </xf>
    <xf borderId="10" fillId="0" fontId="5" numFmtId="0" xfId="0" applyAlignment="1" applyBorder="1" applyFont="1">
      <alignment horizontal="left" readingOrder="0" shrinkToFit="0" vertical="center" wrapText="0"/>
    </xf>
    <xf borderId="10" fillId="0" fontId="7" numFmtId="49" xfId="0" applyAlignment="1" applyBorder="1" applyFont="1" applyNumberFormat="1">
      <alignment horizontal="left" readingOrder="0" shrinkToFit="0" vertical="center" wrapText="0"/>
    </xf>
    <xf borderId="11" fillId="0" fontId="7" numFmtId="49" xfId="0" applyAlignment="1" applyBorder="1" applyFont="1" applyNumberFormat="1">
      <alignment horizontal="left" readingOrder="0" shrinkToFit="0" vertical="center" wrapText="0"/>
    </xf>
    <xf borderId="35" fillId="0" fontId="5" numFmtId="0" xfId="0" applyAlignment="1" applyBorder="1" applyFont="1">
      <alignment readingOrder="0" shrinkToFit="0" vertical="center" wrapText="0"/>
    </xf>
    <xf borderId="36" fillId="0" fontId="5" numFmtId="0" xfId="0" applyAlignment="1" applyBorder="1" applyFont="1">
      <alignment shrinkToFit="0" vertical="center" wrapText="0"/>
    </xf>
    <xf borderId="36" fillId="0" fontId="5" numFmtId="0" xfId="0" applyAlignment="1" applyBorder="1" applyFont="1">
      <alignment readingOrder="0" shrinkToFit="0" vertical="center" wrapText="0"/>
    </xf>
    <xf borderId="36" fillId="0" fontId="11" numFmtId="0" xfId="0" applyAlignment="1" applyBorder="1" applyFont="1">
      <alignment shrinkToFit="0" vertical="center" wrapText="0"/>
    </xf>
    <xf borderId="13" fillId="0" fontId="11" numFmtId="0" xfId="0" applyAlignment="1" applyBorder="1" applyFont="1">
      <alignment shrinkToFit="0" vertical="center" wrapText="0"/>
    </xf>
    <xf borderId="36" fillId="0" fontId="5" numFmtId="0" xfId="0" applyAlignment="1" applyBorder="1" applyFont="1">
      <alignment shrinkToFit="0" vertical="center" wrapText="0"/>
    </xf>
    <xf borderId="36" fillId="0" fontId="5" numFmtId="0" xfId="0" applyAlignment="1" applyBorder="1" applyFont="1">
      <alignment shrinkToFit="0" vertical="center" wrapText="0"/>
    </xf>
    <xf borderId="37" fillId="0" fontId="5" numFmtId="0" xfId="0" applyAlignment="1" applyBorder="1" applyFont="1">
      <alignment readingOrder="0" shrinkToFit="0" vertical="center" wrapText="0"/>
    </xf>
    <xf borderId="38" fillId="0" fontId="5" numFmtId="0" xfId="0" applyAlignment="1" applyBorder="1" applyFont="1">
      <alignment shrinkToFit="0" vertical="center" wrapText="0"/>
    </xf>
    <xf borderId="38" fillId="0" fontId="5" numFmtId="0" xfId="0" applyAlignment="1" applyBorder="1" applyFont="1">
      <alignment readingOrder="0" shrinkToFit="0" vertical="center" wrapText="0"/>
    </xf>
    <xf borderId="38" fillId="0" fontId="11" numFmtId="0" xfId="0" applyAlignment="1" applyBorder="1" applyFont="1">
      <alignment shrinkToFit="0" vertical="center" wrapText="0"/>
    </xf>
    <xf borderId="15" fillId="0" fontId="11" numFmtId="0" xfId="0" applyAlignment="1" applyBorder="1" applyFont="1">
      <alignment shrinkToFit="0" vertical="center" wrapText="0"/>
    </xf>
    <xf borderId="38" fillId="0" fontId="5" numFmtId="0" xfId="0" applyAlignment="1" applyBorder="1" applyFont="1">
      <alignment shrinkToFit="0" vertical="center" wrapText="0"/>
    </xf>
    <xf borderId="38" fillId="0" fontId="5" numFmtId="0" xfId="0" applyAlignment="1" applyBorder="1" applyFont="1">
      <alignment shrinkToFit="0" vertical="center" wrapText="0"/>
    </xf>
    <xf borderId="36" fillId="0" fontId="11" numFmtId="0" xfId="0" applyAlignment="1" applyBorder="1" applyFont="1">
      <alignment readingOrder="0" shrinkToFit="0" vertical="center" wrapText="0"/>
    </xf>
    <xf borderId="13" fillId="0" fontId="11" numFmtId="0" xfId="0" applyAlignment="1" applyBorder="1" applyFont="1">
      <alignment readingOrder="0" shrinkToFit="0" vertical="center" wrapText="0"/>
    </xf>
    <xf borderId="36" fillId="0" fontId="5" numFmtId="0" xfId="0" applyAlignment="1" applyBorder="1" applyFont="1">
      <alignment readingOrder="0" shrinkToFit="0" vertical="center" wrapText="0"/>
    </xf>
    <xf borderId="38" fillId="0" fontId="12" numFmtId="0" xfId="0" applyAlignment="1" applyBorder="1" applyFont="1">
      <alignment readingOrder="0" shrinkToFit="0" vertical="center" wrapText="0"/>
    </xf>
    <xf borderId="15" fillId="0" fontId="12" numFmtId="0" xfId="0" applyAlignment="1" applyBorder="1" applyFont="1">
      <alignment readingOrder="0" shrinkToFit="0" vertical="center" wrapText="0"/>
    </xf>
    <xf borderId="36" fillId="0" fontId="12" numFmtId="0" xfId="0" applyAlignment="1" applyBorder="1" applyFont="1">
      <alignment readingOrder="0" shrinkToFit="0" vertical="center" wrapText="0"/>
    </xf>
    <xf borderId="13" fillId="0" fontId="12" numFmtId="0" xfId="0" applyAlignment="1" applyBorder="1" applyFont="1">
      <alignment readingOrder="0" shrinkToFit="0" vertical="center" wrapText="0"/>
    </xf>
    <xf borderId="39" fillId="4" fontId="13" numFmtId="0" xfId="0" applyAlignment="1" applyBorder="1" applyFill="1" applyFont="1">
      <alignment readingOrder="0" shrinkToFit="0" vertical="center" wrapText="0"/>
    </xf>
    <xf borderId="40" fillId="4" fontId="14" numFmtId="0" xfId="0" applyAlignment="1" applyBorder="1" applyFont="1">
      <alignment shrinkToFit="0" vertical="center" wrapText="0"/>
    </xf>
    <xf borderId="41" fillId="4" fontId="14" numFmtId="0" xfId="0" applyAlignment="1" applyBorder="1" applyFont="1">
      <alignment shrinkToFit="0" vertical="center" wrapText="0"/>
    </xf>
    <xf borderId="42" fillId="4" fontId="14" numFmtId="0" xfId="0" applyAlignment="1" applyBorder="1" applyFont="1">
      <alignment shrinkToFit="0" vertical="center" wrapText="0"/>
    </xf>
    <xf borderId="0" fillId="0" fontId="14" numFmtId="0" xfId="0" applyFont="1"/>
    <xf borderId="43" fillId="0" fontId="5" numFmtId="0" xfId="0" applyAlignment="1" applyBorder="1" applyFont="1">
      <alignment horizontal="left" readingOrder="0" shrinkToFit="0" vertical="center" wrapText="0"/>
    </xf>
    <xf borderId="44" fillId="0" fontId="7" numFmtId="49" xfId="0" applyAlignment="1" applyBorder="1" applyFont="1" applyNumberFormat="1">
      <alignment horizontal="left" readingOrder="0" shrinkToFit="0" vertical="center" wrapText="0"/>
    </xf>
    <xf borderId="35" fillId="0" fontId="5" numFmtId="0" xfId="0" applyAlignment="1" applyBorder="1" applyFont="1">
      <alignment shrinkToFit="0" vertical="center" wrapText="0"/>
    </xf>
    <xf borderId="37" fillId="0" fontId="5" numFmtId="0" xfId="0" applyAlignment="1" applyBorder="1" applyFont="1">
      <alignment shrinkToFit="0" vertical="center" wrapText="0"/>
    </xf>
    <xf borderId="40" fillId="4" fontId="15" numFmtId="0" xfId="0" applyAlignment="1" applyBorder="1" applyFont="1">
      <alignment shrinkToFit="0" vertical="center" wrapText="0"/>
    </xf>
    <xf borderId="40" fillId="4" fontId="14" numFmtId="0" xfId="0" applyAlignment="1" applyBorder="1" applyFont="1">
      <alignment readingOrder="0" shrinkToFit="0" vertical="center" wrapText="0"/>
    </xf>
    <xf borderId="45" fillId="4" fontId="14" numFmtId="0" xfId="0" applyAlignment="1" applyBorder="1" applyFont="1">
      <alignment readingOrder="0" shrinkToFit="0" vertical="center" wrapText="0"/>
    </xf>
    <xf borderId="9" fillId="0" fontId="5" numFmtId="49" xfId="0" applyAlignment="1" applyBorder="1" applyFont="1" applyNumberFormat="1">
      <alignment horizontal="left" readingOrder="0" shrinkToFit="0" vertical="center" wrapText="0"/>
    </xf>
    <xf borderId="10" fillId="0" fontId="5" numFmtId="49" xfId="0" applyAlignment="1" applyBorder="1" applyFont="1" applyNumberFormat="1">
      <alignment horizontal="left" readingOrder="0" shrinkToFit="0" vertical="center" wrapText="0"/>
    </xf>
    <xf borderId="43" fillId="0" fontId="5" numFmtId="49" xfId="0" applyAlignment="1" applyBorder="1" applyFont="1" applyNumberFormat="1">
      <alignment horizontal="left" readingOrder="0" shrinkToFit="0" vertical="center" wrapText="0"/>
    </xf>
    <xf borderId="45" fillId="4" fontId="15" numFmtId="0" xfId="0" applyAlignment="1" applyBorder="1" applyFont="1">
      <alignment shrinkToFit="0" vertical="center" wrapText="0"/>
    </xf>
    <xf borderId="11" fillId="0" fontId="7" numFmtId="0" xfId="0" applyAlignment="1" applyBorder="1" applyFont="1">
      <alignment horizontal="left" readingOrder="0" shrinkToFit="0" vertical="center" wrapText="0"/>
    </xf>
    <xf borderId="0" fillId="0" fontId="15" numFmtId="0" xfId="0" applyFont="1"/>
    <xf borderId="46" fillId="0" fontId="7" numFmtId="0" xfId="0" applyAlignment="1" applyBorder="1" applyFont="1">
      <alignment horizontal="left" readingOrder="0" shrinkToFit="0" vertical="center" wrapText="0"/>
    </xf>
    <xf borderId="47" fillId="0" fontId="7" numFmtId="0" xfId="0" applyAlignment="1" applyBorder="1" applyFont="1">
      <alignment horizontal="left" readingOrder="0" shrinkToFit="0" vertical="center" wrapText="0"/>
    </xf>
    <xf borderId="47" fillId="0" fontId="7" numFmtId="0" xfId="0" applyAlignment="1" applyBorder="1" applyFont="1">
      <alignment horizontal="left" readingOrder="0" shrinkToFit="0" vertical="center" wrapText="1"/>
    </xf>
    <xf borderId="47" fillId="0" fontId="7" numFmtId="0" xfId="0" applyAlignment="1" applyBorder="1" applyFont="1">
      <alignment horizontal="left" readingOrder="0" shrinkToFit="0" vertical="center" wrapText="0"/>
    </xf>
    <xf borderId="48" fillId="0" fontId="5" numFmtId="0" xfId="0" applyAlignment="1" applyBorder="1" applyFont="1">
      <alignment horizontal="left" readingOrder="0" shrinkToFit="0" vertical="center" wrapText="0"/>
    </xf>
    <xf borderId="49" fillId="0" fontId="7" numFmtId="0" xfId="0" applyAlignment="1" applyBorder="1" applyFont="1">
      <alignment readingOrder="0" shrinkToFit="0" vertical="center" wrapText="0"/>
    </xf>
    <xf borderId="13" fillId="0" fontId="5" numFmtId="0" xfId="0" applyAlignment="1" applyBorder="1" applyFont="1">
      <alignment readingOrder="0" shrinkToFit="0" vertical="center" wrapText="0"/>
    </xf>
    <xf borderId="13" fillId="0" fontId="5" numFmtId="0" xfId="0" applyAlignment="1" applyBorder="1" applyFont="1">
      <alignment shrinkToFit="0" vertical="center" wrapText="1"/>
    </xf>
    <xf borderId="50" fillId="0" fontId="5" numFmtId="0" xfId="0" applyAlignment="1" applyBorder="1" applyFont="1">
      <alignment shrinkToFit="0" vertical="center" wrapText="0"/>
    </xf>
    <xf borderId="51" fillId="0" fontId="7" numFmtId="0" xfId="0" applyAlignment="1" applyBorder="1" applyFont="1">
      <alignment shrinkToFit="0" vertical="center" wrapText="0"/>
    </xf>
    <xf borderId="15" fillId="0" fontId="5" numFmtId="0" xfId="0" applyAlignment="1" applyBorder="1" applyFont="1">
      <alignment readingOrder="0" shrinkToFit="0" vertical="center" wrapText="0"/>
    </xf>
    <xf borderId="15" fillId="0" fontId="5" numFmtId="0" xfId="0" applyAlignment="1" applyBorder="1" applyFont="1">
      <alignment shrinkToFit="0" vertical="center" wrapText="1"/>
    </xf>
    <xf borderId="15" fillId="0" fontId="5" numFmtId="0" xfId="0" applyAlignment="1" applyBorder="1" applyFont="1">
      <alignment shrinkToFit="0" vertical="center" wrapText="1"/>
    </xf>
    <xf borderId="52" fillId="0" fontId="5" numFmtId="0" xfId="0" applyAlignment="1" applyBorder="1" applyFont="1">
      <alignment shrinkToFit="0" vertical="center" wrapText="0"/>
    </xf>
    <xf borderId="49" fillId="0" fontId="7" numFmtId="0" xfId="0" applyAlignment="1" applyBorder="1" applyFont="1">
      <alignment shrinkToFit="0" vertical="center" wrapText="0"/>
    </xf>
    <xf borderId="52" fillId="0" fontId="5" numFmtId="0" xfId="0" applyAlignment="1" applyBorder="1" applyFont="1">
      <alignment readingOrder="0" shrinkToFit="0" vertical="center" wrapText="0"/>
    </xf>
    <xf borderId="50" fillId="0" fontId="5" numFmtId="0" xfId="0" applyAlignment="1" applyBorder="1" applyFont="1">
      <alignment readingOrder="0" shrinkToFit="0" vertical="center" wrapText="0"/>
    </xf>
    <xf borderId="13" fillId="0" fontId="5" numFmtId="0" xfId="0" applyAlignment="1" applyBorder="1" applyFont="1">
      <alignment readingOrder="0" shrinkToFit="0" vertical="center" wrapText="1"/>
    </xf>
    <xf borderId="51" fillId="0" fontId="7" numFmtId="0" xfId="0" applyAlignment="1" applyBorder="1" applyFont="1">
      <alignment readingOrder="0" shrinkToFit="0" vertical="center" wrapText="0"/>
    </xf>
    <xf borderId="15" fillId="0" fontId="5" numFmtId="0" xfId="0" applyAlignment="1" applyBorder="1" applyFont="1">
      <alignment readingOrder="0" shrinkToFit="0" vertical="center" wrapText="1"/>
    </xf>
    <xf borderId="53" fillId="0" fontId="7" numFmtId="0" xfId="0" applyAlignment="1" applyBorder="1" applyFont="1">
      <alignment shrinkToFit="0" vertical="center" wrapText="0"/>
    </xf>
    <xf borderId="54" fillId="0" fontId="5" numFmtId="0" xfId="0" applyAlignment="1" applyBorder="1" applyFont="1">
      <alignment readingOrder="0" shrinkToFit="0" vertical="center" wrapText="0"/>
    </xf>
    <xf borderId="54" fillId="0" fontId="5" numFmtId="0" xfId="0" applyAlignment="1" applyBorder="1" applyFont="1">
      <alignment shrinkToFit="0" vertical="center" wrapText="1"/>
    </xf>
    <xf borderId="54" fillId="0" fontId="5" numFmtId="0" xfId="0" applyAlignment="1" applyBorder="1" applyFont="1">
      <alignment shrinkToFit="0" vertical="center" wrapText="0"/>
    </xf>
    <xf borderId="55" fillId="0" fontId="5" numFmtId="0" xfId="0" applyAlignment="1" applyBorder="1" applyFont="1">
      <alignment shrinkToFit="0" vertical="center" wrapText="0"/>
    </xf>
    <xf borderId="0" fillId="0" fontId="7" numFmtId="0" xfId="0" applyFont="1"/>
    <xf borderId="0" fillId="0" fontId="5" numFmtId="0" xfId="0" applyAlignment="1" applyFont="1">
      <alignment shrinkToFit="0" wrapText="0"/>
    </xf>
    <xf borderId="0" fillId="0" fontId="5" numFmtId="0" xfId="0" applyAlignment="1" applyFont="1">
      <alignment shrinkToFit="0" wrapText="1"/>
    </xf>
    <xf borderId="9" fillId="0" fontId="7" numFmtId="0" xfId="0" applyAlignment="1" applyBorder="1" applyFont="1">
      <alignment horizontal="left" readingOrder="0" shrinkToFit="0" vertical="center" wrapText="0"/>
    </xf>
    <xf borderId="10" fillId="0" fontId="7" numFmtId="0" xfId="0" applyAlignment="1" applyBorder="1" applyFont="1">
      <alignment horizontal="left" readingOrder="0" shrinkToFit="0" vertical="center" wrapText="1"/>
    </xf>
    <xf borderId="12" fillId="0" fontId="7" numFmtId="0" xfId="0" applyAlignment="1" applyBorder="1" applyFont="1">
      <alignment readingOrder="0" shrinkToFit="0" vertical="center" wrapText="0"/>
    </xf>
    <xf borderId="13" fillId="0" fontId="5" numFmtId="0" xfId="0" applyAlignment="1" applyBorder="1" applyFont="1">
      <alignment readingOrder="0" shrinkToFit="0" vertical="center" wrapText="1"/>
    </xf>
    <xf borderId="17" fillId="0" fontId="7" numFmtId="0" xfId="0" applyAlignment="1" applyBorder="1" applyFont="1">
      <alignment shrinkToFit="0" vertical="center" wrapText="0"/>
    </xf>
    <xf borderId="15" fillId="0" fontId="5" numFmtId="0" xfId="0" applyAlignment="1" applyBorder="1" applyFont="1">
      <alignment readingOrder="0" shrinkToFit="0" vertical="center" wrapText="1"/>
    </xf>
    <xf borderId="12" fillId="0" fontId="7" numFmtId="0" xfId="0" applyAlignment="1" applyBorder="1" applyFont="1">
      <alignment shrinkToFit="0" vertical="center" wrapText="0"/>
    </xf>
    <xf borderId="13" fillId="0" fontId="5" numFmtId="0" xfId="0" applyAlignment="1" applyBorder="1" applyFont="1">
      <alignment readingOrder="0" shrinkToFit="0" vertical="center" wrapText="1"/>
    </xf>
    <xf borderId="17" fillId="0" fontId="7" numFmtId="0" xfId="0" applyAlignment="1" applyBorder="1" applyFont="1">
      <alignment readingOrder="0" shrinkToFit="0" vertical="center" wrapText="0"/>
    </xf>
    <xf borderId="15" fillId="0" fontId="5" numFmtId="0" xfId="0" applyAlignment="1" applyBorder="1" applyFont="1">
      <alignment shrinkToFit="0" vertical="center" wrapText="1"/>
    </xf>
    <xf borderId="13" fillId="0" fontId="5" numFmtId="0" xfId="0" applyAlignment="1" applyBorder="1" applyFont="1">
      <alignment shrinkToFit="0" vertical="center" wrapText="1"/>
    </xf>
    <xf borderId="18" fillId="0" fontId="7" numFmtId="0" xfId="0" applyAlignment="1" applyBorder="1" applyFont="1">
      <alignment shrinkToFit="0" vertical="center" wrapText="0"/>
    </xf>
    <xf borderId="19" fillId="0" fontId="5" numFmtId="0" xfId="0" applyAlignment="1" applyBorder="1" applyFont="1">
      <alignment readingOrder="0" shrinkToFit="0" vertical="center" wrapText="1"/>
    </xf>
    <xf borderId="19" fillId="0" fontId="5" numFmtId="0" xfId="0" applyAlignment="1" applyBorder="1" applyFont="1">
      <alignment readingOrder="0" shrinkToFit="0" vertical="center" wrapText="1"/>
    </xf>
    <xf borderId="20" fillId="0" fontId="5" numFmtId="0" xfId="0" applyAlignment="1" applyBorder="1" applyFont="1">
      <alignment shrinkToFit="0" vertical="center" wrapText="0"/>
    </xf>
    <xf borderId="19" fillId="0" fontId="5" numFmtId="0" xfId="0" applyAlignment="1" applyBorder="1" applyFont="1">
      <alignment readingOrder="0" shrinkToFit="0" vertical="center" wrapText="0"/>
    </xf>
    <xf borderId="0" fillId="0" fontId="5" numFmtId="0" xfId="0" applyAlignment="1" applyFont="1">
      <alignment shrinkToFit="0" wrapText="0"/>
    </xf>
  </cellXfs>
  <cellStyles count="1">
    <cellStyle xfId="0" name="Normal" builtinId="0"/>
  </cellStyles>
  <dxfs count="7">
    <dxf>
      <font/>
      <fill>
        <patternFill patternType="none"/>
      </fill>
      <border/>
    </dxf>
    <dxf>
      <font/>
      <fill>
        <patternFill patternType="solid">
          <fgColor rgb="FFBB463C"/>
          <bgColor rgb="FFBB463C"/>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
      <font/>
      <fill>
        <patternFill patternType="solid">
          <fgColor rgb="FF535FC1"/>
          <bgColor rgb="FF535FC1"/>
        </patternFill>
      </fill>
      <border/>
    </dxf>
    <dxf>
      <font/>
      <fill>
        <patternFill patternType="solid">
          <fgColor rgb="FF373F6B"/>
          <bgColor rgb="FF373F6B"/>
        </patternFill>
      </fill>
      <border/>
    </dxf>
  </dxfs>
  <tableStyles count="21">
    <tableStyle count="4" pivot="0" name="Legend-style">
      <tableStyleElement dxfId="1" type="headerRow"/>
      <tableStyleElement dxfId="2" type="firstRowStripe"/>
      <tableStyleElement dxfId="3" type="secondRowStripe"/>
      <tableStyleElement size="0" type="wholeTable"/>
    </tableStyle>
    <tableStyle count="4" pivot="0" name="Results - PrecisionRecall-style">
      <tableStyleElement dxfId="4" type="headerRow"/>
      <tableStyleElement dxfId="2" type="firstRowStripe"/>
      <tableStyleElement dxfId="3" type="secondRowStripe"/>
      <tableStyleElement size="0" type="wholeTable"/>
    </tableStyle>
    <tableStyle count="4" pivot="0" name="Results - PrecisionRecall-style 2">
      <tableStyleElement dxfId="4" type="headerRow"/>
      <tableStyleElement dxfId="2" type="firstRowStripe"/>
      <tableStyleElement dxfId="3" type="secondRowStripe"/>
      <tableStyleElement size="0" type="wholeTable"/>
    </tableStyle>
    <tableStyle count="4" pivot="0" name="Results - PrecisionRecall-style 3">
      <tableStyleElement dxfId="4" type="headerRow"/>
      <tableStyleElement dxfId="2" type="firstRowStripe"/>
      <tableStyleElement dxfId="3" type="secondRowStripe"/>
      <tableStyleElement size="0" type="wholeTable"/>
    </tableStyle>
    <tableStyle count="4" pivot="0" name="Results - PrecisionRecall-style 4">
      <tableStyleElement dxfId="4" type="headerRow"/>
      <tableStyleElement dxfId="2" type="firstRowStripe"/>
      <tableStyleElement dxfId="3" type="secondRowStripe"/>
      <tableStyleElement size="0" type="wholeTable"/>
    </tableStyle>
    <tableStyle count="4" pivot="0" name="Results - PrecisionRecall-style 5">
      <tableStyleElement dxfId="4" type="headerRow"/>
      <tableStyleElement dxfId="2" type="firstRowStripe"/>
      <tableStyleElement dxfId="3" type="secondRowStripe"/>
      <tableStyleElement size="0" type="wholeTable"/>
    </tableStyle>
    <tableStyle count="4" pivot="0" name="Results - PrecisionRecall-style 6">
      <tableStyleElement dxfId="5" type="headerRow"/>
      <tableStyleElement dxfId="2" type="firstRowStripe"/>
      <tableStyleElement dxfId="3" type="secondRowStripe"/>
      <tableStyleElement size="0" type="wholeTable"/>
    </tableStyle>
    <tableStyle count="4" pivot="0" name="Results - Cohens Kappa-style">
      <tableStyleElement dxfId="4" type="headerRow"/>
      <tableStyleElement dxfId="2" type="firstRowStripe"/>
      <tableStyleElement dxfId="3" type="secondRowStripe"/>
      <tableStyleElement size="0" type="wholeTable"/>
    </tableStyle>
    <tableStyle count="4" pivot="0" name="Results - Cohens Kappa-style 2">
      <tableStyleElement dxfId="4" type="headerRow"/>
      <tableStyleElement dxfId="2" type="firstRowStripe"/>
      <tableStyleElement dxfId="3" type="secondRowStripe"/>
      <tableStyleElement size="0" type="wholeTable"/>
    </tableStyle>
    <tableStyle count="4" pivot="0" name="Results - Cohens Kappa-style 3">
      <tableStyleElement dxfId="4" type="headerRow"/>
      <tableStyleElement dxfId="2" type="firstRowStripe"/>
      <tableStyleElement dxfId="3" type="secondRowStripe"/>
      <tableStyleElement size="0" type="wholeTable"/>
    </tableStyle>
    <tableStyle count="4" pivot="0" name="Results - Cohens Kappa-style 4">
      <tableStyleElement dxfId="4" type="headerRow"/>
      <tableStyleElement dxfId="2" type="firstRowStripe"/>
      <tableStyleElement dxfId="3" type="secondRowStripe"/>
      <tableStyleElement size="0" type="wholeTable"/>
    </tableStyle>
    <tableStyle count="4" pivot="0" name="Results - Cohens Kappa-style 5">
      <tableStyleElement dxfId="4" type="headerRow"/>
      <tableStyleElement dxfId="2" type="firstRowStripe"/>
      <tableStyleElement dxfId="3" type="secondRowStripe"/>
      <tableStyleElement size="0" type="wholeTable"/>
    </tableStyle>
    <tableStyle count="4" pivot="0" name="CombinedEvaluation-style">
      <tableStyleElement dxfId="4" type="headerRow"/>
      <tableStyleElement dxfId="2" type="firstRowStripe"/>
      <tableStyleElement dxfId="3" type="secondRowStripe"/>
      <tableStyleElement size="0" type="wholeTable"/>
    </tableStyle>
    <tableStyle count="4" pivot="0" name="Final Dataset - g17 - cask-style">
      <tableStyleElement dxfId="4" type="headerRow"/>
      <tableStyleElement dxfId="2" type="firstRowStripe"/>
      <tableStyleElement dxfId="3" type="secondRowStripe"/>
      <tableStyleElement size="0" type="wholeTable"/>
    </tableStyle>
    <tableStyle count="4" pivot="0" name="Final Dataset - g04 - recycling-style">
      <tableStyleElement dxfId="4" type="headerRow"/>
      <tableStyleElement dxfId="2" type="firstRowStripe"/>
      <tableStyleElement dxfId="3" type="secondRowStripe"/>
      <tableStyleElement size="0" type="wholeTable"/>
    </tableStyle>
    <tableStyle count="4" pivot="0" name="Final Dataset - g13 - planningp-style">
      <tableStyleElement dxfId="4" type="headerRow"/>
      <tableStyleElement dxfId="2" type="firstRowStripe"/>
      <tableStyleElement dxfId="3" type="secondRowStripe"/>
      <tableStyleElement size="0" type="wholeTable"/>
    </tableStyle>
    <tableStyle count="4" pivot="0" name="Final Dataset - g16 - mis-style">
      <tableStyleElement dxfId="4" type="headerRow"/>
      <tableStyleElement dxfId="2" type="firstRowStripe"/>
      <tableStyleElement dxfId="3" type="secondRowStripe"/>
      <tableStyleElement size="0" type="wholeTable"/>
    </tableStyle>
    <tableStyle count="4" pivot="0" name="Group SPR-8 Combined Labeling-style">
      <tableStyleElement dxfId="6" type="headerRow"/>
      <tableStyleElement dxfId="2" type="firstRowStripe"/>
      <tableStyleElement dxfId="3" type="secondRowStripe"/>
      <tableStyleElement size="0" type="wholeTable"/>
    </tableStyle>
    <tableStyle count="4" pivot="0" name="Labeling Max-style">
      <tableStyleElement dxfId="4" type="headerRow"/>
      <tableStyleElement dxfId="2" type="firstRowStripe"/>
      <tableStyleElement dxfId="3" type="secondRowStripe"/>
      <tableStyleElement size="0" type="wholeTable"/>
    </tableStyle>
    <tableStyle count="4" pivot="0" name="Labeling Guusje-style">
      <tableStyleElement dxfId="4" type="headerRow"/>
      <tableStyleElement dxfId="2" type="firstRowStripe"/>
      <tableStyleElement dxfId="3" type="secondRowStripe"/>
      <tableStyleElement size="0" type="wholeTable"/>
    </tableStyle>
    <tableStyle count="4" pivot="0" name="Labeling Matthias-style">
      <tableStyleElement dxfId="4" type="headerRow"/>
      <tableStyleElement dxfId="2" type="firstRowStripe"/>
      <tableStyleElement dxfId="3" type="secondRowStripe"/>
      <tableStyleElement size="0" type="wholeTabl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1" displayName="Legend" name="Legend" id="1">
  <tableColumns count="2">
    <tableColumn name="Column 1" id="1"/>
    <tableColumn name="Used filters in sheet: &quot;Combined_Labeling&quot;" id="2"/>
  </tableColumns>
  <tableStyleInfo name="Legend-style" showColumnStripes="0" showFirstColumn="1" showLastColumn="1" showRowStripes="1"/>
</table>
</file>

<file path=xl/tables/table10.xml><?xml version="1.0" encoding="utf-8"?>
<table xmlns="http://schemas.openxmlformats.org/spreadsheetml/2006/main" ref="A23:C38" displayName="Table3" name="Table3" id="10">
  <tableColumns count="3">
    <tableColumn name="Rater 1" id="1"/>
    <tableColumn name="Rater 2" id="2"/>
    <tableColumn name="Cohen's Kappa" id="3"/>
  </tableColumns>
  <tableStyleInfo name="Results - Cohens Kappa-style 3" showColumnStripes="0" showFirstColumn="1" showLastColumn="1" showRowStripes="1"/>
</table>
</file>

<file path=xl/tables/table11.xml><?xml version="1.0" encoding="utf-8"?>
<table xmlns="http://schemas.openxmlformats.org/spreadsheetml/2006/main" ref="E23:G33" displayName="Table2" name="Table2" id="11">
  <tableColumns count="3">
    <tableColumn name="Rater 1" id="1"/>
    <tableColumn name="Rater 2" id="2"/>
    <tableColumn name="Cohen's Kappa" id="3"/>
  </tableColumns>
  <tableStyleInfo name="Results - Cohens Kappa-style 4" showColumnStripes="0" showFirstColumn="1" showLastColumn="1" showRowStripes="1"/>
</table>
</file>

<file path=xl/tables/table12.xml><?xml version="1.0" encoding="utf-8"?>
<table xmlns="http://schemas.openxmlformats.org/spreadsheetml/2006/main" ref="J25:L40" displayName="Table5" name="Table5" id="12">
  <tableColumns count="3">
    <tableColumn name="Rater 1" id="1"/>
    <tableColumn name="Rater 2" id="2"/>
    <tableColumn name="Cohen's Kappa" id="3"/>
  </tableColumns>
  <tableStyleInfo name="Results - Cohens Kappa-style 5" showColumnStripes="0" showFirstColumn="1" showLastColumn="1" showRowStripes="1"/>
</table>
</file>

<file path=xl/tables/table13.xml><?xml version="1.0" encoding="utf-8"?>
<table xmlns="http://schemas.openxmlformats.org/spreadsheetml/2006/main" ref="A1:F5" displayName="CombinedEvaluation" name="CombinedEvaluation" id="13">
  <tableColumns count="6">
    <tableColumn name="Dataset" id="1"/>
    <tableColumn name="AQUSA" id="2"/>
    <tableColumn name="OpenAI’s GPT-5" id="3"/>
    <tableColumn name="Claude 4.5 Sonnet" id="4"/>
    <tableColumn name="Gemini 2.5 Flash" id="5"/>
    <tableColumn name="DeepSeek-V3.1" id="6"/>
  </tableColumns>
  <tableStyleInfo name="CombinedEvaluation-style" showColumnStripes="0" showFirstColumn="1" showLastColumn="1" showRowStripes="1"/>
</table>
</file>

<file path=xl/tables/table14.xml><?xml version="1.0" encoding="utf-8"?>
<table xmlns="http://schemas.openxmlformats.org/spreadsheetml/2006/main" headerRowCount="0" ref="A1:L65" displayName="Dataset_g17" name="Dataset_g17" id="1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inal Dataset - g17 - cask-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A1:L46" displayName="Dataset_g04" name="Dataset_g04"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inal Dataset - g04 - recycling-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A1:L52" displayName="Dataset_g13" name="Dataset_g13"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inal Dataset - g13 - planningp-style"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A1:L61" displayName="Dataset_g16" name="Dataset_g16" id="1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Final Dataset - g16 - mis-style"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ref="A1:I237" displayName="Combined_Labeling" name="Combined_Labeling" id="18">
  <autoFilter ref="$A$1:$I$237">
    <filterColumn colId="6">
      <filters blank="1">
        <filter val="✅❌"/>
        <filter val="✅"/>
      </filters>
    </filterColumn>
    <filterColumn colId="8">
      <filters blank="1">
        <filter val="Minimal, Uniform"/>
        <filter val="Atomic"/>
        <filter val="Uniform"/>
        <filter val="No violation"/>
        <filter val="Minimal"/>
        <filter val="Atomic, Minimal"/>
        <filter val="Atomic, Uniform"/>
        <filter val="Minimal, Atomic, Uniform"/>
        <filter val="No Agreement"/>
        <filter val="Unique"/>
        <filter val="Atomic, Minimal, Uniform"/>
      </filters>
    </filterColumn>
  </autoFilter>
  <tableColumns count="9">
    <tableColumn name="Dataset" id="1"/>
    <tableColumn name="User story" id="2"/>
    <tableColumn name="Label Max" id="3"/>
    <tableColumn name="Label Guusje" id="4"/>
    <tableColumn name="Label Matthias" id="5"/>
    <tableColumn name="Votes" id="6"/>
    <tableColumn name="Conformance" id="7"/>
    <tableColumn name="Outcome" id="8"/>
    <tableColumn name="Outcome after group (SPR 8) - discussion" id="9"/>
  </tableColumns>
  <tableStyleInfo name="Group SPR-8 Combined Labeling-style" showColumnStripes="0" showFirstColumn="1" showLastColumn="1" showRowStripes="1"/>
</table>
</file>

<file path=xl/tables/table19.xml><?xml version="1.0" encoding="utf-8"?>
<table xmlns="http://schemas.openxmlformats.org/spreadsheetml/2006/main" ref="A1:D237" displayName="Labeling_Max" name="Labeling_Max" id="19">
  <tableColumns count="4">
    <tableColumn name="Dataset" id="1"/>
    <tableColumn name="User story" id="2"/>
    <tableColumn name="Label" id="3"/>
    <tableColumn name="Notes" id="4"/>
  </tableColumns>
  <tableStyleInfo name="Labeling Max-style" showColumnStripes="0" showFirstColumn="1" showLastColumn="1" showRowStripes="1"/>
</table>
</file>

<file path=xl/tables/table2.xml><?xml version="1.0" encoding="utf-8"?>
<table xmlns="http://schemas.openxmlformats.org/spreadsheetml/2006/main" ref="A1:F9" displayName="Results_g04" name="Results_g04" id="2">
  <tableColumns count="6">
    <tableColumn name="Dataset g04" id="1"/>
    <tableColumn name="AQUSA" id="2"/>
    <tableColumn name="OpenAI’s GPT-5" id="3"/>
    <tableColumn name="Claude 4.5 Sonnet" id="4"/>
    <tableColumn name="Gemini 2.5 Flash" id="5"/>
    <tableColumn name="DeepSeek-V3.1" id="6"/>
  </tableColumns>
  <tableStyleInfo name="Results - PrecisionRecall-style" showColumnStripes="0" showFirstColumn="1" showLastColumn="1" showRowStripes="1"/>
</table>
</file>

<file path=xl/tables/table20.xml><?xml version="1.0" encoding="utf-8"?>
<table xmlns="http://schemas.openxmlformats.org/spreadsheetml/2006/main" ref="A1:D237" displayName="Labeling_Guusje" name="Labeling_Guusje" id="20">
  <tableColumns count="4">
    <tableColumn name="Dataset" id="1"/>
    <tableColumn name="User story" id="2"/>
    <tableColumn name="Label" id="3"/>
    <tableColumn name="Notes" id="4"/>
  </tableColumns>
  <tableStyleInfo name="Labeling Guusje-style" showColumnStripes="0" showFirstColumn="1" showLastColumn="1" showRowStripes="1"/>
</table>
</file>

<file path=xl/tables/table21.xml><?xml version="1.0" encoding="utf-8"?>
<table xmlns="http://schemas.openxmlformats.org/spreadsheetml/2006/main" ref="A1:D237" displayName="Labeling_Matthias" name="Labeling_Matthias" id="21">
  <tableColumns count="4">
    <tableColumn name="Dataset" id="1"/>
    <tableColumn name="User story" id="2"/>
    <tableColumn name="Label" id="3"/>
    <tableColumn name="Notes" id="4"/>
  </tableColumns>
  <tableStyleInfo name="Labeling Matthias-style" showColumnStripes="0" showFirstColumn="1" showLastColumn="1" showRowStripes="1"/>
</table>
</file>

<file path=xl/tables/table3.xml><?xml version="1.0" encoding="utf-8"?>
<table xmlns="http://schemas.openxmlformats.org/spreadsheetml/2006/main" ref="A12:F19" displayName="Results_g13" name="Results_g13" id="3">
  <tableColumns count="6">
    <tableColumn name="Dataset g13" id="1"/>
    <tableColumn name="AQUSA" id="2"/>
    <tableColumn name="OpenAI’s GPT-5" id="3"/>
    <tableColumn name="Claude 4.5 Sonnet" id="4"/>
    <tableColumn name="Gemini 2.5 Flash" id="5"/>
    <tableColumn name="DeepSeek-V3.1" id="6"/>
  </tableColumns>
  <tableStyleInfo name="Results - PrecisionRecall-style 2" showColumnStripes="0" showFirstColumn="1" showLastColumn="1" showRowStripes="1"/>
</table>
</file>

<file path=xl/tables/table4.xml><?xml version="1.0" encoding="utf-8"?>
<table xmlns="http://schemas.openxmlformats.org/spreadsheetml/2006/main" ref="A22:F29" displayName="Results_g16" name="Results_g16" id="4">
  <tableColumns count="6">
    <tableColumn name="Dataset g16" id="1"/>
    <tableColumn name="AQUSA" id="2"/>
    <tableColumn name="OpenAI’s GPT-5" id="3"/>
    <tableColumn name="Claude 4.5 Sonnet" id="4"/>
    <tableColumn name="Gemini 2.5 Flash" id="5"/>
    <tableColumn name="DeepSeek-V3.1" id="6"/>
  </tableColumns>
  <tableStyleInfo name="Results - PrecisionRecall-style 3" showColumnStripes="0" showFirstColumn="1" showLastColumn="1" showRowStripes="1"/>
</table>
</file>

<file path=xl/tables/table5.xml><?xml version="1.0" encoding="utf-8"?>
<table xmlns="http://schemas.openxmlformats.org/spreadsheetml/2006/main" ref="A32:F39" displayName="Results_g17" name="Results_g17" id="5">
  <tableColumns count="6">
    <tableColumn name="Dataset g17" id="1"/>
    <tableColumn name="AQUSA" id="2"/>
    <tableColumn name="OpenAI’s GPT-5" id="3"/>
    <tableColumn name="Claude 4.5 Sonnet" id="4"/>
    <tableColumn name="Gemini 2.5 Flash" id="5"/>
    <tableColumn name="DeepSeek-V3.1" id="6"/>
  </tableColumns>
  <tableStyleInfo name="Results - PrecisionRecall-style 4" showColumnStripes="0" showFirstColumn="1" showLastColumn="1" showRowStripes="1"/>
</table>
</file>

<file path=xl/tables/table6.xml><?xml version="1.0" encoding="utf-8"?>
<table xmlns="http://schemas.openxmlformats.org/spreadsheetml/2006/main" ref="A42:F45" displayName="AVGresults" name="AVGresults" id="6">
  <tableColumns count="6">
    <tableColumn name="AVG results" id="1"/>
    <tableColumn name="AQUSA" id="2"/>
    <tableColumn name="OpenAI’s GPT-5" id="3"/>
    <tableColumn name="Claude 4.5 Sonnet" id="4"/>
    <tableColumn name="Gemini 2.5 Flash" id="5"/>
    <tableColumn name="DeepSeek-V3.1" id="6"/>
  </tableColumns>
  <tableStyleInfo name="Results - PrecisionRecall-style 5" showColumnStripes="0" showFirstColumn="1" showLastColumn="1" showRowStripes="1"/>
</table>
</file>

<file path=xl/tables/table7.xml><?xml version="1.0" encoding="utf-8"?>
<table xmlns="http://schemas.openxmlformats.org/spreadsheetml/2006/main" ref="A48:F51" displayName="CombinedResults" name="CombinedResults" id="7">
  <tableColumns count="6">
    <tableColumn name="CombinedResults" id="1"/>
    <tableColumn name="AQUSA" id="2"/>
    <tableColumn name="OpenAI’s GPT-5" id="3"/>
    <tableColumn name="Claude 4.5 Sonnet" id="4"/>
    <tableColumn name="Gemini 2.5 Flash" id="5"/>
    <tableColumn name="DeepSeek-V3.1" id="6"/>
  </tableColumns>
  <tableStyleInfo name="Results - PrecisionRecall-style 6" showColumnStripes="0" showFirstColumn="1" showLastColumn="1" showRowStripes="1"/>
</table>
</file>

<file path=xl/tables/table8.xml><?xml version="1.0" encoding="utf-8"?>
<table xmlns="http://schemas.openxmlformats.org/spreadsheetml/2006/main" ref="A3:C18" displayName="Table4" name="Table4" id="8">
  <tableColumns count="3">
    <tableColumn name="Rater 1" id="1"/>
    <tableColumn name="Rater 2" id="2"/>
    <tableColumn name="Cohen's Kappa" id="3"/>
  </tableColumns>
  <tableStyleInfo name="Results - Cohens Kappa-style" showColumnStripes="0" showFirstColumn="1" showLastColumn="1" showRowStripes="1"/>
</table>
</file>

<file path=xl/tables/table9.xml><?xml version="1.0" encoding="utf-8"?>
<table xmlns="http://schemas.openxmlformats.org/spreadsheetml/2006/main" ref="E3:G18" displayName="Table1" name="Table1" id="9">
  <tableColumns count="3">
    <tableColumn name="Rater 1" id="1"/>
    <tableColumn name="Rater 2" id="2"/>
    <tableColumn name="Cohen's Kappa" id="3"/>
  </tableColumns>
  <tableStyleInfo name="Results - Cohens Kappa-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2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5.xml"/><Relationship Id="rId10" Type="http://schemas.openxmlformats.org/officeDocument/2006/relationships/table" Target="../tables/table4.xml"/><Relationship Id="rId13" Type="http://schemas.openxmlformats.org/officeDocument/2006/relationships/table" Target="../tables/table7.xml"/><Relationship Id="rId12" Type="http://schemas.openxmlformats.org/officeDocument/2006/relationships/table" Target="../tables/table6.xml"/><Relationship Id="rId9" Type="http://schemas.openxmlformats.org/officeDocument/2006/relationships/table" Target="../tables/table3.xml"/><Relationship Id="rId8"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12.xml"/><Relationship Id="rId10" Type="http://schemas.openxmlformats.org/officeDocument/2006/relationships/table" Target="../tables/table11.xml"/><Relationship Id="rId9" Type="http://schemas.openxmlformats.org/officeDocument/2006/relationships/table" Target="../tables/table10.xml"/><Relationship Id="rId7" Type="http://schemas.openxmlformats.org/officeDocument/2006/relationships/table" Target="../tables/table8.xml"/><Relationship Id="rId8"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5.0"/>
    <col customWidth="1" min="2" max="2" width="67.75"/>
  </cols>
  <sheetData>
    <row r="1">
      <c r="A1" s="1" t="s">
        <v>0</v>
      </c>
      <c r="B1" s="2" t="s">
        <v>1</v>
      </c>
    </row>
    <row r="2" ht="73.5" customHeight="1">
      <c r="A2" s="3" t="s">
        <v>2</v>
      </c>
      <c r="B2" s="4" t="s">
        <v>3</v>
      </c>
    </row>
    <row r="3">
      <c r="A3" s="5" t="s">
        <v>4</v>
      </c>
      <c r="B3" s="6" t="s">
        <v>5</v>
      </c>
    </row>
    <row r="4">
      <c r="A4" s="7" t="s">
        <v>6</v>
      </c>
      <c r="B4" s="8"/>
    </row>
    <row r="5">
      <c r="A5" s="5" t="s">
        <v>7</v>
      </c>
      <c r="B5" s="9"/>
    </row>
    <row r="6">
      <c r="A6" s="10" t="s">
        <v>8</v>
      </c>
      <c r="B6" s="8"/>
    </row>
    <row r="7">
      <c r="A7" s="11"/>
      <c r="B7" s="9"/>
    </row>
    <row r="8">
      <c r="A8" s="12" t="s">
        <v>9</v>
      </c>
      <c r="B8" s="8"/>
    </row>
    <row r="9">
      <c r="A9" s="5" t="s">
        <v>10</v>
      </c>
      <c r="B9" s="9"/>
    </row>
    <row r="10">
      <c r="A10" s="10" t="s">
        <v>11</v>
      </c>
      <c r="B10" s="8"/>
    </row>
    <row r="11">
      <c r="A11" s="11"/>
      <c r="B11" s="9"/>
    </row>
    <row r="12">
      <c r="A12" s="12" t="s">
        <v>12</v>
      </c>
      <c r="B12" s="8"/>
    </row>
    <row r="13">
      <c r="A13" s="5" t="s">
        <v>13</v>
      </c>
      <c r="B13" s="9"/>
    </row>
    <row r="14">
      <c r="A14" s="13" t="s">
        <v>14</v>
      </c>
      <c r="B14" s="8"/>
    </row>
    <row r="15">
      <c r="A15" s="11" t="s">
        <v>15</v>
      </c>
      <c r="B15" s="9"/>
    </row>
    <row r="16">
      <c r="A16" s="14"/>
      <c r="B16" s="8"/>
    </row>
    <row r="17">
      <c r="A17" s="15" t="s">
        <v>16</v>
      </c>
      <c r="B17" s="9"/>
    </row>
    <row r="18">
      <c r="A18" s="7" t="s">
        <v>17</v>
      </c>
      <c r="B18" s="8"/>
    </row>
    <row r="19">
      <c r="A19" s="5" t="s">
        <v>18</v>
      </c>
      <c r="B19" s="9"/>
    </row>
    <row r="20">
      <c r="A20" s="7" t="s">
        <v>19</v>
      </c>
      <c r="B20" s="8"/>
    </row>
    <row r="21">
      <c r="A21" s="16" t="s">
        <v>20</v>
      </c>
      <c r="B21" s="17"/>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row r="984">
      <c r="B984" s="18"/>
    </row>
    <row r="985">
      <c r="B985" s="18"/>
    </row>
    <row r="986">
      <c r="B986" s="18"/>
    </row>
    <row r="987">
      <c r="B987" s="18"/>
    </row>
    <row r="988">
      <c r="B988" s="18"/>
    </row>
    <row r="989">
      <c r="B989" s="18"/>
    </row>
    <row r="990">
      <c r="B990" s="18"/>
    </row>
    <row r="991">
      <c r="B991" s="18"/>
    </row>
    <row r="992">
      <c r="B992" s="18"/>
    </row>
    <row r="993">
      <c r="B993" s="18"/>
    </row>
    <row r="994">
      <c r="B994" s="18"/>
    </row>
    <row r="995">
      <c r="B995" s="18"/>
    </row>
    <row r="996">
      <c r="B996" s="18"/>
    </row>
    <row r="997">
      <c r="B997" s="18"/>
    </row>
    <row r="998">
      <c r="B998" s="18"/>
    </row>
    <row r="999">
      <c r="B999" s="18"/>
    </row>
    <row r="1000">
      <c r="B1000" s="18"/>
    </row>
    <row r="1001">
      <c r="B1001" s="18"/>
    </row>
    <row r="1002">
      <c r="B1002" s="18"/>
    </row>
    <row r="1003">
      <c r="B1003" s="18"/>
    </row>
  </sheetData>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38"/>
    <col customWidth="1" min="2" max="2" width="126.25"/>
    <col customWidth="1" min="3" max="3" width="35.13"/>
    <col customWidth="1" min="4" max="4" width="24.0"/>
  </cols>
  <sheetData>
    <row r="1">
      <c r="A1" s="153" t="s">
        <v>68</v>
      </c>
      <c r="B1" s="154" t="s">
        <v>299</v>
      </c>
      <c r="C1" s="20" t="s">
        <v>330</v>
      </c>
      <c r="D1" s="77" t="s">
        <v>331</v>
      </c>
    </row>
    <row r="2">
      <c r="A2" s="155" t="s">
        <v>307</v>
      </c>
      <c r="B2" s="142" t="s">
        <v>186</v>
      </c>
      <c r="C2" s="156" t="s">
        <v>2</v>
      </c>
      <c r="D2" s="79"/>
    </row>
    <row r="3">
      <c r="A3" s="157"/>
      <c r="B3" s="144" t="s">
        <v>187</v>
      </c>
      <c r="C3" s="158" t="s">
        <v>75</v>
      </c>
      <c r="D3" s="45"/>
    </row>
    <row r="4">
      <c r="A4" s="159"/>
      <c r="B4" s="142" t="s">
        <v>188</v>
      </c>
      <c r="C4" s="160" t="s">
        <v>75</v>
      </c>
      <c r="D4" s="79"/>
    </row>
    <row r="5">
      <c r="A5" s="157"/>
      <c r="B5" s="144" t="s">
        <v>189</v>
      </c>
      <c r="C5" s="158" t="s">
        <v>12</v>
      </c>
      <c r="D5" s="45"/>
    </row>
    <row r="6">
      <c r="A6" s="159"/>
      <c r="B6" s="142" t="s">
        <v>190</v>
      </c>
      <c r="C6" s="160" t="s">
        <v>2</v>
      </c>
      <c r="D6" s="79"/>
    </row>
    <row r="7">
      <c r="A7" s="157"/>
      <c r="B7" s="144" t="s">
        <v>191</v>
      </c>
      <c r="C7" s="158" t="s">
        <v>332</v>
      </c>
      <c r="D7" s="45"/>
    </row>
    <row r="8">
      <c r="A8" s="159"/>
      <c r="B8" s="142" t="s">
        <v>192</v>
      </c>
      <c r="C8" s="160" t="s">
        <v>75</v>
      </c>
      <c r="D8" s="79"/>
    </row>
    <row r="9">
      <c r="A9" s="157"/>
      <c r="B9" s="144" t="s">
        <v>193</v>
      </c>
      <c r="C9" s="158" t="s">
        <v>75</v>
      </c>
      <c r="D9" s="45"/>
    </row>
    <row r="10">
      <c r="A10" s="159"/>
      <c r="B10" s="142" t="s">
        <v>194</v>
      </c>
      <c r="C10" s="160" t="s">
        <v>9</v>
      </c>
      <c r="D10" s="79"/>
    </row>
    <row r="11">
      <c r="A11" s="157"/>
      <c r="B11" s="144" t="s">
        <v>195</v>
      </c>
      <c r="C11" s="158" t="s">
        <v>75</v>
      </c>
      <c r="D11" s="45"/>
    </row>
    <row r="12">
      <c r="A12" s="159"/>
      <c r="B12" s="142" t="s">
        <v>196</v>
      </c>
      <c r="C12" s="160" t="s">
        <v>75</v>
      </c>
      <c r="D12" s="79"/>
    </row>
    <row r="13">
      <c r="A13" s="157"/>
      <c r="B13" s="144" t="s">
        <v>197</v>
      </c>
      <c r="C13" s="158" t="s">
        <v>75</v>
      </c>
      <c r="D13" s="45"/>
    </row>
    <row r="14">
      <c r="A14" s="159"/>
      <c r="B14" s="142" t="s">
        <v>198</v>
      </c>
      <c r="C14" s="160" t="s">
        <v>75</v>
      </c>
      <c r="D14" s="26"/>
    </row>
    <row r="15">
      <c r="A15" s="157"/>
      <c r="B15" s="144" t="s">
        <v>199</v>
      </c>
      <c r="C15" s="158" t="s">
        <v>16</v>
      </c>
      <c r="D15" s="30" t="s">
        <v>333</v>
      </c>
    </row>
    <row r="16">
      <c r="A16" s="159"/>
      <c r="B16" s="142" t="s">
        <v>200</v>
      </c>
      <c r="C16" s="160" t="s">
        <v>16</v>
      </c>
      <c r="D16" s="26" t="s">
        <v>334</v>
      </c>
    </row>
    <row r="17">
      <c r="A17" s="157"/>
      <c r="B17" s="144" t="s">
        <v>201</v>
      </c>
      <c r="C17" s="158" t="s">
        <v>75</v>
      </c>
      <c r="D17" s="45"/>
    </row>
    <row r="18">
      <c r="A18" s="159"/>
      <c r="B18" s="142" t="s">
        <v>202</v>
      </c>
      <c r="C18" s="160" t="s">
        <v>75</v>
      </c>
      <c r="D18" s="79"/>
    </row>
    <row r="19">
      <c r="A19" s="157"/>
      <c r="B19" s="144" t="s">
        <v>203</v>
      </c>
      <c r="C19" s="158" t="s">
        <v>75</v>
      </c>
      <c r="D19" s="45"/>
    </row>
    <row r="20">
      <c r="A20" s="159"/>
      <c r="B20" s="142" t="s">
        <v>205</v>
      </c>
      <c r="C20" s="160" t="s">
        <v>75</v>
      </c>
      <c r="D20" s="79"/>
    </row>
    <row r="21">
      <c r="A21" s="157"/>
      <c r="B21" s="144" t="s">
        <v>206</v>
      </c>
      <c r="C21" s="158" t="s">
        <v>75</v>
      </c>
      <c r="D21" s="45"/>
    </row>
    <row r="22">
      <c r="A22" s="159"/>
      <c r="B22" s="142" t="s">
        <v>207</v>
      </c>
      <c r="C22" s="160" t="s">
        <v>2</v>
      </c>
      <c r="D22" s="79"/>
    </row>
    <row r="23">
      <c r="A23" s="157"/>
      <c r="B23" s="144" t="s">
        <v>208</v>
      </c>
      <c r="C23" s="158" t="s">
        <v>75</v>
      </c>
      <c r="D23" s="45"/>
    </row>
    <row r="24">
      <c r="A24" s="159"/>
      <c r="B24" s="142" t="s">
        <v>209</v>
      </c>
      <c r="C24" s="160" t="s">
        <v>75</v>
      </c>
      <c r="D24" s="79"/>
    </row>
    <row r="25">
      <c r="A25" s="157"/>
      <c r="B25" s="144" t="s">
        <v>210</v>
      </c>
      <c r="C25" s="158" t="s">
        <v>2</v>
      </c>
      <c r="D25" s="45"/>
    </row>
    <row r="26">
      <c r="A26" s="159"/>
      <c r="B26" s="142" t="s">
        <v>211</v>
      </c>
      <c r="C26" s="160" t="s">
        <v>75</v>
      </c>
      <c r="D26" s="79"/>
    </row>
    <row r="27">
      <c r="A27" s="157"/>
      <c r="B27" s="144" t="s">
        <v>212</v>
      </c>
      <c r="C27" s="158" t="s">
        <v>75</v>
      </c>
      <c r="D27" s="45"/>
    </row>
    <row r="28">
      <c r="A28" s="159"/>
      <c r="B28" s="142" t="s">
        <v>213</v>
      </c>
      <c r="C28" s="160" t="s">
        <v>12</v>
      </c>
      <c r="D28" s="79"/>
    </row>
    <row r="29">
      <c r="A29" s="157"/>
      <c r="B29" s="144" t="s">
        <v>216</v>
      </c>
      <c r="C29" s="158" t="s">
        <v>75</v>
      </c>
      <c r="D29" s="45"/>
    </row>
    <row r="30">
      <c r="A30" s="159"/>
      <c r="B30" s="142" t="s">
        <v>217</v>
      </c>
      <c r="C30" s="160" t="s">
        <v>75</v>
      </c>
      <c r="D30" s="79"/>
    </row>
    <row r="31">
      <c r="A31" s="157"/>
      <c r="B31" s="144" t="s">
        <v>218</v>
      </c>
      <c r="C31" s="158" t="s">
        <v>75</v>
      </c>
      <c r="D31" s="45"/>
    </row>
    <row r="32">
      <c r="A32" s="159"/>
      <c r="B32" s="142" t="s">
        <v>219</v>
      </c>
      <c r="C32" s="160" t="s">
        <v>75</v>
      </c>
      <c r="D32" s="79"/>
    </row>
    <row r="33">
      <c r="A33" s="157"/>
      <c r="B33" s="144" t="s">
        <v>220</v>
      </c>
      <c r="C33" s="158" t="s">
        <v>75</v>
      </c>
      <c r="D33" s="45"/>
    </row>
    <row r="34">
      <c r="A34" s="159"/>
      <c r="B34" s="142" t="s">
        <v>308</v>
      </c>
      <c r="C34" s="160" t="s">
        <v>9</v>
      </c>
      <c r="D34" s="79"/>
    </row>
    <row r="35">
      <c r="A35" s="157"/>
      <c r="B35" s="144" t="s">
        <v>221</v>
      </c>
      <c r="C35" s="158" t="s">
        <v>16</v>
      </c>
      <c r="D35" s="30" t="s">
        <v>335</v>
      </c>
    </row>
    <row r="36">
      <c r="A36" s="159"/>
      <c r="B36" s="142" t="s">
        <v>222</v>
      </c>
      <c r="C36" s="160" t="s">
        <v>9</v>
      </c>
      <c r="D36" s="26"/>
    </row>
    <row r="37">
      <c r="A37" s="157"/>
      <c r="B37" s="144" t="s">
        <v>223</v>
      </c>
      <c r="C37" s="158" t="s">
        <v>75</v>
      </c>
      <c r="D37" s="45"/>
    </row>
    <row r="38">
      <c r="A38" s="159"/>
      <c r="B38" s="142" t="s">
        <v>310</v>
      </c>
      <c r="C38" s="160" t="s">
        <v>97</v>
      </c>
      <c r="D38" s="79"/>
    </row>
    <row r="39">
      <c r="A39" s="157"/>
      <c r="B39" s="144" t="s">
        <v>224</v>
      </c>
      <c r="C39" s="158" t="s">
        <v>75</v>
      </c>
      <c r="D39" s="45"/>
    </row>
    <row r="40">
      <c r="A40" s="159"/>
      <c r="B40" s="142" t="s">
        <v>225</v>
      </c>
      <c r="C40" s="160" t="s">
        <v>2</v>
      </c>
      <c r="D40" s="79"/>
    </row>
    <row r="41">
      <c r="A41" s="157"/>
      <c r="B41" s="144" t="s">
        <v>226</v>
      </c>
      <c r="C41" s="158" t="s">
        <v>75</v>
      </c>
      <c r="D41" s="45"/>
    </row>
    <row r="42">
      <c r="A42" s="159"/>
      <c r="B42" s="142" t="s">
        <v>227</v>
      </c>
      <c r="C42" s="160" t="s">
        <v>16</v>
      </c>
      <c r="D42" s="26" t="s">
        <v>336</v>
      </c>
    </row>
    <row r="43">
      <c r="A43" s="157"/>
      <c r="B43" s="144" t="s">
        <v>311</v>
      </c>
      <c r="C43" s="158" t="s">
        <v>9</v>
      </c>
      <c r="D43" s="45"/>
    </row>
    <row r="44">
      <c r="A44" s="159"/>
      <c r="B44" s="142" t="s">
        <v>228</v>
      </c>
      <c r="C44" s="160" t="s">
        <v>2</v>
      </c>
      <c r="D44" s="79"/>
    </row>
    <row r="45">
      <c r="A45" s="157"/>
      <c r="B45" s="144" t="s">
        <v>229</v>
      </c>
      <c r="C45" s="158" t="s">
        <v>75</v>
      </c>
      <c r="D45" s="45"/>
    </row>
    <row r="46">
      <c r="A46" s="159"/>
      <c r="B46" s="142" t="s">
        <v>230</v>
      </c>
      <c r="C46" s="160" t="s">
        <v>75</v>
      </c>
      <c r="D46" s="79"/>
    </row>
    <row r="47">
      <c r="A47" s="157"/>
      <c r="B47" s="144" t="s">
        <v>231</v>
      </c>
      <c r="C47" s="158" t="s">
        <v>97</v>
      </c>
      <c r="D47" s="30" t="s">
        <v>337</v>
      </c>
    </row>
    <row r="48">
      <c r="A48" s="159"/>
      <c r="B48" s="142" t="s">
        <v>232</v>
      </c>
      <c r="C48" s="160" t="s">
        <v>75</v>
      </c>
      <c r="D48" s="79"/>
    </row>
    <row r="49">
      <c r="A49" s="157"/>
      <c r="B49" s="144" t="s">
        <v>233</v>
      </c>
      <c r="C49" s="158" t="s">
        <v>75</v>
      </c>
      <c r="D49" s="45"/>
    </row>
    <row r="50">
      <c r="A50" s="159"/>
      <c r="B50" s="142" t="s">
        <v>234</v>
      </c>
      <c r="C50" s="160" t="s">
        <v>75</v>
      </c>
      <c r="D50" s="79"/>
    </row>
    <row r="51">
      <c r="A51" s="157"/>
      <c r="B51" s="144" t="s">
        <v>235</v>
      </c>
      <c r="C51" s="158" t="s">
        <v>2</v>
      </c>
      <c r="D51" s="45"/>
    </row>
    <row r="52">
      <c r="A52" s="159"/>
      <c r="B52" s="142" t="s">
        <v>236</v>
      </c>
      <c r="C52" s="160" t="s">
        <v>75</v>
      </c>
      <c r="D52" s="79"/>
    </row>
    <row r="53">
      <c r="A53" s="157"/>
      <c r="B53" s="144" t="s">
        <v>237</v>
      </c>
      <c r="C53" s="158" t="s">
        <v>215</v>
      </c>
      <c r="D53" s="45"/>
    </row>
    <row r="54">
      <c r="A54" s="159"/>
      <c r="B54" s="142" t="s">
        <v>238</v>
      </c>
      <c r="C54" s="160" t="s">
        <v>12</v>
      </c>
      <c r="D54" s="79"/>
    </row>
    <row r="55">
      <c r="A55" s="161"/>
      <c r="B55" s="144"/>
      <c r="C55" s="162"/>
      <c r="D55" s="45"/>
    </row>
    <row r="56">
      <c r="A56" s="155" t="s">
        <v>312</v>
      </c>
      <c r="B56" s="142" t="s">
        <v>141</v>
      </c>
      <c r="C56" s="160" t="s">
        <v>75</v>
      </c>
      <c r="D56" s="79"/>
    </row>
    <row r="57">
      <c r="A57" s="157"/>
      <c r="B57" s="144" t="s">
        <v>142</v>
      </c>
      <c r="C57" s="158" t="s">
        <v>75</v>
      </c>
      <c r="D57" s="45"/>
    </row>
    <row r="58">
      <c r="A58" s="159"/>
      <c r="B58" s="142" t="s">
        <v>143</v>
      </c>
      <c r="C58" s="160" t="s">
        <v>75</v>
      </c>
      <c r="D58" s="79"/>
    </row>
    <row r="59">
      <c r="A59" s="157"/>
      <c r="B59" s="144" t="s">
        <v>313</v>
      </c>
      <c r="C59" s="158" t="s">
        <v>9</v>
      </c>
      <c r="D59" s="45"/>
    </row>
    <row r="60">
      <c r="A60" s="159"/>
      <c r="B60" s="142" t="s">
        <v>144</v>
      </c>
      <c r="C60" s="160" t="s">
        <v>16</v>
      </c>
      <c r="D60" s="26" t="s">
        <v>338</v>
      </c>
    </row>
    <row r="61">
      <c r="A61" s="157"/>
      <c r="B61" s="144" t="s">
        <v>145</v>
      </c>
      <c r="C61" s="158" t="s">
        <v>97</v>
      </c>
      <c r="D61" s="45"/>
    </row>
    <row r="62">
      <c r="A62" s="159"/>
      <c r="B62" s="142" t="s">
        <v>146</v>
      </c>
      <c r="C62" s="160" t="s">
        <v>75</v>
      </c>
      <c r="D62" s="79"/>
    </row>
    <row r="63">
      <c r="A63" s="157"/>
      <c r="B63" s="144" t="s">
        <v>147</v>
      </c>
      <c r="C63" s="158" t="s">
        <v>75</v>
      </c>
      <c r="D63" s="45"/>
    </row>
    <row r="64">
      <c r="A64" s="159"/>
      <c r="B64" s="142" t="s">
        <v>148</v>
      </c>
      <c r="C64" s="160" t="s">
        <v>75</v>
      </c>
      <c r="D64" s="26"/>
    </row>
    <row r="65">
      <c r="A65" s="157"/>
      <c r="B65" s="144" t="s">
        <v>149</v>
      </c>
      <c r="C65" s="158" t="s">
        <v>75</v>
      </c>
      <c r="D65" s="30"/>
    </row>
    <row r="66">
      <c r="A66" s="159"/>
      <c r="B66" s="142" t="s">
        <v>150</v>
      </c>
      <c r="C66" s="160" t="s">
        <v>12</v>
      </c>
      <c r="D66" s="79"/>
    </row>
    <row r="67">
      <c r="A67" s="157"/>
      <c r="B67" s="144" t="s">
        <v>151</v>
      </c>
      <c r="C67" s="158" t="s">
        <v>16</v>
      </c>
      <c r="D67" s="30" t="s">
        <v>338</v>
      </c>
    </row>
    <row r="68">
      <c r="A68" s="159"/>
      <c r="B68" s="142" t="s">
        <v>152</v>
      </c>
      <c r="C68" s="160" t="s">
        <v>75</v>
      </c>
      <c r="D68" s="26"/>
    </row>
    <row r="69">
      <c r="A69" s="157"/>
      <c r="B69" s="144" t="s">
        <v>153</v>
      </c>
      <c r="C69" s="158" t="s">
        <v>12</v>
      </c>
      <c r="D69" s="45"/>
    </row>
    <row r="70">
      <c r="A70" s="159"/>
      <c r="B70" s="142" t="s">
        <v>154</v>
      </c>
      <c r="C70" s="160" t="s">
        <v>75</v>
      </c>
      <c r="D70" s="79"/>
    </row>
    <row r="71">
      <c r="A71" s="157"/>
      <c r="B71" s="144" t="s">
        <v>155</v>
      </c>
      <c r="C71" s="158" t="s">
        <v>75</v>
      </c>
      <c r="D71" s="45"/>
    </row>
    <row r="72">
      <c r="A72" s="159"/>
      <c r="B72" s="142" t="s">
        <v>157</v>
      </c>
      <c r="C72" s="160" t="s">
        <v>9</v>
      </c>
      <c r="D72" s="79"/>
    </row>
    <row r="73">
      <c r="A73" s="157"/>
      <c r="B73" s="144" t="s">
        <v>158</v>
      </c>
      <c r="C73" s="158" t="s">
        <v>2</v>
      </c>
      <c r="D73" s="45"/>
    </row>
    <row r="74">
      <c r="A74" s="159"/>
      <c r="B74" s="142" t="s">
        <v>314</v>
      </c>
      <c r="C74" s="160" t="s">
        <v>2</v>
      </c>
      <c r="D74" s="79"/>
    </row>
    <row r="75">
      <c r="A75" s="157"/>
      <c r="B75" s="144" t="s">
        <v>315</v>
      </c>
      <c r="C75" s="158" t="s">
        <v>2</v>
      </c>
      <c r="D75" s="45"/>
    </row>
    <row r="76">
      <c r="A76" s="159"/>
      <c r="B76" s="142" t="s">
        <v>159</v>
      </c>
      <c r="C76" s="160" t="s">
        <v>75</v>
      </c>
      <c r="D76" s="79"/>
    </row>
    <row r="77">
      <c r="A77" s="157"/>
      <c r="B77" s="144" t="s">
        <v>160</v>
      </c>
      <c r="C77" s="158" t="s">
        <v>9</v>
      </c>
      <c r="D77" s="45"/>
    </row>
    <row r="78">
      <c r="A78" s="159"/>
      <c r="B78" s="142" t="s">
        <v>161</v>
      </c>
      <c r="C78" s="160" t="s">
        <v>75</v>
      </c>
      <c r="D78" s="79"/>
    </row>
    <row r="79">
      <c r="A79" s="157"/>
      <c r="B79" s="144" t="s">
        <v>162</v>
      </c>
      <c r="C79" s="158" t="s">
        <v>75</v>
      </c>
      <c r="D79" s="45"/>
    </row>
    <row r="80">
      <c r="A80" s="159"/>
      <c r="B80" s="142" t="s">
        <v>163</v>
      </c>
      <c r="C80" s="160" t="s">
        <v>75</v>
      </c>
      <c r="D80" s="79"/>
    </row>
    <row r="81">
      <c r="A81" s="157"/>
      <c r="B81" s="144" t="s">
        <v>164</v>
      </c>
      <c r="C81" s="158" t="s">
        <v>75</v>
      </c>
      <c r="D81" s="45"/>
    </row>
    <row r="82">
      <c r="A82" s="159"/>
      <c r="B82" s="142" t="s">
        <v>165</v>
      </c>
      <c r="C82" s="160" t="s">
        <v>75</v>
      </c>
      <c r="D82" s="79"/>
    </row>
    <row r="83">
      <c r="A83" s="157"/>
      <c r="B83" s="144" t="s">
        <v>166</v>
      </c>
      <c r="C83" s="158" t="s">
        <v>75</v>
      </c>
      <c r="D83" s="45"/>
    </row>
    <row r="84">
      <c r="A84" s="159"/>
      <c r="B84" s="142" t="s">
        <v>316</v>
      </c>
      <c r="C84" s="160" t="s">
        <v>97</v>
      </c>
      <c r="D84" s="26" t="s">
        <v>337</v>
      </c>
    </row>
    <row r="85">
      <c r="A85" s="157"/>
      <c r="B85" s="144" t="s">
        <v>167</v>
      </c>
      <c r="C85" s="158" t="s">
        <v>75</v>
      </c>
      <c r="D85" s="45"/>
    </row>
    <row r="86">
      <c r="A86" s="159"/>
      <c r="B86" s="142" t="s">
        <v>168</v>
      </c>
      <c r="C86" s="160" t="s">
        <v>75</v>
      </c>
      <c r="D86" s="79"/>
    </row>
    <row r="87">
      <c r="A87" s="157"/>
      <c r="B87" s="144" t="s">
        <v>169</v>
      </c>
      <c r="C87" s="158" t="s">
        <v>75</v>
      </c>
      <c r="D87" s="45"/>
    </row>
    <row r="88">
      <c r="A88" s="159"/>
      <c r="B88" s="142" t="s">
        <v>170</v>
      </c>
      <c r="C88" s="160" t="s">
        <v>2</v>
      </c>
      <c r="D88" s="79"/>
    </row>
    <row r="89">
      <c r="A89" s="157"/>
      <c r="B89" s="144" t="s">
        <v>171</v>
      </c>
      <c r="C89" s="158" t="s">
        <v>75</v>
      </c>
      <c r="D89" s="45"/>
    </row>
    <row r="90">
      <c r="A90" s="159"/>
      <c r="B90" s="142" t="s">
        <v>318</v>
      </c>
      <c r="C90" s="160" t="s">
        <v>339</v>
      </c>
      <c r="D90" s="26" t="s">
        <v>337</v>
      </c>
    </row>
    <row r="91">
      <c r="A91" s="157"/>
      <c r="B91" s="144" t="s">
        <v>172</v>
      </c>
      <c r="C91" s="158" t="s">
        <v>2</v>
      </c>
      <c r="D91" s="30"/>
    </row>
    <row r="92">
      <c r="A92" s="159"/>
      <c r="B92" s="142" t="s">
        <v>173</v>
      </c>
      <c r="C92" s="160" t="s">
        <v>75</v>
      </c>
      <c r="D92" s="79"/>
    </row>
    <row r="93">
      <c r="A93" s="157"/>
      <c r="B93" s="144" t="s">
        <v>319</v>
      </c>
      <c r="C93" s="158" t="s">
        <v>9</v>
      </c>
      <c r="D93" s="45"/>
    </row>
    <row r="94">
      <c r="A94" s="159"/>
      <c r="B94" s="142" t="s">
        <v>174</v>
      </c>
      <c r="C94" s="160" t="s">
        <v>75</v>
      </c>
      <c r="D94" s="79"/>
    </row>
    <row r="95">
      <c r="A95" s="157"/>
      <c r="B95" s="144" t="s">
        <v>175</v>
      </c>
      <c r="C95" s="158" t="s">
        <v>75</v>
      </c>
      <c r="D95" s="45"/>
    </row>
    <row r="96">
      <c r="A96" s="159"/>
      <c r="B96" s="142" t="s">
        <v>176</v>
      </c>
      <c r="C96" s="160" t="s">
        <v>75</v>
      </c>
      <c r="D96" s="79"/>
    </row>
    <row r="97">
      <c r="A97" s="157"/>
      <c r="B97" s="144" t="s">
        <v>177</v>
      </c>
      <c r="C97" s="158" t="s">
        <v>75</v>
      </c>
      <c r="D97" s="45"/>
    </row>
    <row r="98">
      <c r="A98" s="159"/>
      <c r="B98" s="142" t="s">
        <v>178</v>
      </c>
      <c r="C98" s="160" t="s">
        <v>75</v>
      </c>
      <c r="D98" s="79"/>
    </row>
    <row r="99">
      <c r="A99" s="157"/>
      <c r="B99" s="144" t="s">
        <v>179</v>
      </c>
      <c r="C99" s="158" t="s">
        <v>16</v>
      </c>
      <c r="D99" s="30" t="s">
        <v>340</v>
      </c>
    </row>
    <row r="100">
      <c r="A100" s="159"/>
      <c r="B100" s="142" t="s">
        <v>180</v>
      </c>
      <c r="C100" s="160" t="s">
        <v>75</v>
      </c>
      <c r="D100" s="79"/>
    </row>
    <row r="101">
      <c r="A101" s="157"/>
      <c r="B101" s="144" t="s">
        <v>320</v>
      </c>
      <c r="C101" s="158" t="s">
        <v>16</v>
      </c>
      <c r="D101" s="30" t="s">
        <v>341</v>
      </c>
    </row>
    <row r="102">
      <c r="A102" s="159"/>
      <c r="B102" s="142" t="s">
        <v>181</v>
      </c>
      <c r="C102" s="160" t="s">
        <v>75</v>
      </c>
      <c r="D102" s="79"/>
    </row>
    <row r="103">
      <c r="A103" s="157"/>
      <c r="B103" s="144" t="s">
        <v>342</v>
      </c>
      <c r="C103" s="158" t="s">
        <v>75</v>
      </c>
      <c r="D103" s="45"/>
    </row>
    <row r="104">
      <c r="A104" s="159"/>
      <c r="B104" s="142" t="s">
        <v>183</v>
      </c>
      <c r="C104" s="160" t="s">
        <v>2</v>
      </c>
      <c r="D104" s="79"/>
    </row>
    <row r="105">
      <c r="A105" s="157"/>
      <c r="B105" s="144" t="s">
        <v>184</v>
      </c>
      <c r="C105" s="158" t="s">
        <v>97</v>
      </c>
      <c r="D105" s="30" t="s">
        <v>337</v>
      </c>
    </row>
    <row r="106">
      <c r="A106" s="159"/>
      <c r="B106" s="142" t="s">
        <v>185</v>
      </c>
      <c r="C106" s="160" t="s">
        <v>75</v>
      </c>
      <c r="D106" s="79"/>
    </row>
    <row r="107">
      <c r="A107" s="157"/>
      <c r="B107" s="144"/>
      <c r="C107" s="162"/>
      <c r="D107" s="45"/>
    </row>
    <row r="108">
      <c r="A108" s="155" t="s">
        <v>321</v>
      </c>
      <c r="B108" s="142" t="s">
        <v>72</v>
      </c>
      <c r="C108" s="160" t="s">
        <v>2</v>
      </c>
      <c r="D108" s="79"/>
    </row>
    <row r="109">
      <c r="A109" s="157"/>
      <c r="B109" s="144" t="s">
        <v>74</v>
      </c>
      <c r="C109" s="158" t="s">
        <v>343</v>
      </c>
      <c r="D109" s="30" t="s">
        <v>344</v>
      </c>
    </row>
    <row r="110">
      <c r="A110" s="159"/>
      <c r="B110" s="142" t="s">
        <v>76</v>
      </c>
      <c r="C110" s="160" t="s">
        <v>75</v>
      </c>
      <c r="D110" s="79"/>
    </row>
    <row r="111">
      <c r="A111" s="157"/>
      <c r="B111" s="144" t="s">
        <v>77</v>
      </c>
      <c r="C111" s="158" t="s">
        <v>339</v>
      </c>
      <c r="D111" s="45"/>
    </row>
    <row r="112">
      <c r="A112" s="159"/>
      <c r="B112" s="142" t="s">
        <v>78</v>
      </c>
      <c r="C112" s="160" t="s">
        <v>339</v>
      </c>
      <c r="D112" s="79"/>
    </row>
    <row r="113">
      <c r="A113" s="157"/>
      <c r="B113" s="144" t="s">
        <v>79</v>
      </c>
      <c r="C113" s="158" t="s">
        <v>75</v>
      </c>
      <c r="D113" s="45"/>
    </row>
    <row r="114">
      <c r="A114" s="159"/>
      <c r="B114" s="142" t="s">
        <v>80</v>
      </c>
      <c r="C114" s="160" t="s">
        <v>9</v>
      </c>
      <c r="D114" s="79"/>
    </row>
    <row r="115">
      <c r="A115" s="157"/>
      <c r="B115" s="144" t="s">
        <v>82</v>
      </c>
      <c r="C115" s="158" t="s">
        <v>83</v>
      </c>
      <c r="D115" s="45"/>
    </row>
    <row r="116">
      <c r="A116" s="159"/>
      <c r="B116" s="142" t="s">
        <v>84</v>
      </c>
      <c r="C116" s="160" t="s">
        <v>345</v>
      </c>
      <c r="D116" s="79"/>
    </row>
    <row r="117">
      <c r="A117" s="157"/>
      <c r="B117" s="144" t="s">
        <v>85</v>
      </c>
      <c r="C117" s="158" t="s">
        <v>75</v>
      </c>
      <c r="D117" s="45"/>
    </row>
    <row r="118">
      <c r="A118" s="159"/>
      <c r="B118" s="142" t="s">
        <v>86</v>
      </c>
      <c r="C118" s="160" t="s">
        <v>2</v>
      </c>
      <c r="D118" s="79"/>
    </row>
    <row r="119">
      <c r="A119" s="157"/>
      <c r="B119" s="144" t="s">
        <v>87</v>
      </c>
      <c r="C119" s="158" t="s">
        <v>75</v>
      </c>
      <c r="D119" s="45"/>
    </row>
    <row r="120">
      <c r="A120" s="159"/>
      <c r="B120" s="142" t="s">
        <v>88</v>
      </c>
      <c r="C120" s="160" t="s">
        <v>75</v>
      </c>
      <c r="D120" s="79"/>
    </row>
    <row r="121">
      <c r="A121" s="157"/>
      <c r="B121" s="144" t="s">
        <v>89</v>
      </c>
      <c r="C121" s="158" t="s">
        <v>75</v>
      </c>
      <c r="D121" s="45"/>
    </row>
    <row r="122">
      <c r="A122" s="159"/>
      <c r="B122" s="142" t="s">
        <v>90</v>
      </c>
      <c r="C122" s="160" t="s">
        <v>2</v>
      </c>
      <c r="D122" s="79"/>
    </row>
    <row r="123">
      <c r="A123" s="157"/>
      <c r="B123" s="144" t="s">
        <v>91</v>
      </c>
      <c r="C123" s="158" t="s">
        <v>75</v>
      </c>
      <c r="D123" s="45"/>
    </row>
    <row r="124">
      <c r="A124" s="159"/>
      <c r="B124" s="142" t="s">
        <v>92</v>
      </c>
      <c r="C124" s="160" t="s">
        <v>75</v>
      </c>
      <c r="D124" s="79"/>
    </row>
    <row r="125">
      <c r="A125" s="157"/>
      <c r="B125" s="144" t="s">
        <v>93</v>
      </c>
      <c r="C125" s="158" t="s">
        <v>16</v>
      </c>
      <c r="D125" s="30" t="s">
        <v>346</v>
      </c>
    </row>
    <row r="126">
      <c r="A126" s="159"/>
      <c r="B126" s="142" t="s">
        <v>94</v>
      </c>
      <c r="C126" s="160" t="s">
        <v>75</v>
      </c>
      <c r="D126" s="79"/>
    </row>
    <row r="127">
      <c r="A127" s="157"/>
      <c r="B127" s="144" t="s">
        <v>95</v>
      </c>
      <c r="C127" s="158" t="s">
        <v>75</v>
      </c>
      <c r="D127" s="45"/>
    </row>
    <row r="128">
      <c r="A128" s="159"/>
      <c r="B128" s="142" t="s">
        <v>96</v>
      </c>
      <c r="C128" s="160" t="s">
        <v>97</v>
      </c>
      <c r="D128" s="79"/>
    </row>
    <row r="129">
      <c r="A129" s="157"/>
      <c r="B129" s="144" t="s">
        <v>98</v>
      </c>
      <c r="C129" s="158" t="s">
        <v>75</v>
      </c>
      <c r="D129" s="45"/>
    </row>
    <row r="130">
      <c r="A130" s="159"/>
      <c r="B130" s="142" t="s">
        <v>99</v>
      </c>
      <c r="C130" s="160" t="s">
        <v>75</v>
      </c>
      <c r="D130" s="79"/>
    </row>
    <row r="131">
      <c r="A131" s="157"/>
      <c r="B131" s="144" t="s">
        <v>100</v>
      </c>
      <c r="C131" s="158" t="s">
        <v>75</v>
      </c>
      <c r="D131" s="45"/>
    </row>
    <row r="132">
      <c r="A132" s="159"/>
      <c r="B132" s="142" t="s">
        <v>101</v>
      </c>
      <c r="C132" s="160" t="s">
        <v>2</v>
      </c>
      <c r="D132" s="79"/>
    </row>
    <row r="133">
      <c r="A133" s="157"/>
      <c r="B133" s="144" t="s">
        <v>102</v>
      </c>
      <c r="C133" s="158" t="s">
        <v>2</v>
      </c>
      <c r="D133" s="45"/>
    </row>
    <row r="134">
      <c r="A134" s="159"/>
      <c r="B134" s="142" t="s">
        <v>103</v>
      </c>
      <c r="C134" s="160" t="s">
        <v>97</v>
      </c>
      <c r="D134" s="79"/>
    </row>
    <row r="135">
      <c r="A135" s="157"/>
      <c r="B135" s="144" t="s">
        <v>104</v>
      </c>
      <c r="C135" s="158" t="s">
        <v>75</v>
      </c>
      <c r="D135" s="45"/>
    </row>
    <row r="136">
      <c r="A136" s="159"/>
      <c r="B136" s="142" t="s">
        <v>105</v>
      </c>
      <c r="C136" s="160" t="s">
        <v>347</v>
      </c>
      <c r="D136" s="26" t="s">
        <v>337</v>
      </c>
    </row>
    <row r="137">
      <c r="A137" s="157"/>
      <c r="B137" s="144" t="s">
        <v>106</v>
      </c>
      <c r="C137" s="158" t="s">
        <v>75</v>
      </c>
      <c r="D137" s="45"/>
    </row>
    <row r="138">
      <c r="A138" s="159"/>
      <c r="B138" s="142" t="s">
        <v>107</v>
      </c>
      <c r="C138" s="160" t="s">
        <v>2</v>
      </c>
      <c r="D138" s="79"/>
    </row>
    <row r="139">
      <c r="A139" s="157"/>
      <c r="B139" s="144" t="s">
        <v>108</v>
      </c>
      <c r="C139" s="158" t="s">
        <v>75</v>
      </c>
      <c r="D139" s="45"/>
    </row>
    <row r="140">
      <c r="A140" s="159"/>
      <c r="B140" s="142" t="s">
        <v>109</v>
      </c>
      <c r="C140" s="160" t="s">
        <v>9</v>
      </c>
      <c r="D140" s="79"/>
    </row>
    <row r="141">
      <c r="A141" s="157"/>
      <c r="B141" s="144" t="s">
        <v>110</v>
      </c>
      <c r="C141" s="158" t="s">
        <v>75</v>
      </c>
      <c r="D141" s="45"/>
    </row>
    <row r="142">
      <c r="A142" s="159"/>
      <c r="B142" s="142" t="s">
        <v>111</v>
      </c>
      <c r="C142" s="160" t="s">
        <v>75</v>
      </c>
      <c r="D142" s="79"/>
    </row>
    <row r="143">
      <c r="A143" s="157"/>
      <c r="B143" s="144" t="s">
        <v>112</v>
      </c>
      <c r="C143" s="158" t="s">
        <v>75</v>
      </c>
      <c r="D143" s="45"/>
    </row>
    <row r="144">
      <c r="A144" s="159"/>
      <c r="B144" s="142" t="s">
        <v>113</v>
      </c>
      <c r="C144" s="160" t="s">
        <v>75</v>
      </c>
      <c r="D144" s="79"/>
    </row>
    <row r="145">
      <c r="A145" s="157"/>
      <c r="B145" s="144" t="s">
        <v>114</v>
      </c>
      <c r="C145" s="158" t="s">
        <v>75</v>
      </c>
      <c r="D145" s="45"/>
    </row>
    <row r="146">
      <c r="A146" s="159"/>
      <c r="B146" s="142" t="s">
        <v>115</v>
      </c>
      <c r="C146" s="160" t="s">
        <v>9</v>
      </c>
      <c r="D146" s="79"/>
    </row>
    <row r="147">
      <c r="A147" s="157"/>
      <c r="B147" s="144" t="s">
        <v>116</v>
      </c>
      <c r="C147" s="158" t="s">
        <v>2</v>
      </c>
      <c r="D147" s="45"/>
    </row>
    <row r="148">
      <c r="A148" s="159"/>
      <c r="B148" s="142" t="s">
        <v>117</v>
      </c>
      <c r="C148" s="160" t="s">
        <v>2</v>
      </c>
      <c r="D148" s="79"/>
    </row>
    <row r="149">
      <c r="A149" s="157"/>
      <c r="B149" s="144" t="s">
        <v>118</v>
      </c>
      <c r="C149" s="158" t="s">
        <v>75</v>
      </c>
      <c r="D149" s="45"/>
    </row>
    <row r="150">
      <c r="A150" s="159"/>
      <c r="B150" s="142" t="s">
        <v>119</v>
      </c>
      <c r="C150" s="160" t="s">
        <v>75</v>
      </c>
      <c r="D150" s="79"/>
    </row>
    <row r="151">
      <c r="A151" s="157"/>
      <c r="B151" s="144" t="s">
        <v>120</v>
      </c>
      <c r="C151" s="158" t="s">
        <v>75</v>
      </c>
      <c r="D151" s="45"/>
    </row>
    <row r="152">
      <c r="A152" s="159"/>
      <c r="B152" s="142" t="s">
        <v>121</v>
      </c>
      <c r="C152" s="160" t="s">
        <v>75</v>
      </c>
      <c r="D152" s="79"/>
    </row>
    <row r="153">
      <c r="A153" s="157"/>
      <c r="B153" s="144" t="s">
        <v>122</v>
      </c>
      <c r="C153" s="158" t="s">
        <v>75</v>
      </c>
      <c r="D153" s="45"/>
    </row>
    <row r="154">
      <c r="A154" s="159"/>
      <c r="B154" s="142" t="s">
        <v>123</v>
      </c>
      <c r="C154" s="160" t="s">
        <v>75</v>
      </c>
      <c r="D154" s="79"/>
    </row>
    <row r="155">
      <c r="A155" s="157"/>
      <c r="B155" s="144" t="s">
        <v>124</v>
      </c>
      <c r="C155" s="158" t="s">
        <v>348</v>
      </c>
      <c r="D155" s="45"/>
    </row>
    <row r="156">
      <c r="A156" s="159"/>
      <c r="B156" s="142" t="s">
        <v>125</v>
      </c>
      <c r="C156" s="160" t="s">
        <v>75</v>
      </c>
      <c r="D156" s="79"/>
    </row>
    <row r="157">
      <c r="A157" s="157"/>
      <c r="B157" s="144" t="s">
        <v>126</v>
      </c>
      <c r="C157" s="158" t="s">
        <v>75</v>
      </c>
      <c r="D157" s="45"/>
    </row>
    <row r="158">
      <c r="A158" s="159"/>
      <c r="B158" s="142" t="s">
        <v>127</v>
      </c>
      <c r="C158" s="160" t="s">
        <v>75</v>
      </c>
      <c r="D158" s="79"/>
    </row>
    <row r="159">
      <c r="A159" s="157"/>
      <c r="B159" s="144" t="s">
        <v>128</v>
      </c>
      <c r="C159" s="158" t="s">
        <v>9</v>
      </c>
      <c r="D159" s="45"/>
    </row>
    <row r="160">
      <c r="A160" s="159"/>
      <c r="B160" s="142" t="s">
        <v>129</v>
      </c>
      <c r="C160" s="160" t="s">
        <v>75</v>
      </c>
      <c r="D160" s="79"/>
    </row>
    <row r="161">
      <c r="A161" s="157"/>
      <c r="B161" s="144" t="s">
        <v>130</v>
      </c>
      <c r="C161" s="158" t="s">
        <v>75</v>
      </c>
      <c r="D161" s="45"/>
    </row>
    <row r="162">
      <c r="A162" s="159"/>
      <c r="B162" s="142" t="s">
        <v>131</v>
      </c>
      <c r="C162" s="160" t="s">
        <v>75</v>
      </c>
      <c r="D162" s="79"/>
    </row>
    <row r="163">
      <c r="A163" s="157"/>
      <c r="B163" s="144" t="s">
        <v>322</v>
      </c>
      <c r="C163" s="158" t="s">
        <v>9</v>
      </c>
      <c r="D163" s="45"/>
    </row>
    <row r="164">
      <c r="A164" s="159"/>
      <c r="B164" s="142" t="s">
        <v>132</v>
      </c>
      <c r="C164" s="160" t="s">
        <v>75</v>
      </c>
      <c r="D164" s="79"/>
    </row>
    <row r="165">
      <c r="A165" s="157"/>
      <c r="B165" s="144" t="s">
        <v>133</v>
      </c>
      <c r="C165" s="158" t="s">
        <v>75</v>
      </c>
      <c r="D165" s="45"/>
    </row>
    <row r="166">
      <c r="A166" s="159"/>
      <c r="B166" s="142" t="s">
        <v>134</v>
      </c>
      <c r="C166" s="160" t="s">
        <v>75</v>
      </c>
      <c r="D166" s="79"/>
    </row>
    <row r="167">
      <c r="A167" s="157"/>
      <c r="B167" s="144" t="s">
        <v>135</v>
      </c>
      <c r="C167" s="158" t="s">
        <v>75</v>
      </c>
      <c r="D167" s="45"/>
    </row>
    <row r="168">
      <c r="A168" s="159"/>
      <c r="B168" s="142" t="s">
        <v>136</v>
      </c>
      <c r="C168" s="160" t="s">
        <v>75</v>
      </c>
      <c r="D168" s="79"/>
    </row>
    <row r="169">
      <c r="A169" s="157"/>
      <c r="B169" s="144" t="s">
        <v>137</v>
      </c>
      <c r="C169" s="158" t="s">
        <v>75</v>
      </c>
      <c r="D169" s="45"/>
    </row>
    <row r="170">
      <c r="A170" s="159"/>
      <c r="B170" s="142" t="s">
        <v>138</v>
      </c>
      <c r="C170" s="160" t="s">
        <v>75</v>
      </c>
      <c r="D170" s="79"/>
    </row>
    <row r="171">
      <c r="A171" s="157"/>
      <c r="B171" s="144" t="s">
        <v>139</v>
      </c>
      <c r="C171" s="158" t="s">
        <v>75</v>
      </c>
      <c r="D171" s="45"/>
    </row>
    <row r="172">
      <c r="A172" s="155"/>
      <c r="B172" s="142"/>
      <c r="C172" s="163"/>
      <c r="D172" s="79"/>
    </row>
    <row r="173">
      <c r="A173" s="161" t="s">
        <v>323</v>
      </c>
      <c r="B173" s="144" t="s">
        <v>239</v>
      </c>
      <c r="C173" s="158" t="s">
        <v>2</v>
      </c>
      <c r="D173" s="45"/>
    </row>
    <row r="174">
      <c r="A174" s="159"/>
      <c r="B174" s="142" t="s">
        <v>240</v>
      </c>
      <c r="C174" s="160" t="s">
        <v>2</v>
      </c>
      <c r="D174" s="79"/>
    </row>
    <row r="175">
      <c r="A175" s="157"/>
      <c r="B175" s="144" t="s">
        <v>241</v>
      </c>
      <c r="C175" s="158" t="s">
        <v>81</v>
      </c>
      <c r="D175" s="45"/>
    </row>
    <row r="176">
      <c r="A176" s="159"/>
      <c r="B176" s="142" t="s">
        <v>242</v>
      </c>
      <c r="C176" s="160" t="s">
        <v>75</v>
      </c>
      <c r="D176" s="79"/>
    </row>
    <row r="177">
      <c r="A177" s="157"/>
      <c r="B177" s="144" t="s">
        <v>324</v>
      </c>
      <c r="C177" s="158" t="s">
        <v>75</v>
      </c>
      <c r="D177" s="45"/>
    </row>
    <row r="178">
      <c r="A178" s="159"/>
      <c r="B178" s="142" t="s">
        <v>243</v>
      </c>
      <c r="C178" s="160" t="s">
        <v>75</v>
      </c>
      <c r="D178" s="79"/>
    </row>
    <row r="179">
      <c r="A179" s="157"/>
      <c r="B179" s="144" t="s">
        <v>244</v>
      </c>
      <c r="C179" s="158" t="s">
        <v>75</v>
      </c>
      <c r="D179" s="45"/>
    </row>
    <row r="180">
      <c r="A180" s="159"/>
      <c r="B180" s="142" t="s">
        <v>245</v>
      </c>
      <c r="C180" s="160" t="s">
        <v>2</v>
      </c>
      <c r="D180" s="79"/>
    </row>
    <row r="181">
      <c r="A181" s="157"/>
      <c r="B181" s="144" t="s">
        <v>246</v>
      </c>
      <c r="C181" s="158" t="s">
        <v>75</v>
      </c>
      <c r="D181" s="45"/>
    </row>
    <row r="182">
      <c r="A182" s="159"/>
      <c r="B182" s="142" t="s">
        <v>247</v>
      </c>
      <c r="C182" s="160" t="s">
        <v>2</v>
      </c>
      <c r="D182" s="79"/>
    </row>
    <row r="183">
      <c r="A183" s="157"/>
      <c r="B183" s="144" t="s">
        <v>248</v>
      </c>
      <c r="C183" s="158" t="s">
        <v>215</v>
      </c>
      <c r="D183" s="45"/>
    </row>
    <row r="184">
      <c r="A184" s="159"/>
      <c r="B184" s="142" t="s">
        <v>249</v>
      </c>
      <c r="C184" s="160" t="s">
        <v>75</v>
      </c>
      <c r="D184" s="79"/>
    </row>
    <row r="185">
      <c r="A185" s="157"/>
      <c r="B185" s="144" t="s">
        <v>250</v>
      </c>
      <c r="C185" s="158" t="s">
        <v>97</v>
      </c>
      <c r="D185" s="45"/>
    </row>
    <row r="186">
      <c r="A186" s="159"/>
      <c r="B186" s="142" t="s">
        <v>251</v>
      </c>
      <c r="C186" s="160" t="s">
        <v>75</v>
      </c>
      <c r="D186" s="79"/>
    </row>
    <row r="187">
      <c r="A187" s="157"/>
      <c r="B187" s="144" t="s">
        <v>252</v>
      </c>
      <c r="C187" s="158" t="s">
        <v>9</v>
      </c>
      <c r="D187" s="45"/>
    </row>
    <row r="188">
      <c r="A188" s="159"/>
      <c r="B188" s="142" t="s">
        <v>253</v>
      </c>
      <c r="C188" s="160" t="s">
        <v>75</v>
      </c>
      <c r="D188" s="79"/>
    </row>
    <row r="189">
      <c r="A189" s="157"/>
      <c r="B189" s="144" t="s">
        <v>254</v>
      </c>
      <c r="C189" s="158" t="s">
        <v>75</v>
      </c>
      <c r="D189" s="45"/>
    </row>
    <row r="190">
      <c r="A190" s="159"/>
      <c r="B190" s="142" t="s">
        <v>255</v>
      </c>
      <c r="C190" s="160" t="s">
        <v>75</v>
      </c>
      <c r="D190" s="79"/>
    </row>
    <row r="191">
      <c r="A191" s="157"/>
      <c r="B191" s="144" t="s">
        <v>256</v>
      </c>
      <c r="C191" s="158" t="s">
        <v>75</v>
      </c>
      <c r="D191" s="45"/>
    </row>
    <row r="192">
      <c r="A192" s="159"/>
      <c r="B192" s="142" t="s">
        <v>257</v>
      </c>
      <c r="C192" s="160" t="s">
        <v>75</v>
      </c>
      <c r="D192" s="79"/>
    </row>
    <row r="193">
      <c r="A193" s="157"/>
      <c r="B193" s="144" t="s">
        <v>259</v>
      </c>
      <c r="C193" s="158" t="s">
        <v>2</v>
      </c>
      <c r="D193" s="45"/>
    </row>
    <row r="194">
      <c r="A194" s="159"/>
      <c r="B194" s="142" t="s">
        <v>260</v>
      </c>
      <c r="C194" s="160" t="s">
        <v>75</v>
      </c>
      <c r="D194" s="79"/>
    </row>
    <row r="195">
      <c r="A195" s="157"/>
      <c r="B195" s="144" t="s">
        <v>261</v>
      </c>
      <c r="C195" s="158" t="s">
        <v>75</v>
      </c>
      <c r="D195" s="45"/>
    </row>
    <row r="196">
      <c r="A196" s="159"/>
      <c r="B196" s="142" t="s">
        <v>262</v>
      </c>
      <c r="C196" s="160" t="s">
        <v>97</v>
      </c>
      <c r="D196" s="79"/>
    </row>
    <row r="197">
      <c r="A197" s="157"/>
      <c r="B197" s="144" t="s">
        <v>263</v>
      </c>
      <c r="C197" s="158" t="s">
        <v>75</v>
      </c>
      <c r="D197" s="45"/>
    </row>
    <row r="198">
      <c r="A198" s="159"/>
      <c r="B198" s="142" t="s">
        <v>264</v>
      </c>
      <c r="C198" s="160" t="s">
        <v>75</v>
      </c>
      <c r="D198" s="79"/>
    </row>
    <row r="199">
      <c r="A199" s="157"/>
      <c r="B199" s="144" t="s">
        <v>265</v>
      </c>
      <c r="C199" s="158" t="s">
        <v>2</v>
      </c>
      <c r="D199" s="45"/>
    </row>
    <row r="200">
      <c r="A200" s="159"/>
      <c r="B200" s="142" t="s">
        <v>266</v>
      </c>
      <c r="C200" s="160" t="s">
        <v>75</v>
      </c>
      <c r="D200" s="79"/>
    </row>
    <row r="201">
      <c r="A201" s="157"/>
      <c r="B201" s="144" t="s">
        <v>267</v>
      </c>
      <c r="C201" s="158" t="s">
        <v>75</v>
      </c>
      <c r="D201" s="45"/>
    </row>
    <row r="202">
      <c r="A202" s="159"/>
      <c r="B202" s="142" t="s">
        <v>268</v>
      </c>
      <c r="C202" s="160" t="s">
        <v>75</v>
      </c>
      <c r="D202" s="79"/>
    </row>
    <row r="203">
      <c r="A203" s="157"/>
      <c r="B203" s="144" t="s">
        <v>269</v>
      </c>
      <c r="C203" s="158" t="s">
        <v>75</v>
      </c>
      <c r="D203" s="45"/>
    </row>
    <row r="204">
      <c r="A204" s="159"/>
      <c r="B204" s="142" t="s">
        <v>270</v>
      </c>
      <c r="C204" s="160" t="s">
        <v>75</v>
      </c>
      <c r="D204" s="79"/>
    </row>
    <row r="205">
      <c r="A205" s="157"/>
      <c r="B205" s="144" t="s">
        <v>271</v>
      </c>
      <c r="C205" s="158" t="s">
        <v>75</v>
      </c>
      <c r="D205" s="45"/>
    </row>
    <row r="206">
      <c r="A206" s="159"/>
      <c r="B206" s="142" t="s">
        <v>272</v>
      </c>
      <c r="C206" s="160" t="s">
        <v>75</v>
      </c>
      <c r="D206" s="79"/>
    </row>
    <row r="207">
      <c r="A207" s="157"/>
      <c r="B207" s="144" t="s">
        <v>273</v>
      </c>
      <c r="C207" s="158" t="s">
        <v>2</v>
      </c>
      <c r="D207" s="45"/>
    </row>
    <row r="208">
      <c r="A208" s="159"/>
      <c r="B208" s="142" t="s">
        <v>274</v>
      </c>
      <c r="C208" s="160" t="s">
        <v>75</v>
      </c>
      <c r="D208" s="79"/>
    </row>
    <row r="209">
      <c r="A209" s="157"/>
      <c r="B209" s="144" t="s">
        <v>325</v>
      </c>
      <c r="C209" s="158" t="s">
        <v>75</v>
      </c>
      <c r="D209" s="45"/>
    </row>
    <row r="210">
      <c r="A210" s="159"/>
      <c r="B210" s="142" t="s">
        <v>275</v>
      </c>
      <c r="C210" s="160" t="s">
        <v>12</v>
      </c>
      <c r="D210" s="79"/>
    </row>
    <row r="211">
      <c r="A211" s="157"/>
      <c r="B211" s="144" t="s">
        <v>276</v>
      </c>
      <c r="C211" s="158" t="s">
        <v>97</v>
      </c>
      <c r="D211" s="45"/>
    </row>
    <row r="212">
      <c r="A212" s="159"/>
      <c r="B212" s="142" t="s">
        <v>277</v>
      </c>
      <c r="C212" s="160" t="s">
        <v>75</v>
      </c>
      <c r="D212" s="79"/>
    </row>
    <row r="213">
      <c r="A213" s="157"/>
      <c r="B213" s="144" t="s">
        <v>278</v>
      </c>
      <c r="C213" s="158" t="s">
        <v>75</v>
      </c>
      <c r="D213" s="45"/>
    </row>
    <row r="214">
      <c r="A214" s="159"/>
      <c r="B214" s="142" t="s">
        <v>279</v>
      </c>
      <c r="C214" s="160" t="s">
        <v>75</v>
      </c>
      <c r="D214" s="79"/>
    </row>
    <row r="215">
      <c r="A215" s="157"/>
      <c r="B215" s="144" t="s">
        <v>280</v>
      </c>
      <c r="C215" s="158" t="s">
        <v>75</v>
      </c>
      <c r="D215" s="45"/>
    </row>
    <row r="216">
      <c r="A216" s="159"/>
      <c r="B216" s="142" t="s">
        <v>281</v>
      </c>
      <c r="C216" s="160" t="s">
        <v>75</v>
      </c>
      <c r="D216" s="79"/>
    </row>
    <row r="217">
      <c r="A217" s="157"/>
      <c r="B217" s="144" t="s">
        <v>326</v>
      </c>
      <c r="C217" s="158" t="s">
        <v>75</v>
      </c>
      <c r="D217" s="45"/>
    </row>
    <row r="218">
      <c r="A218" s="159"/>
      <c r="B218" s="142" t="s">
        <v>282</v>
      </c>
      <c r="C218" s="160" t="s">
        <v>2</v>
      </c>
      <c r="D218" s="79"/>
    </row>
    <row r="219">
      <c r="A219" s="157"/>
      <c r="B219" s="144" t="s">
        <v>327</v>
      </c>
      <c r="C219" s="158" t="s">
        <v>2</v>
      </c>
      <c r="D219" s="45"/>
    </row>
    <row r="220">
      <c r="A220" s="159"/>
      <c r="B220" s="142" t="s">
        <v>283</v>
      </c>
      <c r="C220" s="160" t="s">
        <v>9</v>
      </c>
      <c r="D220" s="79"/>
    </row>
    <row r="221">
      <c r="A221" s="157"/>
      <c r="B221" s="144" t="s">
        <v>284</v>
      </c>
      <c r="C221" s="158" t="s">
        <v>75</v>
      </c>
      <c r="D221" s="45"/>
    </row>
    <row r="222">
      <c r="A222" s="159"/>
      <c r="B222" s="142" t="s">
        <v>285</v>
      </c>
      <c r="C222" s="160" t="s">
        <v>75</v>
      </c>
      <c r="D222" s="79"/>
    </row>
    <row r="223">
      <c r="A223" s="157"/>
      <c r="B223" s="144" t="s">
        <v>286</v>
      </c>
      <c r="C223" s="158" t="s">
        <v>73</v>
      </c>
      <c r="D223" s="45"/>
    </row>
    <row r="224">
      <c r="A224" s="159"/>
      <c r="B224" s="142" t="s">
        <v>287</v>
      </c>
      <c r="C224" s="160" t="s">
        <v>75</v>
      </c>
      <c r="D224" s="79"/>
    </row>
    <row r="225">
      <c r="A225" s="157"/>
      <c r="B225" s="144" t="s">
        <v>288</v>
      </c>
      <c r="C225" s="158" t="s">
        <v>2</v>
      </c>
      <c r="D225" s="45"/>
    </row>
    <row r="226">
      <c r="A226" s="159"/>
      <c r="B226" s="142" t="s">
        <v>289</v>
      </c>
      <c r="C226" s="160" t="s">
        <v>348</v>
      </c>
      <c r="D226" s="79"/>
    </row>
    <row r="227">
      <c r="A227" s="157"/>
      <c r="B227" s="144" t="s">
        <v>328</v>
      </c>
      <c r="C227" s="158" t="s">
        <v>75</v>
      </c>
      <c r="D227" s="45"/>
    </row>
    <row r="228">
      <c r="A228" s="159"/>
      <c r="B228" s="142" t="s">
        <v>290</v>
      </c>
      <c r="C228" s="160" t="s">
        <v>75</v>
      </c>
      <c r="D228" s="79"/>
    </row>
    <row r="229">
      <c r="A229" s="157"/>
      <c r="B229" s="144" t="s">
        <v>291</v>
      </c>
      <c r="C229" s="158" t="s">
        <v>75</v>
      </c>
      <c r="D229" s="45"/>
    </row>
    <row r="230">
      <c r="A230" s="159"/>
      <c r="B230" s="142" t="s">
        <v>292</v>
      </c>
      <c r="C230" s="160" t="s">
        <v>75</v>
      </c>
      <c r="D230" s="79"/>
    </row>
    <row r="231">
      <c r="A231" s="157"/>
      <c r="B231" s="144" t="s">
        <v>293</v>
      </c>
      <c r="C231" s="158" t="s">
        <v>75</v>
      </c>
      <c r="D231" s="45"/>
    </row>
    <row r="232">
      <c r="A232" s="159"/>
      <c r="B232" s="142" t="s">
        <v>294</v>
      </c>
      <c r="C232" s="160" t="s">
        <v>75</v>
      </c>
      <c r="D232" s="79"/>
    </row>
    <row r="233">
      <c r="A233" s="157"/>
      <c r="B233" s="144" t="s">
        <v>329</v>
      </c>
      <c r="C233" s="158" t="s">
        <v>9</v>
      </c>
      <c r="D233" s="30" t="s">
        <v>337</v>
      </c>
    </row>
    <row r="234">
      <c r="A234" s="159"/>
      <c r="B234" s="142" t="s">
        <v>295</v>
      </c>
      <c r="C234" s="160" t="s">
        <v>75</v>
      </c>
      <c r="D234" s="79"/>
    </row>
    <row r="235">
      <c r="A235" s="157"/>
      <c r="B235" s="144" t="s">
        <v>296</v>
      </c>
      <c r="C235" s="158" t="s">
        <v>75</v>
      </c>
      <c r="D235" s="45"/>
    </row>
    <row r="236">
      <c r="A236" s="159"/>
      <c r="B236" s="142" t="s">
        <v>297</v>
      </c>
      <c r="C236" s="160" t="s">
        <v>2</v>
      </c>
      <c r="D236" s="79"/>
    </row>
    <row r="237">
      <c r="A237" s="164"/>
      <c r="B237" s="165" t="s">
        <v>298</v>
      </c>
      <c r="C237" s="166" t="s">
        <v>2</v>
      </c>
      <c r="D237" s="167"/>
    </row>
    <row r="238">
      <c r="A238" s="150"/>
      <c r="B238" s="152"/>
      <c r="C238" s="152"/>
    </row>
    <row r="239">
      <c r="A239" s="150"/>
      <c r="B239" s="152"/>
      <c r="C239" s="152"/>
    </row>
    <row r="240">
      <c r="A240" s="150"/>
      <c r="B240" s="152"/>
      <c r="C240" s="152"/>
    </row>
    <row r="241">
      <c r="A241" s="150"/>
      <c r="B241" s="152"/>
      <c r="C241" s="152"/>
    </row>
    <row r="242">
      <c r="A242" s="150"/>
      <c r="B242" s="152"/>
      <c r="C242" s="152"/>
    </row>
    <row r="243">
      <c r="A243" s="150"/>
      <c r="B243" s="152"/>
      <c r="C243" s="152"/>
    </row>
    <row r="244">
      <c r="A244" s="150"/>
      <c r="B244" s="152"/>
      <c r="C244" s="152"/>
    </row>
    <row r="245">
      <c r="A245" s="150"/>
      <c r="B245" s="152"/>
      <c r="C245" s="152"/>
    </row>
    <row r="246">
      <c r="A246" s="150"/>
      <c r="B246" s="152"/>
      <c r="C246" s="152"/>
    </row>
    <row r="247">
      <c r="A247" s="150"/>
      <c r="B247" s="152"/>
      <c r="C247" s="152"/>
    </row>
    <row r="248">
      <c r="A248" s="150"/>
      <c r="B248" s="152"/>
      <c r="C248" s="152"/>
    </row>
    <row r="249">
      <c r="A249" s="150"/>
      <c r="B249" s="152"/>
      <c r="C249" s="152"/>
    </row>
    <row r="250">
      <c r="A250" s="150"/>
      <c r="B250" s="152"/>
      <c r="C250" s="152"/>
    </row>
    <row r="251">
      <c r="A251" s="150"/>
      <c r="B251" s="152"/>
      <c r="C251" s="152"/>
    </row>
    <row r="252">
      <c r="A252" s="150"/>
      <c r="B252" s="152"/>
      <c r="C252" s="152"/>
    </row>
    <row r="253">
      <c r="A253" s="150"/>
      <c r="B253" s="152"/>
      <c r="C253" s="152"/>
    </row>
    <row r="254">
      <c r="A254" s="150"/>
      <c r="B254" s="152"/>
      <c r="C254" s="152"/>
    </row>
    <row r="255">
      <c r="A255" s="150"/>
      <c r="B255" s="152"/>
      <c r="C255" s="152"/>
    </row>
    <row r="256">
      <c r="A256" s="150"/>
      <c r="B256" s="152"/>
      <c r="C256" s="152"/>
    </row>
    <row r="257">
      <c r="A257" s="150"/>
      <c r="B257" s="152"/>
      <c r="C257" s="152"/>
    </row>
    <row r="258">
      <c r="A258" s="150"/>
      <c r="B258" s="152"/>
      <c r="C258" s="152"/>
    </row>
    <row r="259">
      <c r="A259" s="150"/>
      <c r="B259" s="152"/>
      <c r="C259" s="152"/>
    </row>
    <row r="260">
      <c r="A260" s="150"/>
      <c r="B260" s="152"/>
      <c r="C260" s="152"/>
    </row>
    <row r="261">
      <c r="A261" s="150"/>
      <c r="B261" s="152"/>
      <c r="C261" s="152"/>
    </row>
    <row r="262">
      <c r="A262" s="150"/>
      <c r="B262" s="152"/>
      <c r="C262" s="152"/>
    </row>
    <row r="263">
      <c r="A263" s="150"/>
      <c r="B263" s="152"/>
      <c r="C263" s="152"/>
    </row>
    <row r="264">
      <c r="A264" s="150"/>
      <c r="B264" s="152"/>
      <c r="C264" s="152"/>
    </row>
    <row r="265">
      <c r="A265" s="150"/>
      <c r="B265" s="152"/>
      <c r="C265" s="152"/>
    </row>
    <row r="266">
      <c r="A266" s="150"/>
      <c r="B266" s="152"/>
      <c r="C266" s="152"/>
    </row>
    <row r="267">
      <c r="A267" s="150"/>
      <c r="B267" s="152"/>
      <c r="C267" s="152"/>
    </row>
    <row r="268">
      <c r="A268" s="150"/>
      <c r="B268" s="152"/>
      <c r="C268" s="152"/>
    </row>
    <row r="269">
      <c r="A269" s="150"/>
      <c r="B269" s="152"/>
      <c r="C269" s="152"/>
    </row>
    <row r="270">
      <c r="A270" s="150"/>
      <c r="B270" s="152"/>
      <c r="C270" s="152"/>
    </row>
    <row r="271">
      <c r="A271" s="150"/>
      <c r="B271" s="152"/>
      <c r="C271" s="152"/>
    </row>
    <row r="272">
      <c r="A272" s="150"/>
      <c r="B272" s="152"/>
      <c r="C272" s="152"/>
    </row>
    <row r="273">
      <c r="A273" s="150"/>
      <c r="B273" s="152"/>
      <c r="C273" s="152"/>
    </row>
    <row r="274">
      <c r="A274" s="150"/>
      <c r="B274" s="152"/>
      <c r="C274" s="152"/>
    </row>
    <row r="275">
      <c r="A275" s="150"/>
      <c r="B275" s="152"/>
      <c r="C275" s="152"/>
    </row>
    <row r="276">
      <c r="A276" s="150"/>
      <c r="B276" s="152"/>
      <c r="C276" s="152"/>
    </row>
    <row r="277">
      <c r="A277" s="150"/>
      <c r="B277" s="152"/>
      <c r="C277" s="152"/>
    </row>
    <row r="278">
      <c r="A278" s="150"/>
      <c r="B278" s="152"/>
      <c r="C278" s="152"/>
    </row>
    <row r="279">
      <c r="A279" s="150"/>
      <c r="B279" s="152"/>
      <c r="C279" s="152"/>
    </row>
    <row r="280">
      <c r="A280" s="150"/>
      <c r="B280" s="152"/>
      <c r="C280" s="152"/>
    </row>
    <row r="281">
      <c r="A281" s="150"/>
      <c r="B281" s="152"/>
      <c r="C281" s="152"/>
    </row>
    <row r="282">
      <c r="A282" s="150"/>
      <c r="B282" s="152"/>
      <c r="C282" s="152"/>
    </row>
    <row r="283">
      <c r="A283" s="150"/>
      <c r="B283" s="152"/>
      <c r="C283" s="152"/>
    </row>
    <row r="284">
      <c r="A284" s="150"/>
      <c r="B284" s="152"/>
      <c r="C284" s="152"/>
    </row>
    <row r="285">
      <c r="A285" s="150"/>
      <c r="B285" s="152"/>
      <c r="C285" s="152"/>
    </row>
    <row r="286">
      <c r="A286" s="150"/>
      <c r="B286" s="152"/>
      <c r="C286" s="152"/>
    </row>
    <row r="287">
      <c r="A287" s="150"/>
      <c r="B287" s="152"/>
      <c r="C287" s="152"/>
    </row>
    <row r="288">
      <c r="A288" s="150"/>
      <c r="B288" s="152"/>
      <c r="C288" s="152"/>
    </row>
    <row r="289">
      <c r="A289" s="150"/>
      <c r="B289" s="152"/>
      <c r="C289" s="152"/>
    </row>
    <row r="290">
      <c r="A290" s="150"/>
      <c r="B290" s="152"/>
      <c r="C290" s="152"/>
    </row>
    <row r="291">
      <c r="A291" s="150"/>
      <c r="B291" s="152"/>
      <c r="C291" s="152"/>
    </row>
    <row r="292">
      <c r="A292" s="150"/>
      <c r="B292" s="152"/>
      <c r="C292" s="152"/>
    </row>
    <row r="293">
      <c r="A293" s="150"/>
      <c r="B293" s="152"/>
      <c r="C293" s="152"/>
    </row>
    <row r="294">
      <c r="A294" s="150"/>
      <c r="B294" s="152"/>
      <c r="C294" s="152"/>
    </row>
    <row r="295">
      <c r="A295" s="150"/>
      <c r="B295" s="152"/>
      <c r="C295" s="152"/>
    </row>
    <row r="296">
      <c r="A296" s="150"/>
      <c r="B296" s="152"/>
      <c r="C296" s="152"/>
    </row>
    <row r="297">
      <c r="A297" s="150"/>
      <c r="B297" s="152"/>
      <c r="C297" s="152"/>
    </row>
    <row r="298">
      <c r="A298" s="150"/>
      <c r="B298" s="152"/>
      <c r="C298" s="152"/>
    </row>
    <row r="299">
      <c r="A299" s="150"/>
      <c r="B299" s="152"/>
      <c r="C299" s="152"/>
    </row>
    <row r="300">
      <c r="A300" s="150"/>
      <c r="B300" s="152"/>
      <c r="C300" s="152"/>
    </row>
    <row r="301">
      <c r="A301" s="150"/>
      <c r="B301" s="152"/>
      <c r="C301" s="152"/>
    </row>
    <row r="302">
      <c r="A302" s="150"/>
      <c r="B302" s="152"/>
      <c r="C302" s="152"/>
    </row>
    <row r="303">
      <c r="A303" s="150"/>
      <c r="B303" s="152"/>
      <c r="C303" s="152"/>
    </row>
    <row r="304">
      <c r="A304" s="150"/>
      <c r="B304" s="152"/>
      <c r="C304" s="152"/>
    </row>
    <row r="305">
      <c r="A305" s="150"/>
      <c r="B305" s="152"/>
      <c r="C305" s="152"/>
    </row>
    <row r="306">
      <c r="A306" s="150"/>
      <c r="B306" s="152"/>
      <c r="C306" s="152"/>
    </row>
    <row r="307">
      <c r="A307" s="150"/>
      <c r="B307" s="152"/>
      <c r="C307" s="152"/>
    </row>
    <row r="308">
      <c r="A308" s="150"/>
      <c r="B308" s="152"/>
      <c r="C308" s="152"/>
    </row>
    <row r="309">
      <c r="A309" s="150"/>
      <c r="B309" s="152"/>
      <c r="C309" s="152"/>
    </row>
    <row r="310">
      <c r="A310" s="150"/>
      <c r="B310" s="152"/>
      <c r="C310" s="152"/>
    </row>
    <row r="311">
      <c r="A311" s="150"/>
      <c r="B311" s="152"/>
      <c r="C311" s="152"/>
    </row>
    <row r="312">
      <c r="A312" s="150"/>
      <c r="B312" s="152"/>
      <c r="C312" s="152"/>
    </row>
    <row r="313">
      <c r="A313" s="150"/>
      <c r="B313" s="152"/>
      <c r="C313" s="152"/>
    </row>
    <row r="314">
      <c r="A314" s="150"/>
      <c r="B314" s="152"/>
      <c r="C314" s="152"/>
    </row>
    <row r="315">
      <c r="A315" s="150"/>
      <c r="B315" s="152"/>
      <c r="C315" s="152"/>
    </row>
    <row r="316">
      <c r="A316" s="150"/>
      <c r="B316" s="152"/>
      <c r="C316" s="152"/>
    </row>
    <row r="317">
      <c r="A317" s="150"/>
      <c r="B317" s="152"/>
      <c r="C317" s="152"/>
    </row>
    <row r="318">
      <c r="A318" s="150"/>
      <c r="B318" s="152"/>
      <c r="C318" s="152"/>
    </row>
    <row r="319">
      <c r="A319" s="150"/>
      <c r="B319" s="152"/>
      <c r="C319" s="152"/>
    </row>
    <row r="320">
      <c r="A320" s="150"/>
      <c r="B320" s="152"/>
      <c r="C320" s="152"/>
    </row>
    <row r="321">
      <c r="A321" s="150"/>
      <c r="B321" s="152"/>
      <c r="C321" s="152"/>
    </row>
    <row r="322">
      <c r="A322" s="150"/>
      <c r="B322" s="152"/>
      <c r="C322" s="152"/>
    </row>
    <row r="323">
      <c r="A323" s="150"/>
      <c r="B323" s="152"/>
      <c r="C323" s="152"/>
    </row>
    <row r="324">
      <c r="A324" s="150"/>
      <c r="B324" s="152"/>
      <c r="C324" s="152"/>
    </row>
    <row r="325">
      <c r="A325" s="150"/>
      <c r="B325" s="152"/>
      <c r="C325" s="152"/>
    </row>
    <row r="326">
      <c r="A326" s="150"/>
      <c r="B326" s="152"/>
      <c r="C326" s="152"/>
    </row>
    <row r="327">
      <c r="A327" s="150"/>
      <c r="B327" s="152"/>
      <c r="C327" s="152"/>
    </row>
    <row r="328">
      <c r="A328" s="150"/>
      <c r="B328" s="152"/>
      <c r="C328" s="152"/>
    </row>
    <row r="329">
      <c r="A329" s="150"/>
      <c r="B329" s="152"/>
      <c r="C329" s="152"/>
    </row>
    <row r="330">
      <c r="A330" s="150"/>
      <c r="B330" s="152"/>
      <c r="C330" s="152"/>
    </row>
    <row r="331">
      <c r="A331" s="150"/>
      <c r="B331" s="152"/>
      <c r="C331" s="152"/>
    </row>
    <row r="332">
      <c r="A332" s="150"/>
      <c r="B332" s="152"/>
      <c r="C332" s="152"/>
    </row>
    <row r="333">
      <c r="A333" s="150"/>
      <c r="B333" s="152"/>
      <c r="C333" s="152"/>
    </row>
    <row r="334">
      <c r="A334" s="150"/>
      <c r="B334" s="152"/>
      <c r="C334" s="152"/>
    </row>
    <row r="335">
      <c r="A335" s="150"/>
      <c r="B335" s="152"/>
      <c r="C335" s="152"/>
    </row>
    <row r="336">
      <c r="A336" s="150"/>
      <c r="B336" s="152"/>
      <c r="C336" s="152"/>
    </row>
    <row r="337">
      <c r="A337" s="150"/>
      <c r="B337" s="152"/>
      <c r="C337" s="152"/>
    </row>
    <row r="338">
      <c r="A338" s="150"/>
      <c r="B338" s="152"/>
      <c r="C338" s="152"/>
    </row>
    <row r="339">
      <c r="A339" s="150"/>
      <c r="B339" s="152"/>
      <c r="C339" s="152"/>
    </row>
    <row r="340">
      <c r="A340" s="150"/>
      <c r="B340" s="152"/>
      <c r="C340" s="152"/>
    </row>
    <row r="341">
      <c r="A341" s="150"/>
      <c r="B341" s="152"/>
      <c r="C341" s="152"/>
    </row>
    <row r="342">
      <c r="A342" s="150"/>
      <c r="B342" s="152"/>
      <c r="C342" s="152"/>
    </row>
    <row r="343">
      <c r="A343" s="150"/>
      <c r="B343" s="152"/>
      <c r="C343" s="152"/>
    </row>
    <row r="344">
      <c r="A344" s="150"/>
      <c r="B344" s="152"/>
      <c r="C344" s="152"/>
    </row>
    <row r="345">
      <c r="A345" s="150"/>
      <c r="B345" s="152"/>
      <c r="C345" s="152"/>
    </row>
    <row r="346">
      <c r="A346" s="150"/>
      <c r="B346" s="152"/>
      <c r="C346" s="152"/>
    </row>
    <row r="347">
      <c r="A347" s="150"/>
      <c r="B347" s="152"/>
      <c r="C347" s="152"/>
    </row>
    <row r="348">
      <c r="A348" s="150"/>
      <c r="B348" s="152"/>
      <c r="C348" s="152"/>
    </row>
    <row r="349">
      <c r="A349" s="150"/>
      <c r="B349" s="152"/>
      <c r="C349" s="152"/>
    </row>
    <row r="350">
      <c r="A350" s="150"/>
      <c r="B350" s="152"/>
      <c r="C350" s="152"/>
    </row>
    <row r="351">
      <c r="A351" s="150"/>
      <c r="B351" s="152"/>
      <c r="C351" s="152"/>
    </row>
    <row r="352">
      <c r="A352" s="150"/>
      <c r="B352" s="152"/>
      <c r="C352" s="152"/>
    </row>
    <row r="353">
      <c r="A353" s="150"/>
      <c r="B353" s="152"/>
      <c r="C353" s="152"/>
    </row>
    <row r="354">
      <c r="A354" s="150"/>
      <c r="B354" s="152"/>
      <c r="C354" s="152"/>
    </row>
    <row r="355">
      <c r="A355" s="150"/>
      <c r="B355" s="152"/>
      <c r="C355" s="152"/>
    </row>
    <row r="356">
      <c r="A356" s="150"/>
      <c r="B356" s="152"/>
      <c r="C356" s="152"/>
    </row>
    <row r="357">
      <c r="A357" s="150"/>
      <c r="B357" s="152"/>
      <c r="C357" s="152"/>
    </row>
    <row r="358">
      <c r="A358" s="150"/>
      <c r="B358" s="152"/>
      <c r="C358" s="152"/>
    </row>
    <row r="359">
      <c r="A359" s="150"/>
      <c r="B359" s="152"/>
      <c r="C359" s="152"/>
    </row>
    <row r="360">
      <c r="A360" s="150"/>
      <c r="B360" s="152"/>
      <c r="C360" s="152"/>
    </row>
    <row r="361">
      <c r="A361" s="150"/>
      <c r="B361" s="152"/>
      <c r="C361" s="152"/>
    </row>
    <row r="362">
      <c r="A362" s="150"/>
      <c r="B362" s="152"/>
      <c r="C362" s="152"/>
    </row>
    <row r="363">
      <c r="A363" s="150"/>
      <c r="B363" s="152"/>
      <c r="C363" s="152"/>
    </row>
    <row r="364">
      <c r="A364" s="150"/>
      <c r="B364" s="152"/>
      <c r="C364" s="152"/>
    </row>
    <row r="365">
      <c r="A365" s="150"/>
      <c r="B365" s="152"/>
      <c r="C365" s="152"/>
    </row>
    <row r="366">
      <c r="A366" s="150"/>
      <c r="B366" s="152"/>
      <c r="C366" s="152"/>
    </row>
    <row r="367">
      <c r="A367" s="150"/>
      <c r="B367" s="152"/>
      <c r="C367" s="152"/>
    </row>
    <row r="368">
      <c r="A368" s="150"/>
      <c r="B368" s="152"/>
      <c r="C368" s="152"/>
    </row>
    <row r="369">
      <c r="A369" s="150"/>
      <c r="B369" s="152"/>
      <c r="C369" s="152"/>
    </row>
    <row r="370">
      <c r="A370" s="150"/>
      <c r="B370" s="152"/>
      <c r="C370" s="152"/>
    </row>
    <row r="371">
      <c r="A371" s="150"/>
      <c r="B371" s="152"/>
      <c r="C371" s="152"/>
    </row>
    <row r="372">
      <c r="A372" s="150"/>
      <c r="B372" s="152"/>
      <c r="C372" s="152"/>
    </row>
    <row r="373">
      <c r="A373" s="150"/>
      <c r="B373" s="152"/>
      <c r="C373" s="152"/>
    </row>
    <row r="374">
      <c r="A374" s="150"/>
      <c r="B374" s="152"/>
      <c r="C374" s="152"/>
    </row>
    <row r="375">
      <c r="A375" s="150"/>
      <c r="B375" s="152"/>
      <c r="C375" s="152"/>
    </row>
    <row r="376">
      <c r="A376" s="150"/>
      <c r="B376" s="152"/>
      <c r="C376" s="152"/>
    </row>
    <row r="377">
      <c r="A377" s="150"/>
      <c r="B377" s="152"/>
      <c r="C377" s="152"/>
    </row>
    <row r="378">
      <c r="A378" s="150"/>
      <c r="B378" s="152"/>
      <c r="C378" s="152"/>
    </row>
    <row r="379">
      <c r="A379" s="150"/>
      <c r="B379" s="152"/>
      <c r="C379" s="152"/>
    </row>
    <row r="380">
      <c r="A380" s="150"/>
      <c r="B380" s="152"/>
      <c r="C380" s="152"/>
    </row>
    <row r="381">
      <c r="A381" s="150"/>
      <c r="B381" s="152"/>
      <c r="C381" s="152"/>
    </row>
    <row r="382">
      <c r="A382" s="150"/>
      <c r="B382" s="152"/>
      <c r="C382" s="152"/>
    </row>
    <row r="383">
      <c r="A383" s="150"/>
      <c r="B383" s="152"/>
      <c r="C383" s="152"/>
    </row>
    <row r="384">
      <c r="A384" s="150"/>
      <c r="B384" s="152"/>
      <c r="C384" s="152"/>
    </row>
    <row r="385">
      <c r="A385" s="150"/>
      <c r="B385" s="152"/>
      <c r="C385" s="152"/>
    </row>
    <row r="386">
      <c r="A386" s="150"/>
      <c r="B386" s="152"/>
      <c r="C386" s="152"/>
    </row>
    <row r="387">
      <c r="A387" s="150"/>
      <c r="B387" s="152"/>
      <c r="C387" s="152"/>
    </row>
    <row r="388">
      <c r="A388" s="150"/>
      <c r="B388" s="152"/>
      <c r="C388" s="152"/>
    </row>
    <row r="389">
      <c r="A389" s="150"/>
      <c r="B389" s="152"/>
      <c r="C389" s="152"/>
    </row>
    <row r="390">
      <c r="A390" s="150"/>
      <c r="B390" s="152"/>
      <c r="C390" s="152"/>
    </row>
    <row r="391">
      <c r="A391" s="150"/>
      <c r="B391" s="152"/>
      <c r="C391" s="152"/>
    </row>
    <row r="392">
      <c r="A392" s="150"/>
      <c r="B392" s="152"/>
      <c r="C392" s="152"/>
    </row>
    <row r="393">
      <c r="A393" s="150"/>
      <c r="B393" s="152"/>
      <c r="C393" s="152"/>
    </row>
    <row r="394">
      <c r="A394" s="150"/>
      <c r="B394" s="152"/>
      <c r="C394" s="152"/>
    </row>
    <row r="395">
      <c r="A395" s="150"/>
      <c r="B395" s="152"/>
      <c r="C395" s="152"/>
    </row>
    <row r="396">
      <c r="A396" s="150"/>
      <c r="B396" s="152"/>
      <c r="C396" s="152"/>
    </row>
    <row r="397">
      <c r="A397" s="150"/>
      <c r="B397" s="152"/>
      <c r="C397" s="152"/>
    </row>
    <row r="398">
      <c r="A398" s="150"/>
      <c r="B398" s="152"/>
      <c r="C398" s="152"/>
    </row>
    <row r="399">
      <c r="A399" s="150"/>
      <c r="B399" s="152"/>
      <c r="C399" s="152"/>
    </row>
    <row r="400">
      <c r="A400" s="150"/>
      <c r="B400" s="152"/>
      <c r="C400" s="152"/>
    </row>
    <row r="401">
      <c r="A401" s="150"/>
      <c r="B401" s="152"/>
      <c r="C401" s="152"/>
    </row>
    <row r="402">
      <c r="A402" s="150"/>
      <c r="B402" s="152"/>
      <c r="C402" s="152"/>
    </row>
    <row r="403">
      <c r="A403" s="150"/>
      <c r="B403" s="152"/>
      <c r="C403" s="152"/>
    </row>
    <row r="404">
      <c r="A404" s="150"/>
      <c r="B404" s="152"/>
      <c r="C404" s="152"/>
    </row>
    <row r="405">
      <c r="A405" s="150"/>
      <c r="B405" s="152"/>
      <c r="C405" s="152"/>
    </row>
    <row r="406">
      <c r="A406" s="150"/>
      <c r="B406" s="152"/>
      <c r="C406" s="152"/>
    </row>
    <row r="407">
      <c r="A407" s="150"/>
      <c r="B407" s="152"/>
      <c r="C407" s="152"/>
    </row>
    <row r="408">
      <c r="A408" s="150"/>
      <c r="B408" s="152"/>
      <c r="C408" s="152"/>
    </row>
    <row r="409">
      <c r="A409" s="150"/>
      <c r="B409" s="152"/>
      <c r="C409" s="152"/>
    </row>
    <row r="410">
      <c r="A410" s="150"/>
      <c r="B410" s="152"/>
      <c r="C410" s="152"/>
    </row>
    <row r="411">
      <c r="A411" s="150"/>
      <c r="B411" s="152"/>
      <c r="C411" s="152"/>
    </row>
    <row r="412">
      <c r="A412" s="150"/>
      <c r="B412" s="152"/>
      <c r="C412" s="152"/>
    </row>
    <row r="413">
      <c r="A413" s="150"/>
      <c r="B413" s="152"/>
      <c r="C413" s="152"/>
    </row>
    <row r="414">
      <c r="A414" s="150"/>
      <c r="B414" s="152"/>
      <c r="C414" s="152"/>
    </row>
    <row r="415">
      <c r="A415" s="150"/>
      <c r="B415" s="152"/>
      <c r="C415" s="152"/>
    </row>
    <row r="416">
      <c r="A416" s="150"/>
      <c r="B416" s="152"/>
      <c r="C416" s="152"/>
    </row>
    <row r="417">
      <c r="A417" s="150"/>
      <c r="B417" s="152"/>
      <c r="C417" s="152"/>
    </row>
    <row r="418">
      <c r="A418" s="150"/>
      <c r="B418" s="152"/>
      <c r="C418" s="152"/>
    </row>
    <row r="419">
      <c r="A419" s="150"/>
      <c r="B419" s="152"/>
      <c r="C419" s="152"/>
    </row>
    <row r="420">
      <c r="A420" s="150"/>
      <c r="B420" s="152"/>
      <c r="C420" s="152"/>
    </row>
    <row r="421">
      <c r="A421" s="150"/>
      <c r="B421" s="152"/>
      <c r="C421" s="152"/>
    </row>
    <row r="422">
      <c r="A422" s="150"/>
      <c r="B422" s="152"/>
      <c r="C422" s="152"/>
    </row>
    <row r="423">
      <c r="A423" s="150"/>
      <c r="B423" s="152"/>
      <c r="C423" s="152"/>
    </row>
    <row r="424">
      <c r="A424" s="150"/>
      <c r="B424" s="152"/>
      <c r="C424" s="152"/>
    </row>
    <row r="425">
      <c r="A425" s="150"/>
      <c r="B425" s="152"/>
      <c r="C425" s="152"/>
    </row>
    <row r="426">
      <c r="A426" s="150"/>
      <c r="B426" s="152"/>
      <c r="C426" s="152"/>
    </row>
    <row r="427">
      <c r="A427" s="150"/>
      <c r="B427" s="152"/>
      <c r="C427" s="152"/>
    </row>
    <row r="428">
      <c r="A428" s="150"/>
      <c r="B428" s="152"/>
      <c r="C428" s="152"/>
    </row>
    <row r="429">
      <c r="A429" s="150"/>
      <c r="B429" s="152"/>
      <c r="C429" s="152"/>
    </row>
    <row r="430">
      <c r="A430" s="150"/>
      <c r="B430" s="152"/>
      <c r="C430" s="152"/>
    </row>
    <row r="431">
      <c r="A431" s="150"/>
      <c r="B431" s="152"/>
      <c r="C431" s="152"/>
    </row>
    <row r="432">
      <c r="A432" s="150"/>
      <c r="B432" s="152"/>
      <c r="C432" s="152"/>
    </row>
    <row r="433">
      <c r="A433" s="150"/>
      <c r="B433" s="152"/>
      <c r="C433" s="152"/>
    </row>
    <row r="434">
      <c r="A434" s="150"/>
      <c r="B434" s="152"/>
      <c r="C434" s="152"/>
    </row>
    <row r="435">
      <c r="A435" s="150"/>
      <c r="B435" s="152"/>
      <c r="C435" s="152"/>
    </row>
    <row r="436">
      <c r="A436" s="150"/>
      <c r="B436" s="152"/>
      <c r="C436" s="152"/>
    </row>
    <row r="437">
      <c r="A437" s="150"/>
      <c r="B437" s="152"/>
      <c r="C437" s="152"/>
    </row>
    <row r="438">
      <c r="A438" s="150"/>
      <c r="B438" s="152"/>
      <c r="C438" s="152"/>
    </row>
    <row r="439">
      <c r="A439" s="150"/>
      <c r="B439" s="152"/>
      <c r="C439" s="152"/>
    </row>
    <row r="440">
      <c r="A440" s="150"/>
      <c r="B440" s="152"/>
      <c r="C440" s="152"/>
    </row>
    <row r="441">
      <c r="A441" s="150"/>
      <c r="B441" s="152"/>
      <c r="C441" s="152"/>
    </row>
    <row r="442">
      <c r="A442" s="150"/>
      <c r="B442" s="152"/>
      <c r="C442" s="152"/>
    </row>
    <row r="443">
      <c r="A443" s="150"/>
      <c r="B443" s="152"/>
      <c r="C443" s="152"/>
    </row>
    <row r="444">
      <c r="A444" s="150"/>
      <c r="B444" s="152"/>
      <c r="C444" s="152"/>
    </row>
    <row r="445">
      <c r="A445" s="150"/>
      <c r="B445" s="152"/>
      <c r="C445" s="152"/>
    </row>
    <row r="446">
      <c r="A446" s="150"/>
      <c r="B446" s="152"/>
      <c r="C446" s="152"/>
    </row>
    <row r="447">
      <c r="A447" s="150"/>
      <c r="B447" s="152"/>
      <c r="C447" s="152"/>
    </row>
    <row r="448">
      <c r="A448" s="150"/>
      <c r="B448" s="152"/>
      <c r="C448" s="152"/>
    </row>
    <row r="449">
      <c r="A449" s="150"/>
      <c r="B449" s="152"/>
      <c r="C449" s="152"/>
    </row>
    <row r="450">
      <c r="A450" s="150"/>
      <c r="B450" s="152"/>
      <c r="C450" s="152"/>
    </row>
    <row r="451">
      <c r="A451" s="150"/>
      <c r="B451" s="152"/>
      <c r="C451" s="152"/>
    </row>
    <row r="452">
      <c r="A452" s="150"/>
      <c r="B452" s="152"/>
      <c r="C452" s="152"/>
    </row>
    <row r="453">
      <c r="A453" s="150"/>
      <c r="B453" s="152"/>
      <c r="C453" s="152"/>
    </row>
    <row r="454">
      <c r="A454" s="150"/>
      <c r="B454" s="152"/>
      <c r="C454" s="152"/>
    </row>
    <row r="455">
      <c r="A455" s="150"/>
      <c r="B455" s="152"/>
      <c r="C455" s="152"/>
    </row>
    <row r="456">
      <c r="A456" s="150"/>
      <c r="B456" s="152"/>
      <c r="C456" s="152"/>
    </row>
    <row r="457">
      <c r="A457" s="150"/>
      <c r="B457" s="152"/>
      <c r="C457" s="152"/>
    </row>
    <row r="458">
      <c r="A458" s="150"/>
      <c r="B458" s="152"/>
      <c r="C458" s="152"/>
    </row>
    <row r="459">
      <c r="A459" s="150"/>
      <c r="B459" s="152"/>
      <c r="C459" s="152"/>
    </row>
    <row r="460">
      <c r="A460" s="150"/>
      <c r="B460" s="152"/>
      <c r="C460" s="152"/>
    </row>
    <row r="461">
      <c r="A461" s="150"/>
      <c r="B461" s="152"/>
      <c r="C461" s="152"/>
    </row>
    <row r="462">
      <c r="A462" s="150"/>
      <c r="B462" s="152"/>
      <c r="C462" s="152"/>
    </row>
    <row r="463">
      <c r="A463" s="150"/>
      <c r="B463" s="152"/>
      <c r="C463" s="152"/>
    </row>
    <row r="464">
      <c r="A464" s="150"/>
      <c r="B464" s="152"/>
      <c r="C464" s="152"/>
    </row>
    <row r="465">
      <c r="A465" s="150"/>
      <c r="B465" s="152"/>
      <c r="C465" s="152"/>
    </row>
    <row r="466">
      <c r="A466" s="150"/>
      <c r="B466" s="152"/>
      <c r="C466" s="152"/>
    </row>
    <row r="467">
      <c r="A467" s="150"/>
      <c r="B467" s="152"/>
      <c r="C467" s="152"/>
    </row>
    <row r="468">
      <c r="A468" s="150"/>
      <c r="B468" s="152"/>
      <c r="C468" s="152"/>
    </row>
    <row r="469">
      <c r="A469" s="150"/>
      <c r="B469" s="152"/>
      <c r="C469" s="152"/>
    </row>
    <row r="470">
      <c r="A470" s="150"/>
      <c r="B470" s="152"/>
      <c r="C470" s="152"/>
    </row>
    <row r="471">
      <c r="A471" s="150"/>
      <c r="B471" s="152"/>
      <c r="C471" s="152"/>
    </row>
    <row r="472">
      <c r="A472" s="150"/>
      <c r="B472" s="152"/>
      <c r="C472" s="152"/>
    </row>
    <row r="473">
      <c r="A473" s="150"/>
      <c r="B473" s="152"/>
      <c r="C473" s="152"/>
    </row>
    <row r="474">
      <c r="A474" s="150"/>
      <c r="B474" s="152"/>
      <c r="C474" s="152"/>
    </row>
    <row r="475">
      <c r="A475" s="150"/>
      <c r="B475" s="152"/>
      <c r="C475" s="152"/>
    </row>
    <row r="476">
      <c r="A476" s="150"/>
      <c r="B476" s="152"/>
      <c r="C476" s="152"/>
    </row>
    <row r="477">
      <c r="A477" s="150"/>
      <c r="B477" s="152"/>
      <c r="C477" s="152"/>
    </row>
    <row r="478">
      <c r="A478" s="150"/>
      <c r="B478" s="152"/>
      <c r="C478" s="152"/>
    </row>
    <row r="479">
      <c r="A479" s="150"/>
      <c r="B479" s="152"/>
      <c r="C479" s="152"/>
    </row>
    <row r="480">
      <c r="A480" s="150"/>
      <c r="B480" s="152"/>
      <c r="C480" s="152"/>
    </row>
    <row r="481">
      <c r="A481" s="150"/>
      <c r="B481" s="152"/>
      <c r="C481" s="152"/>
    </row>
    <row r="482">
      <c r="A482" s="150"/>
      <c r="B482" s="152"/>
      <c r="C482" s="152"/>
    </row>
    <row r="483">
      <c r="A483" s="150"/>
      <c r="B483" s="152"/>
      <c r="C483" s="152"/>
    </row>
    <row r="484">
      <c r="A484" s="150"/>
      <c r="B484" s="152"/>
      <c r="C484" s="152"/>
    </row>
    <row r="485">
      <c r="A485" s="150"/>
      <c r="B485" s="152"/>
      <c r="C485" s="152"/>
    </row>
    <row r="486">
      <c r="A486" s="150"/>
      <c r="B486" s="152"/>
      <c r="C486" s="152"/>
    </row>
    <row r="487">
      <c r="A487" s="150"/>
      <c r="B487" s="152"/>
      <c r="C487" s="152"/>
    </row>
    <row r="488">
      <c r="A488" s="150"/>
      <c r="B488" s="152"/>
      <c r="C488" s="152"/>
    </row>
    <row r="489">
      <c r="A489" s="150"/>
      <c r="B489" s="152"/>
      <c r="C489" s="152"/>
    </row>
    <row r="490">
      <c r="A490" s="150"/>
      <c r="B490" s="152"/>
      <c r="C490" s="152"/>
    </row>
    <row r="491">
      <c r="A491" s="150"/>
      <c r="B491" s="152"/>
      <c r="C491" s="152"/>
    </row>
    <row r="492">
      <c r="A492" s="150"/>
      <c r="B492" s="152"/>
      <c r="C492" s="152"/>
    </row>
    <row r="493">
      <c r="A493" s="150"/>
      <c r="B493" s="152"/>
      <c r="C493" s="152"/>
    </row>
    <row r="494">
      <c r="A494" s="150"/>
      <c r="B494" s="152"/>
      <c r="C494" s="152"/>
    </row>
    <row r="495">
      <c r="A495" s="150"/>
      <c r="B495" s="152"/>
      <c r="C495" s="152"/>
    </row>
    <row r="496">
      <c r="A496" s="150"/>
      <c r="B496" s="152"/>
      <c r="C496" s="152"/>
    </row>
    <row r="497">
      <c r="A497" s="150"/>
      <c r="B497" s="152"/>
      <c r="C497" s="152"/>
    </row>
    <row r="498">
      <c r="A498" s="150"/>
      <c r="B498" s="152"/>
      <c r="C498" s="152"/>
    </row>
    <row r="499">
      <c r="A499" s="150"/>
      <c r="B499" s="152"/>
      <c r="C499" s="152"/>
    </row>
    <row r="500">
      <c r="A500" s="150"/>
      <c r="B500" s="152"/>
      <c r="C500" s="152"/>
    </row>
    <row r="501">
      <c r="A501" s="150"/>
      <c r="B501" s="152"/>
      <c r="C501" s="152"/>
    </row>
    <row r="502">
      <c r="A502" s="150"/>
      <c r="B502" s="152"/>
      <c r="C502" s="152"/>
    </row>
    <row r="503">
      <c r="A503" s="150"/>
      <c r="B503" s="152"/>
      <c r="C503" s="152"/>
    </row>
    <row r="504">
      <c r="A504" s="150"/>
      <c r="B504" s="152"/>
      <c r="C504" s="152"/>
    </row>
    <row r="505">
      <c r="A505" s="150"/>
      <c r="B505" s="152"/>
      <c r="C505" s="152"/>
    </row>
    <row r="506">
      <c r="A506" s="150"/>
      <c r="B506" s="152"/>
      <c r="C506" s="152"/>
    </row>
    <row r="507">
      <c r="A507" s="150"/>
      <c r="B507" s="152"/>
      <c r="C507" s="152"/>
    </row>
    <row r="508">
      <c r="A508" s="150"/>
      <c r="B508" s="152"/>
      <c r="C508" s="152"/>
    </row>
    <row r="509">
      <c r="A509" s="150"/>
      <c r="B509" s="152"/>
      <c r="C509" s="152"/>
    </row>
    <row r="510">
      <c r="A510" s="150"/>
      <c r="B510" s="152"/>
      <c r="C510" s="152"/>
    </row>
    <row r="511">
      <c r="A511" s="150"/>
      <c r="B511" s="152"/>
      <c r="C511" s="152"/>
    </row>
    <row r="512">
      <c r="A512" s="150"/>
      <c r="B512" s="152"/>
      <c r="C512" s="152"/>
    </row>
    <row r="513">
      <c r="A513" s="150"/>
      <c r="B513" s="152"/>
      <c r="C513" s="152"/>
    </row>
    <row r="514">
      <c r="A514" s="150"/>
      <c r="B514" s="152"/>
      <c r="C514" s="152"/>
    </row>
    <row r="515">
      <c r="A515" s="150"/>
      <c r="B515" s="152"/>
      <c r="C515" s="152"/>
    </row>
    <row r="516">
      <c r="A516" s="150"/>
      <c r="B516" s="152"/>
      <c r="C516" s="152"/>
    </row>
    <row r="517">
      <c r="A517" s="150"/>
      <c r="B517" s="152"/>
      <c r="C517" s="152"/>
    </row>
    <row r="518">
      <c r="A518" s="150"/>
      <c r="B518" s="152"/>
      <c r="C518" s="152"/>
    </row>
    <row r="519">
      <c r="A519" s="150"/>
      <c r="B519" s="152"/>
      <c r="C519" s="152"/>
    </row>
    <row r="520">
      <c r="A520" s="150"/>
      <c r="B520" s="152"/>
      <c r="C520" s="152"/>
    </row>
    <row r="521">
      <c r="A521" s="150"/>
      <c r="B521" s="152"/>
      <c r="C521" s="152"/>
    </row>
    <row r="522">
      <c r="A522" s="150"/>
      <c r="B522" s="152"/>
      <c r="C522" s="152"/>
    </row>
    <row r="523">
      <c r="A523" s="150"/>
      <c r="B523" s="152"/>
      <c r="C523" s="152"/>
    </row>
    <row r="524">
      <c r="A524" s="150"/>
      <c r="B524" s="152"/>
      <c r="C524" s="152"/>
    </row>
    <row r="525">
      <c r="A525" s="150"/>
      <c r="B525" s="152"/>
      <c r="C525" s="152"/>
    </row>
    <row r="526">
      <c r="A526" s="150"/>
      <c r="B526" s="152"/>
      <c r="C526" s="152"/>
    </row>
    <row r="527">
      <c r="A527" s="150"/>
      <c r="B527" s="152"/>
      <c r="C527" s="152"/>
    </row>
    <row r="528">
      <c r="A528" s="150"/>
      <c r="B528" s="152"/>
      <c r="C528" s="152"/>
    </row>
    <row r="529">
      <c r="A529" s="150"/>
      <c r="B529" s="152"/>
      <c r="C529" s="152"/>
    </row>
    <row r="530">
      <c r="A530" s="150"/>
      <c r="B530" s="152"/>
      <c r="C530" s="152"/>
    </row>
    <row r="531">
      <c r="A531" s="150"/>
      <c r="B531" s="152"/>
      <c r="C531" s="152"/>
    </row>
    <row r="532">
      <c r="A532" s="150"/>
      <c r="B532" s="152"/>
      <c r="C532" s="152"/>
    </row>
    <row r="533">
      <c r="A533" s="150"/>
      <c r="B533" s="152"/>
      <c r="C533" s="152"/>
    </row>
    <row r="534">
      <c r="A534" s="150"/>
      <c r="B534" s="152"/>
      <c r="C534" s="152"/>
    </row>
    <row r="535">
      <c r="A535" s="150"/>
      <c r="B535" s="152"/>
      <c r="C535" s="152"/>
    </row>
    <row r="536">
      <c r="A536" s="150"/>
      <c r="B536" s="152"/>
      <c r="C536" s="152"/>
    </row>
    <row r="537">
      <c r="A537" s="150"/>
      <c r="B537" s="152"/>
      <c r="C537" s="152"/>
    </row>
    <row r="538">
      <c r="A538" s="150"/>
      <c r="B538" s="152"/>
      <c r="C538" s="152"/>
    </row>
    <row r="539">
      <c r="A539" s="150"/>
      <c r="B539" s="152"/>
      <c r="C539" s="152"/>
    </row>
    <row r="540">
      <c r="A540" s="150"/>
      <c r="B540" s="152"/>
      <c r="C540" s="152"/>
    </row>
    <row r="541">
      <c r="A541" s="150"/>
      <c r="B541" s="152"/>
      <c r="C541" s="152"/>
    </row>
    <row r="542">
      <c r="A542" s="150"/>
      <c r="B542" s="152"/>
      <c r="C542" s="152"/>
    </row>
    <row r="543">
      <c r="A543" s="150"/>
      <c r="B543" s="152"/>
      <c r="C543" s="152"/>
    </row>
    <row r="544">
      <c r="A544" s="150"/>
      <c r="B544" s="152"/>
      <c r="C544" s="152"/>
    </row>
    <row r="545">
      <c r="A545" s="150"/>
      <c r="B545" s="152"/>
      <c r="C545" s="152"/>
    </row>
    <row r="546">
      <c r="A546" s="150"/>
      <c r="B546" s="152"/>
      <c r="C546" s="152"/>
    </row>
    <row r="547">
      <c r="A547" s="150"/>
      <c r="B547" s="152"/>
      <c r="C547" s="152"/>
    </row>
    <row r="548">
      <c r="A548" s="150"/>
      <c r="B548" s="152"/>
      <c r="C548" s="152"/>
    </row>
    <row r="549">
      <c r="A549" s="150"/>
      <c r="B549" s="152"/>
      <c r="C549" s="152"/>
    </row>
    <row r="550">
      <c r="A550" s="150"/>
      <c r="B550" s="152"/>
      <c r="C550" s="152"/>
    </row>
    <row r="551">
      <c r="A551" s="150"/>
      <c r="B551" s="152"/>
      <c r="C551" s="152"/>
    </row>
    <row r="552">
      <c r="A552" s="150"/>
      <c r="B552" s="152"/>
      <c r="C552" s="152"/>
    </row>
    <row r="553">
      <c r="A553" s="150"/>
      <c r="B553" s="152"/>
      <c r="C553" s="152"/>
    </row>
    <row r="554">
      <c r="A554" s="150"/>
      <c r="B554" s="152"/>
      <c r="C554" s="152"/>
    </row>
    <row r="555">
      <c r="A555" s="150"/>
      <c r="B555" s="152"/>
      <c r="C555" s="152"/>
    </row>
    <row r="556">
      <c r="A556" s="150"/>
      <c r="B556" s="152"/>
      <c r="C556" s="152"/>
    </row>
    <row r="557">
      <c r="A557" s="150"/>
      <c r="B557" s="152"/>
      <c r="C557" s="152"/>
    </row>
    <row r="558">
      <c r="A558" s="150"/>
      <c r="B558" s="152"/>
      <c r="C558" s="152"/>
    </row>
    <row r="559">
      <c r="A559" s="150"/>
      <c r="B559" s="152"/>
      <c r="C559" s="152"/>
    </row>
    <row r="560">
      <c r="A560" s="150"/>
      <c r="B560" s="152"/>
      <c r="C560" s="152"/>
    </row>
    <row r="561">
      <c r="A561" s="150"/>
      <c r="B561" s="152"/>
      <c r="C561" s="152"/>
    </row>
    <row r="562">
      <c r="A562" s="150"/>
      <c r="B562" s="152"/>
      <c r="C562" s="152"/>
    </row>
    <row r="563">
      <c r="A563" s="150"/>
      <c r="B563" s="152"/>
      <c r="C563" s="152"/>
    </row>
    <row r="564">
      <c r="A564" s="150"/>
      <c r="B564" s="152"/>
      <c r="C564" s="152"/>
    </row>
    <row r="565">
      <c r="A565" s="150"/>
      <c r="B565" s="152"/>
      <c r="C565" s="152"/>
    </row>
    <row r="566">
      <c r="A566" s="150"/>
      <c r="B566" s="152"/>
      <c r="C566" s="152"/>
    </row>
    <row r="567">
      <c r="A567" s="150"/>
      <c r="B567" s="152"/>
      <c r="C567" s="152"/>
    </row>
    <row r="568">
      <c r="A568" s="150"/>
      <c r="B568" s="152"/>
      <c r="C568" s="152"/>
    </row>
    <row r="569">
      <c r="A569" s="150"/>
      <c r="B569" s="152"/>
      <c r="C569" s="152"/>
    </row>
    <row r="570">
      <c r="A570" s="150"/>
      <c r="B570" s="152"/>
      <c r="C570" s="152"/>
    </row>
    <row r="571">
      <c r="A571" s="150"/>
      <c r="B571" s="152"/>
      <c r="C571" s="152"/>
    </row>
    <row r="572">
      <c r="A572" s="150"/>
      <c r="B572" s="152"/>
      <c r="C572" s="152"/>
    </row>
    <row r="573">
      <c r="A573" s="150"/>
      <c r="B573" s="152"/>
      <c r="C573" s="152"/>
    </row>
    <row r="574">
      <c r="A574" s="150"/>
      <c r="B574" s="152"/>
      <c r="C574" s="152"/>
    </row>
    <row r="575">
      <c r="A575" s="150"/>
      <c r="B575" s="152"/>
      <c r="C575" s="152"/>
    </row>
    <row r="576">
      <c r="A576" s="150"/>
      <c r="B576" s="152"/>
      <c r="C576" s="152"/>
    </row>
    <row r="577">
      <c r="A577" s="150"/>
      <c r="B577" s="152"/>
      <c r="C577" s="152"/>
    </row>
    <row r="578">
      <c r="A578" s="150"/>
      <c r="B578" s="152"/>
      <c r="C578" s="152"/>
    </row>
    <row r="579">
      <c r="A579" s="150"/>
      <c r="B579" s="152"/>
      <c r="C579" s="152"/>
    </row>
    <row r="580">
      <c r="A580" s="150"/>
      <c r="B580" s="152"/>
      <c r="C580" s="152"/>
    </row>
    <row r="581">
      <c r="A581" s="150"/>
      <c r="B581" s="152"/>
      <c r="C581" s="152"/>
    </row>
    <row r="582">
      <c r="A582" s="150"/>
      <c r="B582" s="152"/>
      <c r="C582" s="152"/>
    </row>
    <row r="583">
      <c r="A583" s="150"/>
      <c r="B583" s="152"/>
      <c r="C583" s="152"/>
    </row>
    <row r="584">
      <c r="A584" s="150"/>
      <c r="B584" s="152"/>
      <c r="C584" s="152"/>
    </row>
    <row r="585">
      <c r="A585" s="150"/>
      <c r="B585" s="152"/>
      <c r="C585" s="152"/>
    </row>
    <row r="586">
      <c r="A586" s="150"/>
      <c r="B586" s="152"/>
      <c r="C586" s="152"/>
    </row>
    <row r="587">
      <c r="A587" s="150"/>
      <c r="B587" s="152"/>
      <c r="C587" s="152"/>
    </row>
    <row r="588">
      <c r="A588" s="150"/>
      <c r="B588" s="152"/>
      <c r="C588" s="152"/>
    </row>
    <row r="589">
      <c r="A589" s="150"/>
      <c r="B589" s="152"/>
      <c r="C589" s="152"/>
    </row>
    <row r="590">
      <c r="A590" s="150"/>
      <c r="B590" s="152"/>
      <c r="C590" s="152"/>
    </row>
    <row r="591">
      <c r="A591" s="150"/>
      <c r="B591" s="152"/>
      <c r="C591" s="152"/>
    </row>
    <row r="592">
      <c r="A592" s="150"/>
      <c r="B592" s="152"/>
      <c r="C592" s="152"/>
    </row>
    <row r="593">
      <c r="A593" s="150"/>
      <c r="B593" s="152"/>
      <c r="C593" s="152"/>
    </row>
    <row r="594">
      <c r="A594" s="150"/>
      <c r="B594" s="152"/>
      <c r="C594" s="152"/>
    </row>
    <row r="595">
      <c r="A595" s="150"/>
      <c r="B595" s="152"/>
      <c r="C595" s="152"/>
    </row>
    <row r="596">
      <c r="A596" s="150"/>
      <c r="B596" s="152"/>
      <c r="C596" s="152"/>
    </row>
    <row r="597">
      <c r="A597" s="150"/>
      <c r="B597" s="152"/>
      <c r="C597" s="152"/>
    </row>
    <row r="598">
      <c r="A598" s="150"/>
      <c r="B598" s="152"/>
      <c r="C598" s="152"/>
    </row>
    <row r="599">
      <c r="A599" s="150"/>
      <c r="B599" s="152"/>
      <c r="C599" s="152"/>
    </row>
    <row r="600">
      <c r="A600" s="150"/>
      <c r="B600" s="152"/>
      <c r="C600" s="152"/>
    </row>
    <row r="601">
      <c r="A601" s="150"/>
      <c r="B601" s="152"/>
      <c r="C601" s="152"/>
    </row>
    <row r="602">
      <c r="A602" s="150"/>
      <c r="B602" s="152"/>
      <c r="C602" s="152"/>
    </row>
    <row r="603">
      <c r="A603" s="150"/>
      <c r="B603" s="152"/>
      <c r="C603" s="152"/>
    </row>
    <row r="604">
      <c r="A604" s="150"/>
      <c r="B604" s="152"/>
      <c r="C604" s="152"/>
    </row>
    <row r="605">
      <c r="A605" s="150"/>
      <c r="B605" s="152"/>
      <c r="C605" s="152"/>
    </row>
    <row r="606">
      <c r="A606" s="150"/>
      <c r="B606" s="152"/>
      <c r="C606" s="152"/>
    </row>
    <row r="607">
      <c r="A607" s="150"/>
      <c r="B607" s="152"/>
      <c r="C607" s="152"/>
    </row>
    <row r="608">
      <c r="A608" s="150"/>
      <c r="B608" s="152"/>
      <c r="C608" s="152"/>
    </row>
    <row r="609">
      <c r="A609" s="150"/>
      <c r="B609" s="152"/>
      <c r="C609" s="152"/>
    </row>
    <row r="610">
      <c r="A610" s="150"/>
      <c r="B610" s="152"/>
      <c r="C610" s="152"/>
    </row>
    <row r="611">
      <c r="A611" s="150"/>
      <c r="B611" s="152"/>
      <c r="C611" s="152"/>
    </row>
    <row r="612">
      <c r="A612" s="150"/>
      <c r="B612" s="152"/>
      <c r="C612" s="152"/>
    </row>
    <row r="613">
      <c r="A613" s="150"/>
      <c r="B613" s="152"/>
      <c r="C613" s="152"/>
    </row>
    <row r="614">
      <c r="A614" s="150"/>
      <c r="B614" s="152"/>
      <c r="C614" s="152"/>
    </row>
    <row r="615">
      <c r="A615" s="150"/>
      <c r="B615" s="152"/>
      <c r="C615" s="152"/>
    </row>
    <row r="616">
      <c r="A616" s="150"/>
      <c r="B616" s="152"/>
      <c r="C616" s="152"/>
    </row>
    <row r="617">
      <c r="A617" s="150"/>
      <c r="B617" s="152"/>
      <c r="C617" s="152"/>
    </row>
    <row r="618">
      <c r="A618" s="150"/>
      <c r="B618" s="152"/>
      <c r="C618" s="152"/>
    </row>
    <row r="619">
      <c r="A619" s="150"/>
      <c r="B619" s="152"/>
      <c r="C619" s="152"/>
    </row>
    <row r="620">
      <c r="A620" s="150"/>
      <c r="B620" s="152"/>
      <c r="C620" s="152"/>
    </row>
    <row r="621">
      <c r="A621" s="150"/>
      <c r="B621" s="152"/>
      <c r="C621" s="152"/>
    </row>
    <row r="622">
      <c r="A622" s="150"/>
      <c r="B622" s="152"/>
      <c r="C622" s="152"/>
    </row>
    <row r="623">
      <c r="A623" s="150"/>
      <c r="B623" s="152"/>
      <c r="C623" s="152"/>
    </row>
    <row r="624">
      <c r="A624" s="150"/>
      <c r="B624" s="152"/>
      <c r="C624" s="152"/>
    </row>
    <row r="625">
      <c r="A625" s="150"/>
      <c r="B625" s="152"/>
      <c r="C625" s="152"/>
    </row>
    <row r="626">
      <c r="A626" s="150"/>
      <c r="B626" s="152"/>
      <c r="C626" s="152"/>
    </row>
    <row r="627">
      <c r="A627" s="150"/>
      <c r="B627" s="152"/>
      <c r="C627" s="152"/>
    </row>
    <row r="628">
      <c r="A628" s="150"/>
      <c r="B628" s="152"/>
      <c r="C628" s="152"/>
    </row>
    <row r="629">
      <c r="A629" s="150"/>
      <c r="B629" s="152"/>
      <c r="C629" s="152"/>
    </row>
    <row r="630">
      <c r="A630" s="150"/>
      <c r="B630" s="152"/>
      <c r="C630" s="152"/>
    </row>
    <row r="631">
      <c r="A631" s="150"/>
      <c r="B631" s="152"/>
      <c r="C631" s="152"/>
    </row>
    <row r="632">
      <c r="A632" s="150"/>
      <c r="B632" s="152"/>
      <c r="C632" s="152"/>
    </row>
    <row r="633">
      <c r="A633" s="150"/>
      <c r="B633" s="152"/>
      <c r="C633" s="152"/>
    </row>
    <row r="634">
      <c r="A634" s="150"/>
      <c r="B634" s="152"/>
      <c r="C634" s="152"/>
    </row>
    <row r="635">
      <c r="A635" s="150"/>
      <c r="B635" s="152"/>
      <c r="C635" s="152"/>
    </row>
    <row r="636">
      <c r="A636" s="150"/>
      <c r="B636" s="152"/>
      <c r="C636" s="152"/>
    </row>
    <row r="637">
      <c r="A637" s="150"/>
      <c r="B637" s="152"/>
      <c r="C637" s="152"/>
    </row>
    <row r="638">
      <c r="A638" s="150"/>
      <c r="B638" s="152"/>
      <c r="C638" s="152"/>
    </row>
    <row r="639">
      <c r="A639" s="150"/>
      <c r="B639" s="152"/>
      <c r="C639" s="152"/>
    </row>
    <row r="640">
      <c r="A640" s="150"/>
      <c r="B640" s="152"/>
      <c r="C640" s="152"/>
    </row>
    <row r="641">
      <c r="A641" s="150"/>
      <c r="B641" s="152"/>
      <c r="C641" s="152"/>
    </row>
    <row r="642">
      <c r="A642" s="150"/>
      <c r="B642" s="152"/>
      <c r="C642" s="152"/>
    </row>
    <row r="643">
      <c r="A643" s="150"/>
      <c r="B643" s="152"/>
      <c r="C643" s="152"/>
    </row>
    <row r="644">
      <c r="A644" s="150"/>
      <c r="B644" s="152"/>
      <c r="C644" s="152"/>
    </row>
    <row r="645">
      <c r="A645" s="150"/>
      <c r="B645" s="152"/>
      <c r="C645" s="152"/>
    </row>
    <row r="646">
      <c r="A646" s="150"/>
      <c r="B646" s="152"/>
      <c r="C646" s="152"/>
    </row>
    <row r="647">
      <c r="A647" s="150"/>
      <c r="B647" s="152"/>
      <c r="C647" s="152"/>
    </row>
    <row r="648">
      <c r="A648" s="150"/>
      <c r="B648" s="152"/>
      <c r="C648" s="152"/>
    </row>
    <row r="649">
      <c r="A649" s="150"/>
      <c r="B649" s="152"/>
      <c r="C649" s="152"/>
    </row>
    <row r="650">
      <c r="A650" s="150"/>
      <c r="B650" s="152"/>
      <c r="C650" s="152"/>
    </row>
    <row r="651">
      <c r="A651" s="150"/>
      <c r="B651" s="152"/>
      <c r="C651" s="152"/>
    </row>
    <row r="652">
      <c r="A652" s="150"/>
      <c r="B652" s="152"/>
      <c r="C652" s="152"/>
    </row>
    <row r="653">
      <c r="A653" s="150"/>
      <c r="B653" s="152"/>
      <c r="C653" s="152"/>
    </row>
    <row r="654">
      <c r="A654" s="150"/>
      <c r="B654" s="152"/>
      <c r="C654" s="152"/>
    </row>
    <row r="655">
      <c r="A655" s="150"/>
      <c r="B655" s="152"/>
      <c r="C655" s="152"/>
    </row>
    <row r="656">
      <c r="A656" s="150"/>
      <c r="B656" s="152"/>
      <c r="C656" s="152"/>
    </row>
    <row r="657">
      <c r="A657" s="150"/>
      <c r="B657" s="152"/>
      <c r="C657" s="152"/>
    </row>
    <row r="658">
      <c r="A658" s="150"/>
      <c r="B658" s="152"/>
      <c r="C658" s="152"/>
    </row>
    <row r="659">
      <c r="A659" s="150"/>
      <c r="B659" s="152"/>
      <c r="C659" s="152"/>
    </row>
    <row r="660">
      <c r="A660" s="150"/>
      <c r="B660" s="152"/>
      <c r="C660" s="152"/>
    </row>
    <row r="661">
      <c r="A661" s="150"/>
      <c r="B661" s="152"/>
      <c r="C661" s="152"/>
    </row>
    <row r="662">
      <c r="A662" s="150"/>
      <c r="B662" s="152"/>
      <c r="C662" s="152"/>
    </row>
    <row r="663">
      <c r="A663" s="150"/>
      <c r="B663" s="152"/>
      <c r="C663" s="152"/>
    </row>
    <row r="664">
      <c r="A664" s="150"/>
      <c r="B664" s="152"/>
      <c r="C664" s="152"/>
    </row>
    <row r="665">
      <c r="A665" s="150"/>
      <c r="B665" s="152"/>
      <c r="C665" s="152"/>
    </row>
    <row r="666">
      <c r="A666" s="150"/>
      <c r="B666" s="152"/>
      <c r="C666" s="152"/>
    </row>
    <row r="667">
      <c r="A667" s="150"/>
      <c r="B667" s="152"/>
      <c r="C667" s="152"/>
    </row>
    <row r="668">
      <c r="A668" s="150"/>
      <c r="B668" s="152"/>
      <c r="C668" s="152"/>
    </row>
    <row r="669">
      <c r="A669" s="150"/>
      <c r="B669" s="152"/>
      <c r="C669" s="152"/>
    </row>
    <row r="670">
      <c r="A670" s="150"/>
      <c r="B670" s="152"/>
      <c r="C670" s="152"/>
    </row>
    <row r="671">
      <c r="A671" s="150"/>
      <c r="B671" s="152"/>
      <c r="C671" s="152"/>
    </row>
    <row r="672">
      <c r="A672" s="150"/>
      <c r="B672" s="152"/>
      <c r="C672" s="152"/>
    </row>
    <row r="673">
      <c r="A673" s="150"/>
      <c r="B673" s="152"/>
      <c r="C673" s="152"/>
    </row>
    <row r="674">
      <c r="A674" s="150"/>
      <c r="B674" s="152"/>
      <c r="C674" s="152"/>
    </row>
    <row r="675">
      <c r="A675" s="150"/>
      <c r="B675" s="152"/>
      <c r="C675" s="152"/>
    </row>
    <row r="676">
      <c r="A676" s="150"/>
      <c r="B676" s="152"/>
      <c r="C676" s="152"/>
    </row>
    <row r="677">
      <c r="A677" s="150"/>
      <c r="B677" s="152"/>
      <c r="C677" s="152"/>
    </row>
    <row r="678">
      <c r="A678" s="150"/>
      <c r="B678" s="152"/>
      <c r="C678" s="152"/>
    </row>
    <row r="679">
      <c r="A679" s="150"/>
      <c r="B679" s="152"/>
      <c r="C679" s="152"/>
    </row>
    <row r="680">
      <c r="A680" s="150"/>
      <c r="B680" s="152"/>
      <c r="C680" s="152"/>
    </row>
    <row r="681">
      <c r="A681" s="150"/>
      <c r="B681" s="152"/>
      <c r="C681" s="152"/>
    </row>
    <row r="682">
      <c r="A682" s="150"/>
      <c r="B682" s="152"/>
      <c r="C682" s="152"/>
    </row>
    <row r="683">
      <c r="A683" s="150"/>
      <c r="B683" s="152"/>
      <c r="C683" s="152"/>
    </row>
    <row r="684">
      <c r="A684" s="150"/>
      <c r="B684" s="152"/>
      <c r="C684" s="152"/>
    </row>
    <row r="685">
      <c r="A685" s="150"/>
      <c r="B685" s="152"/>
      <c r="C685" s="152"/>
    </row>
    <row r="686">
      <c r="A686" s="150"/>
      <c r="B686" s="152"/>
      <c r="C686" s="152"/>
    </row>
    <row r="687">
      <c r="A687" s="150"/>
      <c r="B687" s="152"/>
      <c r="C687" s="152"/>
    </row>
    <row r="688">
      <c r="A688" s="150"/>
      <c r="B688" s="152"/>
      <c r="C688" s="152"/>
    </row>
    <row r="689">
      <c r="A689" s="150"/>
      <c r="B689" s="152"/>
      <c r="C689" s="152"/>
    </row>
    <row r="690">
      <c r="A690" s="150"/>
      <c r="B690" s="152"/>
      <c r="C690" s="152"/>
    </row>
    <row r="691">
      <c r="A691" s="150"/>
      <c r="B691" s="152"/>
      <c r="C691" s="152"/>
    </row>
    <row r="692">
      <c r="A692" s="150"/>
      <c r="B692" s="152"/>
      <c r="C692" s="152"/>
    </row>
    <row r="693">
      <c r="A693" s="150"/>
      <c r="B693" s="152"/>
      <c r="C693" s="152"/>
    </row>
    <row r="694">
      <c r="A694" s="150"/>
      <c r="B694" s="152"/>
      <c r="C694" s="152"/>
    </row>
    <row r="695">
      <c r="A695" s="150"/>
      <c r="B695" s="152"/>
      <c r="C695" s="152"/>
    </row>
    <row r="696">
      <c r="A696" s="150"/>
      <c r="B696" s="152"/>
      <c r="C696" s="152"/>
    </row>
    <row r="697">
      <c r="A697" s="150"/>
      <c r="B697" s="152"/>
      <c r="C697" s="152"/>
    </row>
    <row r="698">
      <c r="A698" s="150"/>
      <c r="B698" s="152"/>
      <c r="C698" s="152"/>
    </row>
    <row r="699">
      <c r="A699" s="150"/>
      <c r="B699" s="152"/>
      <c r="C699" s="152"/>
    </row>
    <row r="700">
      <c r="A700" s="150"/>
      <c r="B700" s="152"/>
      <c r="C700" s="152"/>
    </row>
    <row r="701">
      <c r="A701" s="150"/>
      <c r="B701" s="152"/>
      <c r="C701" s="152"/>
    </row>
    <row r="702">
      <c r="A702" s="150"/>
      <c r="B702" s="152"/>
      <c r="C702" s="152"/>
    </row>
    <row r="703">
      <c r="A703" s="150"/>
      <c r="B703" s="152"/>
      <c r="C703" s="152"/>
    </row>
    <row r="704">
      <c r="A704" s="150"/>
      <c r="B704" s="152"/>
      <c r="C704" s="152"/>
    </row>
    <row r="705">
      <c r="A705" s="150"/>
      <c r="B705" s="152"/>
      <c r="C705" s="152"/>
    </row>
    <row r="706">
      <c r="A706" s="150"/>
      <c r="B706" s="152"/>
      <c r="C706" s="152"/>
    </row>
    <row r="707">
      <c r="A707" s="150"/>
      <c r="B707" s="152"/>
      <c r="C707" s="152"/>
    </row>
    <row r="708">
      <c r="A708" s="150"/>
      <c r="B708" s="152"/>
      <c r="C708" s="152"/>
    </row>
    <row r="709">
      <c r="A709" s="150"/>
      <c r="B709" s="152"/>
      <c r="C709" s="152"/>
    </row>
    <row r="710">
      <c r="A710" s="150"/>
      <c r="B710" s="152"/>
      <c r="C710" s="152"/>
    </row>
    <row r="711">
      <c r="A711" s="150"/>
      <c r="B711" s="152"/>
      <c r="C711" s="152"/>
    </row>
    <row r="712">
      <c r="A712" s="150"/>
      <c r="B712" s="152"/>
      <c r="C712" s="152"/>
    </row>
    <row r="713">
      <c r="A713" s="150"/>
      <c r="B713" s="152"/>
      <c r="C713" s="152"/>
    </row>
    <row r="714">
      <c r="A714" s="150"/>
      <c r="B714" s="152"/>
      <c r="C714" s="152"/>
    </row>
    <row r="715">
      <c r="A715" s="150"/>
      <c r="B715" s="152"/>
      <c r="C715" s="152"/>
    </row>
    <row r="716">
      <c r="A716" s="150"/>
      <c r="B716" s="152"/>
      <c r="C716" s="152"/>
    </row>
    <row r="717">
      <c r="A717" s="150"/>
      <c r="B717" s="152"/>
      <c r="C717" s="152"/>
    </row>
    <row r="718">
      <c r="A718" s="150"/>
      <c r="B718" s="152"/>
      <c r="C718" s="152"/>
    </row>
    <row r="719">
      <c r="A719" s="150"/>
      <c r="B719" s="152"/>
      <c r="C719" s="152"/>
    </row>
    <row r="720">
      <c r="A720" s="150"/>
      <c r="B720" s="152"/>
      <c r="C720" s="152"/>
    </row>
    <row r="721">
      <c r="A721" s="150"/>
      <c r="B721" s="152"/>
      <c r="C721" s="152"/>
    </row>
    <row r="722">
      <c r="A722" s="150"/>
      <c r="B722" s="152"/>
      <c r="C722" s="152"/>
    </row>
    <row r="723">
      <c r="A723" s="150"/>
      <c r="B723" s="152"/>
      <c r="C723" s="152"/>
    </row>
    <row r="724">
      <c r="A724" s="150"/>
      <c r="B724" s="152"/>
      <c r="C724" s="152"/>
    </row>
    <row r="725">
      <c r="A725" s="150"/>
      <c r="B725" s="152"/>
      <c r="C725" s="152"/>
    </row>
    <row r="726">
      <c r="A726" s="150"/>
      <c r="B726" s="152"/>
      <c r="C726" s="152"/>
    </row>
    <row r="727">
      <c r="A727" s="150"/>
      <c r="B727" s="152"/>
      <c r="C727" s="152"/>
    </row>
    <row r="728">
      <c r="A728" s="150"/>
      <c r="B728" s="152"/>
      <c r="C728" s="152"/>
    </row>
    <row r="729">
      <c r="A729" s="150"/>
      <c r="B729" s="152"/>
      <c r="C729" s="152"/>
    </row>
    <row r="730">
      <c r="A730" s="150"/>
      <c r="B730" s="152"/>
      <c r="C730" s="152"/>
    </row>
    <row r="731">
      <c r="A731" s="150"/>
      <c r="B731" s="152"/>
      <c r="C731" s="152"/>
    </row>
    <row r="732">
      <c r="A732" s="150"/>
      <c r="B732" s="152"/>
      <c r="C732" s="152"/>
    </row>
    <row r="733">
      <c r="A733" s="150"/>
      <c r="B733" s="152"/>
      <c r="C733" s="152"/>
    </row>
    <row r="734">
      <c r="A734" s="150"/>
      <c r="B734" s="152"/>
      <c r="C734" s="152"/>
    </row>
    <row r="735">
      <c r="A735" s="150"/>
      <c r="B735" s="152"/>
      <c r="C735" s="152"/>
    </row>
    <row r="736">
      <c r="A736" s="150"/>
      <c r="B736" s="152"/>
      <c r="C736" s="152"/>
    </row>
    <row r="737">
      <c r="A737" s="150"/>
      <c r="B737" s="152"/>
      <c r="C737" s="152"/>
    </row>
    <row r="738">
      <c r="A738" s="150"/>
      <c r="B738" s="152"/>
      <c r="C738" s="152"/>
    </row>
    <row r="739">
      <c r="A739" s="150"/>
      <c r="B739" s="152"/>
      <c r="C739" s="152"/>
    </row>
    <row r="740">
      <c r="A740" s="150"/>
      <c r="B740" s="152"/>
      <c r="C740" s="152"/>
    </row>
    <row r="741">
      <c r="A741" s="150"/>
      <c r="B741" s="152"/>
      <c r="C741" s="152"/>
    </row>
    <row r="742">
      <c r="A742" s="150"/>
      <c r="B742" s="152"/>
      <c r="C742" s="152"/>
    </row>
    <row r="743">
      <c r="A743" s="150"/>
      <c r="B743" s="152"/>
      <c r="C743" s="152"/>
    </row>
    <row r="744">
      <c r="A744" s="150"/>
      <c r="B744" s="152"/>
      <c r="C744" s="152"/>
    </row>
    <row r="745">
      <c r="A745" s="150"/>
      <c r="B745" s="152"/>
      <c r="C745" s="152"/>
    </row>
    <row r="746">
      <c r="A746" s="150"/>
      <c r="B746" s="152"/>
      <c r="C746" s="152"/>
    </row>
    <row r="747">
      <c r="A747" s="150"/>
      <c r="B747" s="152"/>
      <c r="C747" s="152"/>
    </row>
    <row r="748">
      <c r="A748" s="150"/>
      <c r="B748" s="152"/>
      <c r="C748" s="152"/>
    </row>
    <row r="749">
      <c r="A749" s="150"/>
      <c r="B749" s="152"/>
      <c r="C749" s="152"/>
    </row>
    <row r="750">
      <c r="A750" s="150"/>
      <c r="B750" s="152"/>
      <c r="C750" s="152"/>
    </row>
    <row r="751">
      <c r="A751" s="150"/>
      <c r="B751" s="152"/>
      <c r="C751" s="152"/>
    </row>
    <row r="752">
      <c r="A752" s="150"/>
      <c r="B752" s="152"/>
      <c r="C752" s="152"/>
    </row>
    <row r="753">
      <c r="A753" s="150"/>
      <c r="B753" s="152"/>
      <c r="C753" s="152"/>
    </row>
    <row r="754">
      <c r="A754" s="150"/>
      <c r="B754" s="152"/>
      <c r="C754" s="152"/>
    </row>
    <row r="755">
      <c r="A755" s="150"/>
      <c r="B755" s="152"/>
      <c r="C755" s="152"/>
    </row>
    <row r="756">
      <c r="A756" s="150"/>
      <c r="B756" s="152"/>
      <c r="C756" s="152"/>
    </row>
    <row r="757">
      <c r="A757" s="150"/>
      <c r="B757" s="152"/>
      <c r="C757" s="152"/>
    </row>
    <row r="758">
      <c r="A758" s="150"/>
      <c r="B758" s="152"/>
      <c r="C758" s="152"/>
    </row>
    <row r="759">
      <c r="A759" s="150"/>
      <c r="B759" s="152"/>
      <c r="C759" s="152"/>
    </row>
    <row r="760">
      <c r="A760" s="150"/>
      <c r="B760" s="152"/>
      <c r="C760" s="152"/>
    </row>
    <row r="761">
      <c r="A761" s="150"/>
      <c r="B761" s="152"/>
      <c r="C761" s="152"/>
    </row>
    <row r="762">
      <c r="A762" s="150"/>
      <c r="B762" s="152"/>
      <c r="C762" s="152"/>
    </row>
    <row r="763">
      <c r="A763" s="150"/>
      <c r="B763" s="152"/>
      <c r="C763" s="152"/>
    </row>
    <row r="764">
      <c r="A764" s="150"/>
      <c r="B764" s="152"/>
      <c r="C764" s="152"/>
    </row>
    <row r="765">
      <c r="A765" s="150"/>
      <c r="B765" s="152"/>
      <c r="C765" s="152"/>
    </row>
    <row r="766">
      <c r="A766" s="150"/>
      <c r="B766" s="152"/>
      <c r="C766" s="152"/>
    </row>
    <row r="767">
      <c r="A767" s="150"/>
      <c r="B767" s="152"/>
      <c r="C767" s="152"/>
    </row>
    <row r="768">
      <c r="A768" s="150"/>
      <c r="B768" s="152"/>
      <c r="C768" s="152"/>
    </row>
    <row r="769">
      <c r="A769" s="150"/>
      <c r="B769" s="152"/>
      <c r="C769" s="152"/>
    </row>
    <row r="770">
      <c r="A770" s="150"/>
      <c r="B770" s="152"/>
      <c r="C770" s="152"/>
    </row>
    <row r="771">
      <c r="A771" s="150"/>
      <c r="B771" s="152"/>
      <c r="C771" s="152"/>
    </row>
    <row r="772">
      <c r="A772" s="150"/>
      <c r="B772" s="152"/>
      <c r="C772" s="152"/>
    </row>
    <row r="773">
      <c r="A773" s="150"/>
      <c r="B773" s="152"/>
      <c r="C773" s="152"/>
    </row>
    <row r="774">
      <c r="A774" s="150"/>
      <c r="B774" s="152"/>
      <c r="C774" s="152"/>
    </row>
    <row r="775">
      <c r="A775" s="150"/>
      <c r="B775" s="152"/>
      <c r="C775" s="152"/>
    </row>
    <row r="776">
      <c r="A776" s="150"/>
      <c r="B776" s="152"/>
      <c r="C776" s="152"/>
    </row>
    <row r="777">
      <c r="A777" s="150"/>
      <c r="B777" s="152"/>
      <c r="C777" s="152"/>
    </row>
    <row r="778">
      <c r="A778" s="150"/>
      <c r="B778" s="152"/>
      <c r="C778" s="152"/>
    </row>
    <row r="779">
      <c r="A779" s="150"/>
      <c r="B779" s="152"/>
      <c r="C779" s="152"/>
    </row>
    <row r="780">
      <c r="A780" s="150"/>
      <c r="B780" s="152"/>
      <c r="C780" s="152"/>
    </row>
    <row r="781">
      <c r="A781" s="150"/>
      <c r="B781" s="152"/>
      <c r="C781" s="152"/>
    </row>
    <row r="782">
      <c r="A782" s="150"/>
      <c r="B782" s="152"/>
      <c r="C782" s="152"/>
    </row>
    <row r="783">
      <c r="A783" s="150"/>
      <c r="B783" s="152"/>
      <c r="C783" s="152"/>
    </row>
    <row r="784">
      <c r="A784" s="150"/>
      <c r="B784" s="152"/>
      <c r="C784" s="152"/>
    </row>
    <row r="785">
      <c r="A785" s="150"/>
      <c r="B785" s="152"/>
      <c r="C785" s="152"/>
    </row>
    <row r="786">
      <c r="A786" s="150"/>
      <c r="B786" s="152"/>
      <c r="C786" s="152"/>
    </row>
    <row r="787">
      <c r="A787" s="150"/>
      <c r="B787" s="152"/>
      <c r="C787" s="152"/>
    </row>
    <row r="788">
      <c r="A788" s="150"/>
      <c r="B788" s="152"/>
      <c r="C788" s="152"/>
    </row>
    <row r="789">
      <c r="A789" s="150"/>
      <c r="B789" s="152"/>
      <c r="C789" s="152"/>
    </row>
    <row r="790">
      <c r="A790" s="150"/>
      <c r="B790" s="152"/>
      <c r="C790" s="152"/>
    </row>
    <row r="791">
      <c r="A791" s="150"/>
      <c r="B791" s="152"/>
      <c r="C791" s="152"/>
    </row>
    <row r="792">
      <c r="A792" s="150"/>
      <c r="B792" s="152"/>
      <c r="C792" s="152"/>
    </row>
    <row r="793">
      <c r="A793" s="150"/>
      <c r="B793" s="152"/>
      <c r="C793" s="152"/>
    </row>
    <row r="794">
      <c r="A794" s="150"/>
      <c r="B794" s="152"/>
      <c r="C794" s="152"/>
    </row>
    <row r="795">
      <c r="A795" s="150"/>
      <c r="B795" s="152"/>
      <c r="C795" s="152"/>
    </row>
    <row r="796">
      <c r="A796" s="150"/>
      <c r="B796" s="152"/>
      <c r="C796" s="152"/>
    </row>
    <row r="797">
      <c r="A797" s="150"/>
      <c r="B797" s="152"/>
      <c r="C797" s="152"/>
    </row>
    <row r="798">
      <c r="A798" s="150"/>
      <c r="B798" s="152"/>
      <c r="C798" s="152"/>
    </row>
    <row r="799">
      <c r="A799" s="150"/>
      <c r="B799" s="152"/>
      <c r="C799" s="152"/>
    </row>
    <row r="800">
      <c r="A800" s="150"/>
      <c r="B800" s="152"/>
      <c r="C800" s="152"/>
    </row>
    <row r="801">
      <c r="A801" s="150"/>
      <c r="B801" s="152"/>
      <c r="C801" s="152"/>
    </row>
    <row r="802">
      <c r="A802" s="150"/>
      <c r="B802" s="152"/>
      <c r="C802" s="152"/>
    </row>
    <row r="803">
      <c r="A803" s="150"/>
      <c r="B803" s="152"/>
      <c r="C803" s="152"/>
    </row>
    <row r="804">
      <c r="A804" s="150"/>
      <c r="B804" s="152"/>
      <c r="C804" s="152"/>
    </row>
    <row r="805">
      <c r="A805" s="150"/>
      <c r="B805" s="152"/>
      <c r="C805" s="152"/>
    </row>
    <row r="806">
      <c r="A806" s="150"/>
      <c r="B806" s="152"/>
      <c r="C806" s="152"/>
    </row>
    <row r="807">
      <c r="A807" s="150"/>
      <c r="B807" s="152"/>
      <c r="C807" s="152"/>
    </row>
    <row r="808">
      <c r="A808" s="150"/>
      <c r="B808" s="152"/>
      <c r="C808" s="152"/>
    </row>
    <row r="809">
      <c r="A809" s="150"/>
      <c r="B809" s="152"/>
      <c r="C809" s="152"/>
    </row>
    <row r="810">
      <c r="A810" s="150"/>
      <c r="B810" s="152"/>
      <c r="C810" s="152"/>
    </row>
    <row r="811">
      <c r="A811" s="150"/>
      <c r="B811" s="152"/>
      <c r="C811" s="152"/>
    </row>
    <row r="812">
      <c r="A812" s="150"/>
      <c r="B812" s="152"/>
      <c r="C812" s="152"/>
    </row>
    <row r="813">
      <c r="A813" s="150"/>
      <c r="B813" s="152"/>
      <c r="C813" s="152"/>
    </row>
    <row r="814">
      <c r="A814" s="150"/>
      <c r="B814" s="152"/>
      <c r="C814" s="152"/>
    </row>
    <row r="815">
      <c r="A815" s="150"/>
      <c r="B815" s="152"/>
      <c r="C815" s="152"/>
    </row>
    <row r="816">
      <c r="A816" s="150"/>
      <c r="B816" s="152"/>
      <c r="C816" s="152"/>
    </row>
    <row r="817">
      <c r="A817" s="150"/>
      <c r="B817" s="152"/>
      <c r="C817" s="152"/>
    </row>
    <row r="818">
      <c r="A818" s="150"/>
      <c r="B818" s="152"/>
      <c r="C818" s="152"/>
    </row>
    <row r="819">
      <c r="A819" s="150"/>
      <c r="B819" s="152"/>
      <c r="C819" s="152"/>
    </row>
    <row r="820">
      <c r="A820" s="150"/>
      <c r="B820" s="152"/>
      <c r="C820" s="152"/>
    </row>
    <row r="821">
      <c r="A821" s="150"/>
      <c r="B821" s="152"/>
      <c r="C821" s="152"/>
    </row>
    <row r="822">
      <c r="A822" s="150"/>
      <c r="B822" s="152"/>
      <c r="C822" s="152"/>
    </row>
    <row r="823">
      <c r="A823" s="150"/>
      <c r="B823" s="152"/>
      <c r="C823" s="152"/>
    </row>
    <row r="824">
      <c r="A824" s="150"/>
      <c r="B824" s="152"/>
      <c r="C824" s="152"/>
    </row>
    <row r="825">
      <c r="A825" s="150"/>
      <c r="B825" s="152"/>
      <c r="C825" s="152"/>
    </row>
    <row r="826">
      <c r="A826" s="150"/>
      <c r="B826" s="152"/>
      <c r="C826" s="152"/>
    </row>
    <row r="827">
      <c r="A827" s="150"/>
      <c r="B827" s="152"/>
      <c r="C827" s="152"/>
    </row>
    <row r="828">
      <c r="A828" s="150"/>
      <c r="B828" s="152"/>
      <c r="C828" s="152"/>
    </row>
    <row r="829">
      <c r="A829" s="150"/>
      <c r="B829" s="152"/>
      <c r="C829" s="152"/>
    </row>
    <row r="830">
      <c r="A830" s="150"/>
      <c r="B830" s="152"/>
      <c r="C830" s="152"/>
    </row>
    <row r="831">
      <c r="A831" s="150"/>
      <c r="B831" s="152"/>
      <c r="C831" s="152"/>
    </row>
    <row r="832">
      <c r="A832" s="150"/>
      <c r="B832" s="152"/>
      <c r="C832" s="152"/>
    </row>
    <row r="833">
      <c r="A833" s="150"/>
      <c r="B833" s="152"/>
      <c r="C833" s="152"/>
    </row>
    <row r="834">
      <c r="A834" s="150"/>
      <c r="B834" s="152"/>
      <c r="C834" s="152"/>
    </row>
    <row r="835">
      <c r="A835" s="150"/>
      <c r="B835" s="152"/>
      <c r="C835" s="152"/>
    </row>
    <row r="836">
      <c r="A836" s="150"/>
      <c r="B836" s="152"/>
      <c r="C836" s="152"/>
    </row>
    <row r="837">
      <c r="A837" s="150"/>
      <c r="B837" s="152"/>
      <c r="C837" s="152"/>
    </row>
    <row r="838">
      <c r="A838" s="150"/>
      <c r="B838" s="152"/>
      <c r="C838" s="152"/>
    </row>
    <row r="839">
      <c r="A839" s="150"/>
      <c r="B839" s="152"/>
      <c r="C839" s="152"/>
    </row>
    <row r="840">
      <c r="A840" s="150"/>
      <c r="B840" s="152"/>
      <c r="C840" s="152"/>
    </row>
    <row r="841">
      <c r="A841" s="150"/>
      <c r="B841" s="152"/>
      <c r="C841" s="152"/>
    </row>
    <row r="842">
      <c r="A842" s="150"/>
      <c r="B842" s="152"/>
      <c r="C842" s="152"/>
    </row>
    <row r="843">
      <c r="A843" s="150"/>
      <c r="B843" s="152"/>
      <c r="C843" s="152"/>
    </row>
    <row r="844">
      <c r="A844" s="150"/>
      <c r="B844" s="152"/>
      <c r="C844" s="152"/>
    </row>
    <row r="845">
      <c r="A845" s="150"/>
      <c r="B845" s="152"/>
      <c r="C845" s="152"/>
    </row>
    <row r="846">
      <c r="A846" s="150"/>
      <c r="B846" s="152"/>
      <c r="C846" s="152"/>
    </row>
    <row r="847">
      <c r="A847" s="150"/>
      <c r="B847" s="152"/>
      <c r="C847" s="152"/>
    </row>
    <row r="848">
      <c r="A848" s="150"/>
      <c r="B848" s="152"/>
      <c r="C848" s="152"/>
    </row>
    <row r="849">
      <c r="A849" s="150"/>
      <c r="B849" s="152"/>
      <c r="C849" s="152"/>
    </row>
    <row r="850">
      <c r="A850" s="150"/>
      <c r="B850" s="152"/>
      <c r="C850" s="152"/>
    </row>
    <row r="851">
      <c r="A851" s="150"/>
      <c r="B851" s="152"/>
      <c r="C851" s="152"/>
    </row>
    <row r="852">
      <c r="A852" s="150"/>
      <c r="B852" s="152"/>
      <c r="C852" s="152"/>
    </row>
    <row r="853">
      <c r="A853" s="150"/>
      <c r="B853" s="152"/>
      <c r="C853" s="152"/>
    </row>
    <row r="854">
      <c r="A854" s="150"/>
      <c r="B854" s="152"/>
      <c r="C854" s="152"/>
    </row>
    <row r="855">
      <c r="A855" s="150"/>
      <c r="B855" s="152"/>
      <c r="C855" s="152"/>
    </row>
    <row r="856">
      <c r="A856" s="150"/>
      <c r="B856" s="152"/>
      <c r="C856" s="152"/>
    </row>
    <row r="857">
      <c r="A857" s="150"/>
      <c r="B857" s="152"/>
      <c r="C857" s="152"/>
    </row>
    <row r="858">
      <c r="A858" s="150"/>
      <c r="B858" s="152"/>
      <c r="C858" s="152"/>
    </row>
    <row r="859">
      <c r="A859" s="150"/>
      <c r="B859" s="152"/>
      <c r="C859" s="152"/>
    </row>
    <row r="860">
      <c r="A860" s="150"/>
      <c r="B860" s="152"/>
      <c r="C860" s="152"/>
    </row>
    <row r="861">
      <c r="A861" s="150"/>
      <c r="B861" s="152"/>
      <c r="C861" s="152"/>
    </row>
    <row r="862">
      <c r="A862" s="150"/>
      <c r="B862" s="152"/>
      <c r="C862" s="152"/>
    </row>
    <row r="863">
      <c r="A863" s="150"/>
      <c r="B863" s="152"/>
      <c r="C863" s="152"/>
    </row>
    <row r="864">
      <c r="A864" s="150"/>
      <c r="B864" s="152"/>
      <c r="C864" s="152"/>
    </row>
    <row r="865">
      <c r="A865" s="150"/>
      <c r="B865" s="152"/>
      <c r="C865" s="152"/>
    </row>
    <row r="866">
      <c r="A866" s="150"/>
      <c r="B866" s="152"/>
      <c r="C866" s="152"/>
    </row>
    <row r="867">
      <c r="A867" s="150"/>
      <c r="B867" s="152"/>
      <c r="C867" s="152"/>
    </row>
    <row r="868">
      <c r="A868" s="150"/>
      <c r="B868" s="152"/>
      <c r="C868" s="152"/>
    </row>
    <row r="869">
      <c r="A869" s="150"/>
      <c r="B869" s="152"/>
      <c r="C869" s="152"/>
    </row>
    <row r="870">
      <c r="A870" s="150"/>
      <c r="B870" s="152"/>
      <c r="C870" s="152"/>
    </row>
    <row r="871">
      <c r="A871" s="150"/>
      <c r="B871" s="152"/>
      <c r="C871" s="152"/>
    </row>
    <row r="872">
      <c r="A872" s="150"/>
      <c r="B872" s="152"/>
      <c r="C872" s="152"/>
    </row>
    <row r="873">
      <c r="A873" s="150"/>
      <c r="B873" s="152"/>
      <c r="C873" s="152"/>
    </row>
    <row r="874">
      <c r="A874" s="150"/>
      <c r="B874" s="152"/>
      <c r="C874" s="152"/>
    </row>
    <row r="875">
      <c r="A875" s="150"/>
      <c r="B875" s="152"/>
      <c r="C875" s="152"/>
    </row>
    <row r="876">
      <c r="A876" s="150"/>
      <c r="B876" s="152"/>
      <c r="C876" s="152"/>
    </row>
    <row r="877">
      <c r="A877" s="150"/>
      <c r="B877" s="152"/>
      <c r="C877" s="152"/>
    </row>
    <row r="878">
      <c r="A878" s="150"/>
      <c r="B878" s="152"/>
      <c r="C878" s="152"/>
    </row>
    <row r="879">
      <c r="A879" s="150"/>
      <c r="B879" s="152"/>
      <c r="C879" s="152"/>
    </row>
    <row r="880">
      <c r="A880" s="150"/>
      <c r="B880" s="152"/>
      <c r="C880" s="152"/>
    </row>
    <row r="881">
      <c r="A881" s="150"/>
      <c r="B881" s="152"/>
      <c r="C881" s="152"/>
    </row>
    <row r="882">
      <c r="A882" s="150"/>
      <c r="B882" s="152"/>
      <c r="C882" s="152"/>
    </row>
    <row r="883">
      <c r="A883" s="150"/>
      <c r="B883" s="152"/>
      <c r="C883" s="152"/>
    </row>
    <row r="884">
      <c r="A884" s="150"/>
      <c r="B884" s="152"/>
      <c r="C884" s="152"/>
    </row>
    <row r="885">
      <c r="A885" s="150"/>
      <c r="B885" s="152"/>
      <c r="C885" s="152"/>
    </row>
    <row r="886">
      <c r="A886" s="150"/>
      <c r="B886" s="152"/>
      <c r="C886" s="152"/>
    </row>
    <row r="887">
      <c r="A887" s="150"/>
      <c r="B887" s="152"/>
      <c r="C887" s="152"/>
    </row>
    <row r="888">
      <c r="A888" s="150"/>
      <c r="B888" s="152"/>
      <c r="C888" s="152"/>
    </row>
    <row r="889">
      <c r="A889" s="150"/>
      <c r="B889" s="152"/>
      <c r="C889" s="152"/>
    </row>
    <row r="890">
      <c r="A890" s="150"/>
      <c r="B890" s="152"/>
      <c r="C890" s="152"/>
    </row>
    <row r="891">
      <c r="A891" s="150"/>
      <c r="B891" s="152"/>
      <c r="C891" s="152"/>
    </row>
    <row r="892">
      <c r="A892" s="150"/>
      <c r="B892" s="152"/>
      <c r="C892" s="152"/>
    </row>
    <row r="893">
      <c r="A893" s="150"/>
      <c r="B893" s="152"/>
      <c r="C893" s="152"/>
    </row>
    <row r="894">
      <c r="A894" s="150"/>
      <c r="B894" s="152"/>
      <c r="C894" s="152"/>
    </row>
    <row r="895">
      <c r="A895" s="150"/>
      <c r="B895" s="152"/>
      <c r="C895" s="152"/>
    </row>
    <row r="896">
      <c r="A896" s="150"/>
      <c r="B896" s="152"/>
      <c r="C896" s="152"/>
    </row>
    <row r="897">
      <c r="A897" s="150"/>
      <c r="B897" s="152"/>
      <c r="C897" s="152"/>
    </row>
    <row r="898">
      <c r="A898" s="150"/>
      <c r="B898" s="152"/>
      <c r="C898" s="152"/>
    </row>
    <row r="899">
      <c r="A899" s="150"/>
      <c r="B899" s="152"/>
      <c r="C899" s="152"/>
    </row>
    <row r="900">
      <c r="A900" s="150"/>
      <c r="B900" s="152"/>
      <c r="C900" s="152"/>
    </row>
    <row r="901">
      <c r="A901" s="150"/>
      <c r="B901" s="152"/>
      <c r="C901" s="152"/>
    </row>
    <row r="902">
      <c r="A902" s="150"/>
      <c r="B902" s="152"/>
      <c r="C902" s="152"/>
    </row>
    <row r="903">
      <c r="A903" s="150"/>
      <c r="B903" s="152"/>
      <c r="C903" s="152"/>
    </row>
    <row r="904">
      <c r="A904" s="150"/>
      <c r="B904" s="152"/>
      <c r="C904" s="152"/>
    </row>
    <row r="905">
      <c r="A905" s="150"/>
      <c r="B905" s="152"/>
      <c r="C905" s="152"/>
    </row>
    <row r="906">
      <c r="A906" s="150"/>
      <c r="B906" s="152"/>
      <c r="C906" s="152"/>
    </row>
    <row r="907">
      <c r="A907" s="150"/>
      <c r="B907" s="152"/>
      <c r="C907" s="152"/>
    </row>
    <row r="908">
      <c r="A908" s="150"/>
      <c r="B908" s="152"/>
      <c r="C908" s="152"/>
    </row>
    <row r="909">
      <c r="A909" s="150"/>
      <c r="B909" s="152"/>
      <c r="C909" s="152"/>
    </row>
    <row r="910">
      <c r="A910" s="150"/>
      <c r="B910" s="152"/>
      <c r="C910" s="152"/>
    </row>
    <row r="911">
      <c r="A911" s="150"/>
      <c r="B911" s="152"/>
      <c r="C911" s="152"/>
    </row>
    <row r="912">
      <c r="A912" s="150"/>
      <c r="B912" s="152"/>
      <c r="C912" s="152"/>
    </row>
    <row r="913">
      <c r="A913" s="150"/>
      <c r="B913" s="152"/>
      <c r="C913" s="152"/>
    </row>
    <row r="914">
      <c r="A914" s="150"/>
      <c r="B914" s="152"/>
      <c r="C914" s="152"/>
    </row>
    <row r="915">
      <c r="A915" s="150"/>
      <c r="B915" s="152"/>
      <c r="C915" s="152"/>
    </row>
    <row r="916">
      <c r="A916" s="150"/>
      <c r="B916" s="152"/>
      <c r="C916" s="152"/>
    </row>
    <row r="917">
      <c r="A917" s="150"/>
      <c r="B917" s="152"/>
      <c r="C917" s="152"/>
    </row>
    <row r="918">
      <c r="A918" s="150"/>
      <c r="B918" s="152"/>
      <c r="C918" s="152"/>
    </row>
    <row r="919">
      <c r="A919" s="150"/>
      <c r="B919" s="152"/>
      <c r="C919" s="152"/>
    </row>
    <row r="920">
      <c r="A920" s="150"/>
      <c r="B920" s="152"/>
      <c r="C920" s="152"/>
    </row>
    <row r="921">
      <c r="A921" s="150"/>
      <c r="B921" s="152"/>
      <c r="C921" s="152"/>
    </row>
    <row r="922">
      <c r="A922" s="150"/>
      <c r="B922" s="152"/>
      <c r="C922" s="152"/>
    </row>
    <row r="923">
      <c r="A923" s="150"/>
      <c r="B923" s="152"/>
      <c r="C923" s="152"/>
    </row>
    <row r="924">
      <c r="A924" s="150"/>
      <c r="B924" s="152"/>
      <c r="C924" s="152"/>
    </row>
    <row r="925">
      <c r="A925" s="150"/>
      <c r="B925" s="152"/>
      <c r="C925" s="152"/>
    </row>
    <row r="926">
      <c r="A926" s="150"/>
      <c r="B926" s="152"/>
      <c r="C926" s="152"/>
    </row>
    <row r="927">
      <c r="A927" s="150"/>
      <c r="B927" s="152"/>
      <c r="C927" s="152"/>
    </row>
    <row r="928">
      <c r="A928" s="150"/>
      <c r="B928" s="152"/>
      <c r="C928" s="152"/>
    </row>
    <row r="929">
      <c r="A929" s="150"/>
      <c r="B929" s="152"/>
      <c r="C929" s="152"/>
    </row>
    <row r="930">
      <c r="A930" s="150"/>
      <c r="B930" s="152"/>
      <c r="C930" s="152"/>
    </row>
    <row r="931">
      <c r="A931" s="150"/>
      <c r="B931" s="152"/>
      <c r="C931" s="152"/>
    </row>
    <row r="932">
      <c r="A932" s="150"/>
      <c r="B932" s="152"/>
      <c r="C932" s="152"/>
    </row>
    <row r="933">
      <c r="A933" s="150"/>
      <c r="B933" s="152"/>
      <c r="C933" s="152"/>
    </row>
    <row r="934">
      <c r="A934" s="150"/>
      <c r="B934" s="152"/>
      <c r="C934" s="152"/>
    </row>
    <row r="935">
      <c r="A935" s="150"/>
      <c r="B935" s="152"/>
      <c r="C935" s="152"/>
    </row>
    <row r="936">
      <c r="A936" s="150"/>
      <c r="B936" s="152"/>
      <c r="C936" s="152"/>
    </row>
    <row r="937">
      <c r="A937" s="150"/>
      <c r="B937" s="152"/>
      <c r="C937" s="152"/>
    </row>
    <row r="938">
      <c r="A938" s="150"/>
      <c r="B938" s="152"/>
      <c r="C938" s="152"/>
    </row>
    <row r="939">
      <c r="A939" s="150"/>
      <c r="B939" s="152"/>
      <c r="C939" s="152"/>
    </row>
    <row r="940">
      <c r="A940" s="150"/>
      <c r="B940" s="152"/>
      <c r="C940" s="152"/>
    </row>
    <row r="941">
      <c r="A941" s="150"/>
      <c r="B941" s="152"/>
      <c r="C941" s="152"/>
    </row>
    <row r="942">
      <c r="A942" s="150"/>
      <c r="B942" s="152"/>
      <c r="C942" s="152"/>
    </row>
    <row r="943">
      <c r="A943" s="150"/>
      <c r="B943" s="152"/>
      <c r="C943" s="152"/>
    </row>
    <row r="944">
      <c r="A944" s="150"/>
      <c r="B944" s="152"/>
      <c r="C944" s="152"/>
    </row>
    <row r="945">
      <c r="A945" s="150"/>
      <c r="B945" s="152"/>
      <c r="C945" s="152"/>
    </row>
    <row r="946">
      <c r="A946" s="150"/>
      <c r="B946" s="152"/>
      <c r="C946" s="152"/>
    </row>
    <row r="947">
      <c r="A947" s="150"/>
      <c r="B947" s="152"/>
      <c r="C947" s="152"/>
    </row>
    <row r="948">
      <c r="A948" s="150"/>
      <c r="B948" s="152"/>
      <c r="C948" s="152"/>
    </row>
    <row r="949">
      <c r="A949" s="150"/>
      <c r="B949" s="152"/>
      <c r="C949" s="152"/>
    </row>
    <row r="950">
      <c r="A950" s="150"/>
      <c r="B950" s="152"/>
      <c r="C950" s="152"/>
    </row>
    <row r="951">
      <c r="A951" s="150"/>
      <c r="B951" s="152"/>
      <c r="C951" s="152"/>
    </row>
    <row r="952">
      <c r="A952" s="150"/>
      <c r="B952" s="152"/>
      <c r="C952" s="152"/>
    </row>
    <row r="953">
      <c r="A953" s="150"/>
      <c r="B953" s="152"/>
      <c r="C953" s="152"/>
    </row>
    <row r="954">
      <c r="A954" s="150"/>
      <c r="B954" s="152"/>
      <c r="C954" s="152"/>
    </row>
    <row r="955">
      <c r="A955" s="150"/>
      <c r="B955" s="152"/>
      <c r="C955" s="152"/>
    </row>
    <row r="956">
      <c r="A956" s="150"/>
      <c r="B956" s="152"/>
      <c r="C956" s="152"/>
    </row>
    <row r="957">
      <c r="A957" s="150"/>
      <c r="B957" s="152"/>
      <c r="C957" s="152"/>
    </row>
    <row r="958">
      <c r="A958" s="150"/>
      <c r="B958" s="152"/>
      <c r="C958" s="152"/>
    </row>
    <row r="959">
      <c r="A959" s="150"/>
      <c r="B959" s="152"/>
      <c r="C959" s="152"/>
    </row>
    <row r="960">
      <c r="A960" s="150"/>
      <c r="B960" s="152"/>
      <c r="C960" s="152"/>
    </row>
    <row r="961">
      <c r="A961" s="150"/>
      <c r="B961" s="152"/>
      <c r="C961" s="152"/>
    </row>
    <row r="962">
      <c r="A962" s="150"/>
      <c r="B962" s="152"/>
      <c r="C962" s="152"/>
    </row>
    <row r="963">
      <c r="A963" s="150"/>
      <c r="B963" s="152"/>
      <c r="C963" s="152"/>
    </row>
    <row r="964">
      <c r="A964" s="150"/>
      <c r="B964" s="152"/>
      <c r="C964" s="152"/>
    </row>
    <row r="965">
      <c r="A965" s="150"/>
      <c r="B965" s="152"/>
      <c r="C965" s="152"/>
    </row>
    <row r="966">
      <c r="A966" s="150"/>
      <c r="B966" s="152"/>
      <c r="C966" s="152"/>
    </row>
    <row r="967">
      <c r="A967" s="150"/>
      <c r="B967" s="152"/>
      <c r="C967" s="152"/>
    </row>
    <row r="968">
      <c r="A968" s="150"/>
      <c r="B968" s="152"/>
      <c r="C968" s="152"/>
    </row>
    <row r="969">
      <c r="A969" s="150"/>
      <c r="B969" s="152"/>
      <c r="C969" s="152"/>
    </row>
    <row r="970">
      <c r="A970" s="150"/>
      <c r="B970" s="152"/>
      <c r="C970" s="152"/>
    </row>
    <row r="971">
      <c r="A971" s="150"/>
      <c r="B971" s="152"/>
      <c r="C971" s="152"/>
    </row>
    <row r="972">
      <c r="A972" s="150"/>
      <c r="B972" s="152"/>
      <c r="C972" s="152"/>
    </row>
    <row r="973">
      <c r="A973" s="150"/>
      <c r="B973" s="152"/>
      <c r="C973" s="152"/>
    </row>
    <row r="974">
      <c r="A974" s="150"/>
      <c r="B974" s="152"/>
      <c r="C974" s="152"/>
    </row>
    <row r="975">
      <c r="A975" s="150"/>
      <c r="B975" s="152"/>
      <c r="C975" s="152"/>
    </row>
    <row r="976">
      <c r="A976" s="150"/>
      <c r="B976" s="152"/>
      <c r="C976" s="152"/>
    </row>
    <row r="977">
      <c r="A977" s="150"/>
      <c r="B977" s="152"/>
      <c r="C977" s="152"/>
    </row>
    <row r="978">
      <c r="A978" s="150"/>
      <c r="B978" s="152"/>
      <c r="C978" s="152"/>
    </row>
    <row r="979">
      <c r="A979" s="150"/>
      <c r="B979" s="152"/>
      <c r="C979" s="152"/>
    </row>
    <row r="980">
      <c r="A980" s="150"/>
      <c r="B980" s="152"/>
      <c r="C980" s="152"/>
    </row>
    <row r="981">
      <c r="A981" s="150"/>
      <c r="B981" s="152"/>
      <c r="C981" s="152"/>
    </row>
    <row r="982">
      <c r="A982" s="150"/>
      <c r="B982" s="152"/>
      <c r="C982" s="152"/>
    </row>
    <row r="983">
      <c r="A983" s="150"/>
      <c r="B983" s="152"/>
      <c r="C983" s="152"/>
    </row>
    <row r="984">
      <c r="A984" s="150"/>
      <c r="B984" s="152"/>
      <c r="C984" s="152"/>
    </row>
    <row r="985">
      <c r="A985" s="150"/>
      <c r="B985" s="152"/>
      <c r="C985" s="152"/>
    </row>
    <row r="986">
      <c r="A986" s="150"/>
      <c r="B986" s="152"/>
      <c r="C986" s="152"/>
    </row>
    <row r="987">
      <c r="A987" s="150"/>
      <c r="B987" s="152"/>
      <c r="C987" s="152"/>
    </row>
    <row r="988">
      <c r="A988" s="150"/>
      <c r="B988" s="152"/>
      <c r="C988" s="152"/>
    </row>
    <row r="989">
      <c r="A989" s="150"/>
      <c r="B989" s="152"/>
      <c r="C989" s="152"/>
    </row>
    <row r="990">
      <c r="A990" s="150"/>
      <c r="B990" s="152"/>
      <c r="C990" s="152"/>
    </row>
    <row r="991">
      <c r="A991" s="150"/>
      <c r="B991" s="152"/>
      <c r="C991" s="152"/>
    </row>
    <row r="992">
      <c r="A992" s="150"/>
      <c r="B992" s="152"/>
      <c r="C992" s="152"/>
    </row>
    <row r="993">
      <c r="A993" s="150"/>
      <c r="B993" s="152"/>
      <c r="C993" s="152"/>
    </row>
    <row r="994">
      <c r="A994" s="150"/>
      <c r="B994" s="152"/>
      <c r="C994" s="152"/>
    </row>
    <row r="995">
      <c r="A995" s="150"/>
      <c r="B995" s="152"/>
      <c r="C995" s="152"/>
    </row>
    <row r="996">
      <c r="A996" s="150"/>
      <c r="B996" s="152"/>
      <c r="C996" s="152"/>
    </row>
    <row r="997">
      <c r="A997" s="150"/>
      <c r="B997" s="152"/>
      <c r="C997" s="152"/>
    </row>
    <row r="998">
      <c r="A998" s="150"/>
      <c r="B998" s="152"/>
      <c r="C998" s="152"/>
    </row>
    <row r="999">
      <c r="A999" s="150"/>
      <c r="B999" s="152"/>
      <c r="C999" s="152"/>
    </row>
    <row r="1000">
      <c r="A1000" s="150"/>
      <c r="B1000" s="152"/>
      <c r="C1000" s="152"/>
    </row>
    <row r="1001">
      <c r="A1001" s="150"/>
      <c r="B1001" s="152"/>
      <c r="C1001" s="152"/>
    </row>
    <row r="1002">
      <c r="A1002" s="150"/>
      <c r="B1002" s="152"/>
      <c r="C1002" s="152"/>
    </row>
    <row r="1003">
      <c r="A1003" s="150"/>
      <c r="B1003" s="152"/>
      <c r="C1003" s="152"/>
    </row>
  </sheetData>
  <dataValidations>
    <dataValidation type="list" allowBlank="1" sqref="C2:C237">
      <formula1>"Atomic,Minimal,Uniform,Unique,No violation"</formula1>
    </dataValidation>
  </dataValidation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38"/>
    <col customWidth="1" min="2" max="2" width="138.63"/>
    <col customWidth="1" min="3" max="3" width="35.13"/>
  </cols>
  <sheetData>
    <row r="1">
      <c r="A1" s="153" t="s">
        <v>68</v>
      </c>
      <c r="B1" s="21" t="s">
        <v>299</v>
      </c>
      <c r="C1" s="20" t="s">
        <v>330</v>
      </c>
      <c r="D1" s="77" t="s">
        <v>331</v>
      </c>
    </row>
    <row r="2">
      <c r="A2" s="155" t="s">
        <v>307</v>
      </c>
      <c r="B2" s="25" t="s">
        <v>186</v>
      </c>
      <c r="C2" s="156" t="s">
        <v>2</v>
      </c>
      <c r="D2" s="79"/>
    </row>
    <row r="3">
      <c r="A3" s="157"/>
      <c r="B3" s="29" t="s">
        <v>187</v>
      </c>
      <c r="C3" s="158" t="s">
        <v>75</v>
      </c>
      <c r="D3" s="45"/>
    </row>
    <row r="4">
      <c r="A4" s="159"/>
      <c r="B4" s="25" t="s">
        <v>188</v>
      </c>
      <c r="C4" s="160" t="s">
        <v>75</v>
      </c>
      <c r="D4" s="79"/>
    </row>
    <row r="5">
      <c r="A5" s="157"/>
      <c r="B5" s="29" t="s">
        <v>189</v>
      </c>
      <c r="C5" s="158" t="s">
        <v>9</v>
      </c>
      <c r="D5" s="45"/>
    </row>
    <row r="6">
      <c r="A6" s="159"/>
      <c r="B6" s="25" t="s">
        <v>190</v>
      </c>
      <c r="C6" s="160" t="s">
        <v>2</v>
      </c>
      <c r="D6" s="79"/>
    </row>
    <row r="7">
      <c r="A7" s="157"/>
      <c r="B7" s="29" t="s">
        <v>191</v>
      </c>
      <c r="C7" s="158" t="s">
        <v>75</v>
      </c>
      <c r="D7" s="45"/>
    </row>
    <row r="8">
      <c r="A8" s="159"/>
      <c r="B8" s="25" t="s">
        <v>192</v>
      </c>
      <c r="C8" s="160" t="s">
        <v>75</v>
      </c>
      <c r="D8" s="79"/>
    </row>
    <row r="9">
      <c r="A9" s="157"/>
      <c r="B9" s="29" t="s">
        <v>193</v>
      </c>
      <c r="C9" s="158" t="s">
        <v>75</v>
      </c>
      <c r="D9" s="45"/>
    </row>
    <row r="10">
      <c r="A10" s="159"/>
      <c r="B10" s="25" t="s">
        <v>194</v>
      </c>
      <c r="C10" s="160" t="s">
        <v>75</v>
      </c>
      <c r="D10" s="79"/>
    </row>
    <row r="11">
      <c r="A11" s="157"/>
      <c r="B11" s="29" t="s">
        <v>195</v>
      </c>
      <c r="C11" s="158" t="s">
        <v>75</v>
      </c>
      <c r="D11" s="45"/>
    </row>
    <row r="12">
      <c r="A12" s="159"/>
      <c r="B12" s="25" t="s">
        <v>196</v>
      </c>
      <c r="C12" s="160" t="s">
        <v>75</v>
      </c>
      <c r="D12" s="79"/>
    </row>
    <row r="13">
      <c r="A13" s="157"/>
      <c r="B13" s="29" t="s">
        <v>197</v>
      </c>
      <c r="C13" s="158" t="s">
        <v>75</v>
      </c>
      <c r="D13" s="45"/>
    </row>
    <row r="14">
      <c r="A14" s="159"/>
      <c r="B14" s="25" t="s">
        <v>198</v>
      </c>
      <c r="C14" s="160" t="s">
        <v>75</v>
      </c>
      <c r="D14" s="79"/>
    </row>
    <row r="15">
      <c r="A15" s="157"/>
      <c r="B15" s="29" t="s">
        <v>199</v>
      </c>
      <c r="C15" s="158" t="s">
        <v>75</v>
      </c>
      <c r="D15" s="45"/>
    </row>
    <row r="16">
      <c r="A16" s="159"/>
      <c r="B16" s="25" t="s">
        <v>200</v>
      </c>
      <c r="C16" s="160" t="s">
        <v>75</v>
      </c>
      <c r="D16" s="79"/>
    </row>
    <row r="17">
      <c r="A17" s="157"/>
      <c r="B17" s="29" t="s">
        <v>201</v>
      </c>
      <c r="C17" s="158" t="s">
        <v>75</v>
      </c>
      <c r="D17" s="45"/>
    </row>
    <row r="18">
      <c r="A18" s="159"/>
      <c r="B18" s="25" t="s">
        <v>202</v>
      </c>
      <c r="C18" s="160" t="s">
        <v>75</v>
      </c>
      <c r="D18" s="79"/>
    </row>
    <row r="19">
      <c r="A19" s="157"/>
      <c r="B19" s="29" t="s">
        <v>203</v>
      </c>
      <c r="C19" s="158" t="s">
        <v>75</v>
      </c>
      <c r="D19" s="45"/>
    </row>
    <row r="20">
      <c r="A20" s="159"/>
      <c r="B20" s="25" t="s">
        <v>205</v>
      </c>
      <c r="C20" s="160" t="s">
        <v>75</v>
      </c>
      <c r="D20" s="79"/>
    </row>
    <row r="21">
      <c r="A21" s="157"/>
      <c r="B21" s="29" t="s">
        <v>206</v>
      </c>
      <c r="C21" s="158" t="s">
        <v>75</v>
      </c>
      <c r="D21" s="45"/>
    </row>
    <row r="22">
      <c r="A22" s="159"/>
      <c r="B22" s="25" t="s">
        <v>207</v>
      </c>
      <c r="C22" s="160" t="s">
        <v>2</v>
      </c>
      <c r="D22" s="79"/>
    </row>
    <row r="23">
      <c r="A23" s="157"/>
      <c r="B23" s="29" t="s">
        <v>208</v>
      </c>
      <c r="C23" s="158" t="s">
        <v>2</v>
      </c>
      <c r="D23" s="45"/>
    </row>
    <row r="24">
      <c r="A24" s="159"/>
      <c r="B24" s="25" t="s">
        <v>209</v>
      </c>
      <c r="C24" s="160" t="s">
        <v>75</v>
      </c>
      <c r="D24" s="79"/>
    </row>
    <row r="25">
      <c r="A25" s="157"/>
      <c r="B25" s="29" t="s">
        <v>210</v>
      </c>
      <c r="C25" s="158" t="s">
        <v>75</v>
      </c>
      <c r="D25" s="45"/>
    </row>
    <row r="26">
      <c r="A26" s="159"/>
      <c r="B26" s="25" t="s">
        <v>211</v>
      </c>
      <c r="C26" s="160" t="s">
        <v>2</v>
      </c>
      <c r="D26" s="79"/>
    </row>
    <row r="27">
      <c r="A27" s="157"/>
      <c r="B27" s="29" t="s">
        <v>212</v>
      </c>
      <c r="C27" s="158" t="s">
        <v>75</v>
      </c>
      <c r="D27" s="45"/>
    </row>
    <row r="28">
      <c r="A28" s="159"/>
      <c r="B28" s="25" t="s">
        <v>213</v>
      </c>
      <c r="C28" s="160" t="s">
        <v>9</v>
      </c>
      <c r="D28" s="79"/>
    </row>
    <row r="29">
      <c r="A29" s="157"/>
      <c r="B29" s="29" t="s">
        <v>216</v>
      </c>
      <c r="C29" s="158" t="s">
        <v>75</v>
      </c>
      <c r="D29" s="45"/>
    </row>
    <row r="30">
      <c r="A30" s="159"/>
      <c r="B30" s="25" t="s">
        <v>217</v>
      </c>
      <c r="C30" s="160" t="s">
        <v>75</v>
      </c>
      <c r="D30" s="79"/>
    </row>
    <row r="31">
      <c r="A31" s="157"/>
      <c r="B31" s="29" t="s">
        <v>218</v>
      </c>
      <c r="C31" s="158" t="s">
        <v>75</v>
      </c>
      <c r="D31" s="45"/>
    </row>
    <row r="32">
      <c r="A32" s="159"/>
      <c r="B32" s="25" t="s">
        <v>219</v>
      </c>
      <c r="C32" s="160" t="s">
        <v>75</v>
      </c>
      <c r="D32" s="79"/>
    </row>
    <row r="33">
      <c r="A33" s="157"/>
      <c r="B33" s="29" t="s">
        <v>220</v>
      </c>
      <c r="C33" s="158" t="s">
        <v>75</v>
      </c>
      <c r="D33" s="45"/>
    </row>
    <row r="34">
      <c r="A34" s="159"/>
      <c r="B34" s="25" t="s">
        <v>308</v>
      </c>
      <c r="C34" s="160" t="s">
        <v>75</v>
      </c>
      <c r="D34" s="79"/>
    </row>
    <row r="35">
      <c r="A35" s="157"/>
      <c r="B35" s="29" t="s">
        <v>221</v>
      </c>
      <c r="C35" s="158" t="s">
        <v>75</v>
      </c>
      <c r="D35" s="45"/>
    </row>
    <row r="36">
      <c r="A36" s="159"/>
      <c r="B36" s="25" t="s">
        <v>222</v>
      </c>
      <c r="C36" s="160" t="s">
        <v>75</v>
      </c>
      <c r="D36" s="79"/>
    </row>
    <row r="37">
      <c r="A37" s="157"/>
      <c r="B37" s="29" t="s">
        <v>223</v>
      </c>
      <c r="C37" s="158" t="s">
        <v>75</v>
      </c>
      <c r="D37" s="45"/>
    </row>
    <row r="38">
      <c r="A38" s="159"/>
      <c r="B38" s="25" t="s">
        <v>310</v>
      </c>
      <c r="C38" s="160" t="s">
        <v>75</v>
      </c>
      <c r="D38" s="79"/>
    </row>
    <row r="39">
      <c r="A39" s="157"/>
      <c r="B39" s="29" t="s">
        <v>224</v>
      </c>
      <c r="C39" s="158" t="s">
        <v>75</v>
      </c>
      <c r="D39" s="45"/>
    </row>
    <row r="40">
      <c r="A40" s="159"/>
      <c r="B40" s="25" t="s">
        <v>225</v>
      </c>
      <c r="C40" s="160" t="s">
        <v>2</v>
      </c>
      <c r="D40" s="79"/>
    </row>
    <row r="41">
      <c r="A41" s="157"/>
      <c r="B41" s="29" t="s">
        <v>226</v>
      </c>
      <c r="C41" s="158" t="s">
        <v>75</v>
      </c>
      <c r="D41" s="45"/>
    </row>
    <row r="42">
      <c r="A42" s="159"/>
      <c r="B42" s="25" t="s">
        <v>227</v>
      </c>
      <c r="C42" s="160" t="s">
        <v>75</v>
      </c>
      <c r="D42" s="79"/>
    </row>
    <row r="43">
      <c r="A43" s="157"/>
      <c r="B43" s="29" t="s">
        <v>311</v>
      </c>
      <c r="C43" s="158" t="s">
        <v>75</v>
      </c>
      <c r="D43" s="45"/>
    </row>
    <row r="44">
      <c r="A44" s="159"/>
      <c r="B44" s="25" t="s">
        <v>228</v>
      </c>
      <c r="C44" s="160" t="s">
        <v>2</v>
      </c>
      <c r="D44" s="79"/>
    </row>
    <row r="45">
      <c r="A45" s="157"/>
      <c r="B45" s="29" t="s">
        <v>229</v>
      </c>
      <c r="C45" s="158" t="s">
        <v>75</v>
      </c>
      <c r="D45" s="45"/>
    </row>
    <row r="46">
      <c r="A46" s="159"/>
      <c r="B46" s="25" t="s">
        <v>230</v>
      </c>
      <c r="C46" s="160" t="s">
        <v>75</v>
      </c>
      <c r="D46" s="79"/>
    </row>
    <row r="47">
      <c r="A47" s="157"/>
      <c r="B47" s="29" t="s">
        <v>231</v>
      </c>
      <c r="C47" s="158" t="s">
        <v>9</v>
      </c>
      <c r="D47" s="45"/>
    </row>
    <row r="48">
      <c r="A48" s="159"/>
      <c r="B48" s="25" t="s">
        <v>232</v>
      </c>
      <c r="C48" s="160" t="s">
        <v>9</v>
      </c>
      <c r="D48" s="79"/>
    </row>
    <row r="49">
      <c r="A49" s="157"/>
      <c r="B49" s="29" t="s">
        <v>233</v>
      </c>
      <c r="C49" s="158" t="s">
        <v>75</v>
      </c>
      <c r="D49" s="45"/>
    </row>
    <row r="50">
      <c r="A50" s="159"/>
      <c r="B50" s="25" t="s">
        <v>234</v>
      </c>
      <c r="C50" s="160" t="s">
        <v>16</v>
      </c>
      <c r="D50" s="79"/>
    </row>
    <row r="51">
      <c r="A51" s="157"/>
      <c r="B51" s="29" t="s">
        <v>235</v>
      </c>
      <c r="C51" s="158" t="s">
        <v>2</v>
      </c>
      <c r="D51" s="45"/>
    </row>
    <row r="52">
      <c r="A52" s="159"/>
      <c r="B52" s="25" t="s">
        <v>236</v>
      </c>
      <c r="C52" s="160" t="s">
        <v>75</v>
      </c>
      <c r="D52" s="79"/>
    </row>
    <row r="53">
      <c r="A53" s="157"/>
      <c r="B53" s="29" t="s">
        <v>237</v>
      </c>
      <c r="C53" s="158" t="s">
        <v>75</v>
      </c>
      <c r="D53" s="45"/>
    </row>
    <row r="54">
      <c r="A54" s="159"/>
      <c r="B54" s="25" t="s">
        <v>238</v>
      </c>
      <c r="C54" s="160" t="s">
        <v>75</v>
      </c>
      <c r="D54" s="79"/>
    </row>
    <row r="55">
      <c r="A55" s="161"/>
      <c r="B55" s="29"/>
      <c r="C55" s="162"/>
      <c r="D55" s="45"/>
    </row>
    <row r="56">
      <c r="A56" s="155" t="s">
        <v>312</v>
      </c>
      <c r="B56" s="25" t="s">
        <v>141</v>
      </c>
      <c r="C56" s="160" t="s">
        <v>75</v>
      </c>
      <c r="D56" s="79"/>
    </row>
    <row r="57">
      <c r="A57" s="157"/>
      <c r="B57" s="29" t="s">
        <v>142</v>
      </c>
      <c r="C57" s="158" t="s">
        <v>75</v>
      </c>
      <c r="D57" s="45"/>
    </row>
    <row r="58">
      <c r="A58" s="159"/>
      <c r="B58" s="25" t="s">
        <v>143</v>
      </c>
      <c r="C58" s="160" t="s">
        <v>2</v>
      </c>
      <c r="D58" s="79"/>
    </row>
    <row r="59">
      <c r="A59" s="157"/>
      <c r="B59" s="29" t="s">
        <v>313</v>
      </c>
      <c r="C59" s="158" t="s">
        <v>75</v>
      </c>
      <c r="D59" s="45"/>
    </row>
    <row r="60">
      <c r="A60" s="159"/>
      <c r="B60" s="25" t="s">
        <v>144</v>
      </c>
      <c r="C60" s="160" t="s">
        <v>75</v>
      </c>
      <c r="D60" s="79"/>
    </row>
    <row r="61">
      <c r="A61" s="157"/>
      <c r="B61" s="29" t="s">
        <v>145</v>
      </c>
      <c r="C61" s="158" t="s">
        <v>12</v>
      </c>
      <c r="D61" s="45"/>
    </row>
    <row r="62">
      <c r="A62" s="159"/>
      <c r="B62" s="25" t="s">
        <v>146</v>
      </c>
      <c r="C62" s="160" t="s">
        <v>75</v>
      </c>
      <c r="D62" s="79"/>
    </row>
    <row r="63">
      <c r="A63" s="157"/>
      <c r="B63" s="29" t="s">
        <v>147</v>
      </c>
      <c r="C63" s="158" t="s">
        <v>75</v>
      </c>
      <c r="D63" s="45"/>
    </row>
    <row r="64">
      <c r="A64" s="159"/>
      <c r="B64" s="25" t="s">
        <v>148</v>
      </c>
      <c r="C64" s="160" t="s">
        <v>75</v>
      </c>
      <c r="D64" s="79"/>
    </row>
    <row r="65">
      <c r="A65" s="157"/>
      <c r="B65" s="29" t="s">
        <v>149</v>
      </c>
      <c r="C65" s="158" t="s">
        <v>75</v>
      </c>
      <c r="D65" s="45"/>
    </row>
    <row r="66">
      <c r="A66" s="159"/>
      <c r="B66" s="25" t="s">
        <v>150</v>
      </c>
      <c r="C66" s="160" t="s">
        <v>75</v>
      </c>
      <c r="D66" s="79"/>
    </row>
    <row r="67">
      <c r="A67" s="157"/>
      <c r="B67" s="29" t="s">
        <v>151</v>
      </c>
      <c r="C67" s="158" t="s">
        <v>75</v>
      </c>
      <c r="D67" s="45"/>
    </row>
    <row r="68">
      <c r="A68" s="159"/>
      <c r="B68" s="25" t="s">
        <v>152</v>
      </c>
      <c r="C68" s="160" t="s">
        <v>75</v>
      </c>
      <c r="D68" s="79"/>
    </row>
    <row r="69">
      <c r="A69" s="157"/>
      <c r="B69" s="29" t="s">
        <v>153</v>
      </c>
      <c r="C69" s="158" t="s">
        <v>75</v>
      </c>
      <c r="D69" s="45"/>
    </row>
    <row r="70">
      <c r="A70" s="159"/>
      <c r="B70" s="25" t="s">
        <v>154</v>
      </c>
      <c r="C70" s="160" t="s">
        <v>75</v>
      </c>
      <c r="D70" s="79"/>
    </row>
    <row r="71">
      <c r="A71" s="157"/>
      <c r="B71" s="29" t="s">
        <v>155</v>
      </c>
      <c r="C71" s="158" t="s">
        <v>2</v>
      </c>
      <c r="D71" s="45"/>
    </row>
    <row r="72">
      <c r="A72" s="159"/>
      <c r="B72" s="25" t="s">
        <v>157</v>
      </c>
      <c r="C72" s="160" t="s">
        <v>2</v>
      </c>
      <c r="D72" s="79"/>
    </row>
    <row r="73">
      <c r="A73" s="157"/>
      <c r="B73" s="29" t="s">
        <v>158</v>
      </c>
      <c r="C73" s="158" t="s">
        <v>2</v>
      </c>
      <c r="D73" s="45"/>
    </row>
    <row r="74">
      <c r="A74" s="159"/>
      <c r="B74" s="25" t="s">
        <v>314</v>
      </c>
      <c r="C74" s="160" t="s">
        <v>2</v>
      </c>
      <c r="D74" s="79"/>
    </row>
    <row r="75">
      <c r="A75" s="157"/>
      <c r="B75" s="29" t="s">
        <v>315</v>
      </c>
      <c r="C75" s="158" t="s">
        <v>2</v>
      </c>
      <c r="D75" s="45"/>
    </row>
    <row r="76">
      <c r="A76" s="159"/>
      <c r="B76" s="25" t="s">
        <v>159</v>
      </c>
      <c r="C76" s="160" t="s">
        <v>75</v>
      </c>
      <c r="D76" s="79"/>
    </row>
    <row r="77">
      <c r="A77" s="157"/>
      <c r="B77" s="29" t="s">
        <v>160</v>
      </c>
      <c r="C77" s="158" t="s">
        <v>75</v>
      </c>
      <c r="D77" s="45"/>
    </row>
    <row r="78">
      <c r="A78" s="159"/>
      <c r="B78" s="25" t="s">
        <v>161</v>
      </c>
      <c r="C78" s="160" t="s">
        <v>75</v>
      </c>
      <c r="D78" s="79"/>
    </row>
    <row r="79">
      <c r="A79" s="157"/>
      <c r="B79" s="29" t="s">
        <v>162</v>
      </c>
      <c r="C79" s="158" t="s">
        <v>75</v>
      </c>
      <c r="D79" s="45"/>
    </row>
    <row r="80">
      <c r="A80" s="159"/>
      <c r="B80" s="25" t="s">
        <v>163</v>
      </c>
      <c r="C80" s="160" t="s">
        <v>75</v>
      </c>
      <c r="D80" s="79"/>
    </row>
    <row r="81">
      <c r="A81" s="157"/>
      <c r="B81" s="29" t="s">
        <v>164</v>
      </c>
      <c r="C81" s="158" t="s">
        <v>75</v>
      </c>
      <c r="D81" s="45"/>
    </row>
    <row r="82">
      <c r="A82" s="159"/>
      <c r="B82" s="25" t="s">
        <v>165</v>
      </c>
      <c r="C82" s="160" t="s">
        <v>75</v>
      </c>
      <c r="D82" s="79"/>
    </row>
    <row r="83">
      <c r="A83" s="157"/>
      <c r="B83" s="29" t="s">
        <v>166</v>
      </c>
      <c r="C83" s="158" t="s">
        <v>75</v>
      </c>
      <c r="D83" s="45"/>
    </row>
    <row r="84">
      <c r="A84" s="159"/>
      <c r="B84" s="25" t="s">
        <v>316</v>
      </c>
      <c r="C84" s="160" t="s">
        <v>75</v>
      </c>
      <c r="D84" s="79"/>
    </row>
    <row r="85">
      <c r="A85" s="157"/>
      <c r="B85" s="29" t="s">
        <v>167</v>
      </c>
      <c r="C85" s="158" t="s">
        <v>75</v>
      </c>
      <c r="D85" s="45"/>
    </row>
    <row r="86">
      <c r="A86" s="159"/>
      <c r="B86" s="25" t="s">
        <v>168</v>
      </c>
      <c r="C86" s="160" t="s">
        <v>75</v>
      </c>
      <c r="D86" s="79"/>
    </row>
    <row r="87">
      <c r="A87" s="157"/>
      <c r="B87" s="29" t="s">
        <v>169</v>
      </c>
      <c r="C87" s="158" t="s">
        <v>75</v>
      </c>
      <c r="D87" s="45"/>
    </row>
    <row r="88">
      <c r="A88" s="159"/>
      <c r="B88" s="25" t="s">
        <v>170</v>
      </c>
      <c r="C88" s="160" t="s">
        <v>75</v>
      </c>
      <c r="D88" s="79"/>
    </row>
    <row r="89">
      <c r="A89" s="157"/>
      <c r="B89" s="29" t="s">
        <v>171</v>
      </c>
      <c r="C89" s="158" t="s">
        <v>75</v>
      </c>
      <c r="D89" s="45"/>
    </row>
    <row r="90">
      <c r="A90" s="159"/>
      <c r="B90" s="25" t="s">
        <v>318</v>
      </c>
      <c r="C90" s="160" t="s">
        <v>75</v>
      </c>
      <c r="D90" s="79"/>
    </row>
    <row r="91">
      <c r="A91" s="157"/>
      <c r="B91" s="29" t="s">
        <v>172</v>
      </c>
      <c r="C91" s="158" t="s">
        <v>75</v>
      </c>
      <c r="D91" s="45"/>
    </row>
    <row r="92">
      <c r="A92" s="159"/>
      <c r="B92" s="25" t="s">
        <v>173</v>
      </c>
      <c r="C92" s="160" t="s">
        <v>75</v>
      </c>
      <c r="D92" s="79"/>
    </row>
    <row r="93">
      <c r="A93" s="157"/>
      <c r="B93" s="29" t="s">
        <v>319</v>
      </c>
      <c r="C93" s="158" t="s">
        <v>75</v>
      </c>
      <c r="D93" s="45"/>
    </row>
    <row r="94">
      <c r="A94" s="159"/>
      <c r="B94" s="25" t="s">
        <v>174</v>
      </c>
      <c r="C94" s="160" t="s">
        <v>75</v>
      </c>
      <c r="D94" s="79"/>
    </row>
    <row r="95">
      <c r="A95" s="157"/>
      <c r="B95" s="29" t="s">
        <v>175</v>
      </c>
      <c r="C95" s="158" t="s">
        <v>75</v>
      </c>
      <c r="D95" s="45"/>
    </row>
    <row r="96">
      <c r="A96" s="159"/>
      <c r="B96" s="25" t="s">
        <v>176</v>
      </c>
      <c r="C96" s="160" t="s">
        <v>75</v>
      </c>
      <c r="D96" s="79"/>
    </row>
    <row r="97">
      <c r="A97" s="157"/>
      <c r="B97" s="29" t="s">
        <v>177</v>
      </c>
      <c r="C97" s="158" t="s">
        <v>75</v>
      </c>
      <c r="D97" s="45"/>
    </row>
    <row r="98">
      <c r="A98" s="159"/>
      <c r="B98" s="25" t="s">
        <v>178</v>
      </c>
      <c r="C98" s="160" t="s">
        <v>75</v>
      </c>
      <c r="D98" s="79"/>
    </row>
    <row r="99">
      <c r="A99" s="157"/>
      <c r="B99" s="29" t="s">
        <v>179</v>
      </c>
      <c r="C99" s="158" t="s">
        <v>75</v>
      </c>
      <c r="D99" s="45"/>
    </row>
    <row r="100">
      <c r="A100" s="159"/>
      <c r="B100" s="25" t="s">
        <v>180</v>
      </c>
      <c r="C100" s="160" t="s">
        <v>75</v>
      </c>
      <c r="D100" s="79"/>
    </row>
    <row r="101">
      <c r="A101" s="157"/>
      <c r="B101" s="29" t="s">
        <v>320</v>
      </c>
      <c r="C101" s="158" t="s">
        <v>12</v>
      </c>
      <c r="D101" s="45"/>
    </row>
    <row r="102">
      <c r="A102" s="159"/>
      <c r="B102" s="25" t="s">
        <v>181</v>
      </c>
      <c r="C102" s="160" t="s">
        <v>75</v>
      </c>
      <c r="D102" s="79"/>
    </row>
    <row r="103">
      <c r="A103" s="157"/>
      <c r="B103" s="29" t="s">
        <v>182</v>
      </c>
      <c r="C103" s="158" t="s">
        <v>75</v>
      </c>
      <c r="D103" s="45"/>
    </row>
    <row r="104">
      <c r="A104" s="159"/>
      <c r="B104" s="25" t="s">
        <v>183</v>
      </c>
      <c r="C104" s="160" t="s">
        <v>2</v>
      </c>
      <c r="D104" s="79"/>
    </row>
    <row r="105">
      <c r="A105" s="157"/>
      <c r="B105" s="29" t="s">
        <v>184</v>
      </c>
      <c r="C105" s="158" t="s">
        <v>2</v>
      </c>
      <c r="D105" s="45"/>
    </row>
    <row r="106">
      <c r="A106" s="159"/>
      <c r="B106" s="25" t="s">
        <v>185</v>
      </c>
      <c r="C106" s="160" t="s">
        <v>2</v>
      </c>
      <c r="D106" s="79"/>
    </row>
    <row r="107">
      <c r="A107" s="157"/>
      <c r="B107" s="29"/>
      <c r="C107" s="162"/>
      <c r="D107" s="45"/>
    </row>
    <row r="108">
      <c r="A108" s="155" t="s">
        <v>321</v>
      </c>
      <c r="B108" s="25" t="s">
        <v>72</v>
      </c>
      <c r="C108" s="160" t="s">
        <v>2</v>
      </c>
      <c r="D108" s="79"/>
    </row>
    <row r="109">
      <c r="A109" s="157"/>
      <c r="B109" s="29" t="s">
        <v>74</v>
      </c>
      <c r="C109" s="158" t="s">
        <v>73</v>
      </c>
      <c r="D109" s="45"/>
    </row>
    <row r="110">
      <c r="A110" s="159"/>
      <c r="B110" s="25" t="s">
        <v>76</v>
      </c>
      <c r="C110" s="160" t="s">
        <v>75</v>
      </c>
      <c r="D110" s="79"/>
    </row>
    <row r="111">
      <c r="A111" s="157"/>
      <c r="B111" s="29" t="s">
        <v>77</v>
      </c>
      <c r="C111" s="158" t="s">
        <v>75</v>
      </c>
      <c r="D111" s="45"/>
    </row>
    <row r="112">
      <c r="A112" s="159"/>
      <c r="B112" s="25" t="s">
        <v>78</v>
      </c>
      <c r="C112" s="160" t="s">
        <v>75</v>
      </c>
      <c r="D112" s="79"/>
    </row>
    <row r="113">
      <c r="A113" s="157"/>
      <c r="B113" s="29" t="s">
        <v>79</v>
      </c>
      <c r="C113" s="158" t="s">
        <v>75</v>
      </c>
      <c r="D113" s="45"/>
    </row>
    <row r="114">
      <c r="A114" s="159"/>
      <c r="B114" s="142" t="s">
        <v>80</v>
      </c>
      <c r="C114" s="160" t="s">
        <v>12</v>
      </c>
      <c r="D114" s="79"/>
    </row>
    <row r="115">
      <c r="A115" s="157"/>
      <c r="B115" s="144" t="s">
        <v>82</v>
      </c>
      <c r="C115" s="158" t="s">
        <v>73</v>
      </c>
      <c r="D115" s="45"/>
    </row>
    <row r="116">
      <c r="A116" s="159"/>
      <c r="B116" s="142" t="s">
        <v>84</v>
      </c>
      <c r="C116" s="160" t="s">
        <v>73</v>
      </c>
      <c r="D116" s="79"/>
    </row>
    <row r="117">
      <c r="A117" s="157"/>
      <c r="B117" s="29" t="s">
        <v>85</v>
      </c>
      <c r="C117" s="158" t="s">
        <v>75</v>
      </c>
      <c r="D117" s="45"/>
    </row>
    <row r="118">
      <c r="A118" s="159"/>
      <c r="B118" s="25" t="s">
        <v>86</v>
      </c>
      <c r="C118" s="160" t="s">
        <v>12</v>
      </c>
      <c r="D118" s="79"/>
    </row>
    <row r="119">
      <c r="A119" s="157"/>
      <c r="B119" s="29" t="s">
        <v>87</v>
      </c>
      <c r="C119" s="158" t="s">
        <v>12</v>
      </c>
      <c r="D119" s="45"/>
    </row>
    <row r="120">
      <c r="A120" s="159"/>
      <c r="B120" s="25" t="s">
        <v>88</v>
      </c>
      <c r="C120" s="160" t="s">
        <v>75</v>
      </c>
      <c r="D120" s="79"/>
    </row>
    <row r="121">
      <c r="A121" s="157"/>
      <c r="B121" s="29" t="s">
        <v>89</v>
      </c>
      <c r="C121" s="158" t="s">
        <v>75</v>
      </c>
      <c r="D121" s="45"/>
    </row>
    <row r="122">
      <c r="A122" s="159"/>
      <c r="B122" s="25" t="s">
        <v>90</v>
      </c>
      <c r="C122" s="160" t="s">
        <v>2</v>
      </c>
      <c r="D122" s="79"/>
    </row>
    <row r="123">
      <c r="A123" s="157"/>
      <c r="B123" s="29" t="s">
        <v>91</v>
      </c>
      <c r="C123" s="158" t="s">
        <v>75</v>
      </c>
      <c r="D123" s="45"/>
    </row>
    <row r="124">
      <c r="A124" s="159"/>
      <c r="B124" s="25" t="s">
        <v>92</v>
      </c>
      <c r="C124" s="160" t="s">
        <v>75</v>
      </c>
      <c r="D124" s="79"/>
    </row>
    <row r="125">
      <c r="A125" s="157"/>
      <c r="B125" s="29" t="s">
        <v>93</v>
      </c>
      <c r="C125" s="158" t="s">
        <v>75</v>
      </c>
      <c r="D125" s="45"/>
    </row>
    <row r="126">
      <c r="A126" s="159"/>
      <c r="B126" s="25" t="s">
        <v>94</v>
      </c>
      <c r="C126" s="160" t="s">
        <v>75</v>
      </c>
      <c r="D126" s="79"/>
    </row>
    <row r="127">
      <c r="A127" s="157"/>
      <c r="B127" s="29" t="s">
        <v>95</v>
      </c>
      <c r="C127" s="158" t="s">
        <v>75</v>
      </c>
      <c r="D127" s="45"/>
    </row>
    <row r="128">
      <c r="A128" s="159"/>
      <c r="B128" s="25" t="s">
        <v>96</v>
      </c>
      <c r="C128" s="160" t="s">
        <v>2</v>
      </c>
      <c r="D128" s="79"/>
    </row>
    <row r="129">
      <c r="A129" s="157"/>
      <c r="B129" s="29" t="s">
        <v>98</v>
      </c>
      <c r="C129" s="158" t="s">
        <v>2</v>
      </c>
      <c r="D129" s="45"/>
    </row>
    <row r="130">
      <c r="A130" s="159"/>
      <c r="B130" s="25" t="s">
        <v>99</v>
      </c>
      <c r="C130" s="160" t="s">
        <v>75</v>
      </c>
      <c r="D130" s="79"/>
    </row>
    <row r="131">
      <c r="A131" s="157"/>
      <c r="B131" s="29" t="s">
        <v>100</v>
      </c>
      <c r="C131" s="158" t="s">
        <v>75</v>
      </c>
      <c r="D131" s="45"/>
    </row>
    <row r="132">
      <c r="A132" s="159"/>
      <c r="B132" s="25" t="s">
        <v>101</v>
      </c>
      <c r="C132" s="160" t="s">
        <v>2</v>
      </c>
      <c r="D132" s="79"/>
    </row>
    <row r="133">
      <c r="A133" s="157"/>
      <c r="B133" s="29" t="s">
        <v>102</v>
      </c>
      <c r="C133" s="158" t="s">
        <v>2</v>
      </c>
      <c r="D133" s="45"/>
    </row>
    <row r="134">
      <c r="A134" s="159"/>
      <c r="B134" s="25" t="s">
        <v>103</v>
      </c>
      <c r="C134" s="160" t="s">
        <v>2</v>
      </c>
      <c r="D134" s="79"/>
    </row>
    <row r="135">
      <c r="A135" s="157"/>
      <c r="B135" s="29" t="s">
        <v>104</v>
      </c>
      <c r="C135" s="158" t="s">
        <v>2</v>
      </c>
      <c r="D135" s="45"/>
    </row>
    <row r="136">
      <c r="A136" s="159"/>
      <c r="B136" s="25" t="s">
        <v>105</v>
      </c>
      <c r="C136" s="160" t="s">
        <v>75</v>
      </c>
      <c r="D136" s="79"/>
    </row>
    <row r="137">
      <c r="A137" s="157"/>
      <c r="B137" s="29" t="s">
        <v>106</v>
      </c>
      <c r="C137" s="158" t="s">
        <v>75</v>
      </c>
      <c r="D137" s="45"/>
    </row>
    <row r="138">
      <c r="A138" s="159"/>
      <c r="B138" s="142" t="s">
        <v>107</v>
      </c>
      <c r="C138" s="160" t="s">
        <v>75</v>
      </c>
      <c r="D138" s="79"/>
    </row>
    <row r="139">
      <c r="A139" s="157"/>
      <c r="B139" s="29" t="s">
        <v>108</v>
      </c>
      <c r="C139" s="158" t="s">
        <v>2</v>
      </c>
      <c r="D139" s="45"/>
    </row>
    <row r="140">
      <c r="A140" s="159"/>
      <c r="B140" s="142" t="s">
        <v>109</v>
      </c>
      <c r="C140" s="160" t="s">
        <v>2</v>
      </c>
      <c r="D140" s="79"/>
    </row>
    <row r="141">
      <c r="A141" s="157"/>
      <c r="B141" s="29" t="s">
        <v>110</v>
      </c>
      <c r="C141" s="158" t="s">
        <v>75</v>
      </c>
      <c r="D141" s="45"/>
    </row>
    <row r="142">
      <c r="A142" s="159"/>
      <c r="B142" s="25" t="s">
        <v>111</v>
      </c>
      <c r="C142" s="160" t="s">
        <v>75</v>
      </c>
      <c r="D142" s="79"/>
    </row>
    <row r="143">
      <c r="A143" s="157"/>
      <c r="B143" s="29" t="s">
        <v>112</v>
      </c>
      <c r="C143" s="158" t="s">
        <v>75</v>
      </c>
      <c r="D143" s="45"/>
    </row>
    <row r="144">
      <c r="A144" s="159"/>
      <c r="B144" s="25" t="s">
        <v>113</v>
      </c>
      <c r="C144" s="160" t="s">
        <v>12</v>
      </c>
      <c r="D144" s="79"/>
    </row>
    <row r="145">
      <c r="A145" s="157"/>
      <c r="B145" s="29" t="s">
        <v>114</v>
      </c>
      <c r="C145" s="158" t="s">
        <v>75</v>
      </c>
      <c r="D145" s="45"/>
    </row>
    <row r="146">
      <c r="A146" s="159"/>
      <c r="B146" s="25" t="s">
        <v>115</v>
      </c>
      <c r="C146" s="160" t="s">
        <v>9</v>
      </c>
      <c r="D146" s="79"/>
    </row>
    <row r="147">
      <c r="A147" s="157"/>
      <c r="B147" s="29" t="s">
        <v>116</v>
      </c>
      <c r="C147" s="158" t="s">
        <v>2</v>
      </c>
      <c r="D147" s="45"/>
    </row>
    <row r="148">
      <c r="A148" s="159"/>
      <c r="B148" s="25" t="s">
        <v>117</v>
      </c>
      <c r="C148" s="160" t="s">
        <v>2</v>
      </c>
      <c r="D148" s="79"/>
    </row>
    <row r="149">
      <c r="A149" s="157"/>
      <c r="B149" s="29" t="s">
        <v>118</v>
      </c>
      <c r="C149" s="158" t="s">
        <v>75</v>
      </c>
      <c r="D149" s="45"/>
    </row>
    <row r="150">
      <c r="A150" s="159"/>
      <c r="B150" s="25" t="s">
        <v>119</v>
      </c>
      <c r="C150" s="160" t="s">
        <v>75</v>
      </c>
      <c r="D150" s="79"/>
    </row>
    <row r="151">
      <c r="A151" s="157"/>
      <c r="B151" s="29" t="s">
        <v>120</v>
      </c>
      <c r="C151" s="158" t="s">
        <v>75</v>
      </c>
      <c r="D151" s="45"/>
    </row>
    <row r="152">
      <c r="A152" s="159"/>
      <c r="B152" s="25" t="s">
        <v>121</v>
      </c>
      <c r="C152" s="160" t="s">
        <v>75</v>
      </c>
      <c r="D152" s="79"/>
    </row>
    <row r="153">
      <c r="A153" s="157"/>
      <c r="B153" s="29" t="s">
        <v>122</v>
      </c>
      <c r="C153" s="158" t="s">
        <v>75</v>
      </c>
      <c r="D153" s="45"/>
    </row>
    <row r="154">
      <c r="A154" s="159"/>
      <c r="B154" s="25" t="s">
        <v>123</v>
      </c>
      <c r="C154" s="160" t="s">
        <v>75</v>
      </c>
      <c r="D154" s="79"/>
    </row>
    <row r="155">
      <c r="A155" s="157"/>
      <c r="B155" s="29" t="s">
        <v>124</v>
      </c>
      <c r="C155" s="158" t="s">
        <v>73</v>
      </c>
      <c r="D155" s="45"/>
    </row>
    <row r="156">
      <c r="A156" s="159"/>
      <c r="B156" s="25" t="s">
        <v>125</v>
      </c>
      <c r="C156" s="160" t="s">
        <v>75</v>
      </c>
      <c r="D156" s="79"/>
    </row>
    <row r="157">
      <c r="A157" s="157"/>
      <c r="B157" s="29" t="s">
        <v>126</v>
      </c>
      <c r="C157" s="158" t="s">
        <v>75</v>
      </c>
      <c r="D157" s="45"/>
    </row>
    <row r="158">
      <c r="A158" s="159"/>
      <c r="B158" s="25" t="s">
        <v>127</v>
      </c>
      <c r="C158" s="160" t="s">
        <v>75</v>
      </c>
      <c r="D158" s="79"/>
    </row>
    <row r="159">
      <c r="A159" s="157"/>
      <c r="B159" s="144" t="s">
        <v>128</v>
      </c>
      <c r="C159" s="158" t="s">
        <v>75</v>
      </c>
      <c r="D159" s="45"/>
    </row>
    <row r="160">
      <c r="A160" s="159"/>
      <c r="B160" s="25" t="s">
        <v>129</v>
      </c>
      <c r="C160" s="160" t="s">
        <v>75</v>
      </c>
      <c r="D160" s="79"/>
    </row>
    <row r="161">
      <c r="A161" s="157"/>
      <c r="B161" s="29" t="s">
        <v>130</v>
      </c>
      <c r="C161" s="158" t="s">
        <v>75</v>
      </c>
      <c r="D161" s="45"/>
    </row>
    <row r="162">
      <c r="A162" s="159"/>
      <c r="B162" s="25" t="s">
        <v>131</v>
      </c>
      <c r="C162" s="160" t="s">
        <v>75</v>
      </c>
      <c r="D162" s="79"/>
    </row>
    <row r="163">
      <c r="A163" s="157"/>
      <c r="B163" s="144" t="s">
        <v>322</v>
      </c>
      <c r="C163" s="158" t="s">
        <v>75</v>
      </c>
      <c r="D163" s="45"/>
    </row>
    <row r="164">
      <c r="A164" s="159"/>
      <c r="B164" s="25" t="s">
        <v>132</v>
      </c>
      <c r="C164" s="160" t="s">
        <v>75</v>
      </c>
      <c r="D164" s="79"/>
    </row>
    <row r="165">
      <c r="A165" s="157"/>
      <c r="B165" s="29" t="s">
        <v>133</v>
      </c>
      <c r="C165" s="158" t="s">
        <v>75</v>
      </c>
      <c r="D165" s="45"/>
    </row>
    <row r="166">
      <c r="A166" s="159"/>
      <c r="B166" s="25" t="s">
        <v>134</v>
      </c>
      <c r="C166" s="160" t="s">
        <v>75</v>
      </c>
      <c r="D166" s="79"/>
    </row>
    <row r="167">
      <c r="A167" s="157"/>
      <c r="B167" s="29" t="s">
        <v>135</v>
      </c>
      <c r="C167" s="158" t="s">
        <v>75</v>
      </c>
      <c r="D167" s="45"/>
    </row>
    <row r="168">
      <c r="A168" s="159"/>
      <c r="B168" s="25" t="s">
        <v>136</v>
      </c>
      <c r="C168" s="160" t="s">
        <v>75</v>
      </c>
      <c r="D168" s="79"/>
    </row>
    <row r="169">
      <c r="A169" s="157"/>
      <c r="B169" s="29" t="s">
        <v>137</v>
      </c>
      <c r="C169" s="158" t="s">
        <v>2</v>
      </c>
      <c r="D169" s="45"/>
    </row>
    <row r="170">
      <c r="A170" s="159"/>
      <c r="B170" s="25" t="s">
        <v>138</v>
      </c>
      <c r="C170" s="160" t="s">
        <v>75</v>
      </c>
      <c r="D170" s="79"/>
    </row>
    <row r="171">
      <c r="A171" s="157"/>
      <c r="B171" s="29" t="s">
        <v>139</v>
      </c>
      <c r="C171" s="158" t="s">
        <v>75</v>
      </c>
      <c r="D171" s="45"/>
    </row>
    <row r="172">
      <c r="A172" s="155"/>
      <c r="B172" s="25"/>
      <c r="C172" s="163"/>
      <c r="D172" s="79"/>
    </row>
    <row r="173">
      <c r="A173" s="161" t="s">
        <v>323</v>
      </c>
      <c r="B173" s="29" t="s">
        <v>239</v>
      </c>
      <c r="C173" s="158" t="s">
        <v>2</v>
      </c>
      <c r="D173" s="45"/>
    </row>
    <row r="174">
      <c r="A174" s="159"/>
      <c r="B174" s="25" t="s">
        <v>240</v>
      </c>
      <c r="C174" s="160" t="s">
        <v>2</v>
      </c>
      <c r="D174" s="79"/>
    </row>
    <row r="175">
      <c r="A175" s="157"/>
      <c r="B175" s="144" t="s">
        <v>241</v>
      </c>
      <c r="C175" s="158" t="s">
        <v>12</v>
      </c>
      <c r="D175" s="45"/>
    </row>
    <row r="176">
      <c r="A176" s="159"/>
      <c r="B176" s="25" t="s">
        <v>242</v>
      </c>
      <c r="C176" s="160" t="s">
        <v>75</v>
      </c>
      <c r="D176" s="79"/>
    </row>
    <row r="177">
      <c r="A177" s="157"/>
      <c r="B177" s="29" t="s">
        <v>324</v>
      </c>
      <c r="C177" s="158" t="s">
        <v>12</v>
      </c>
      <c r="D177" s="45"/>
    </row>
    <row r="178">
      <c r="A178" s="159"/>
      <c r="B178" s="25" t="s">
        <v>243</v>
      </c>
      <c r="C178" s="160" t="s">
        <v>75</v>
      </c>
      <c r="D178" s="79"/>
    </row>
    <row r="179">
      <c r="A179" s="157"/>
      <c r="B179" s="29" t="s">
        <v>244</v>
      </c>
      <c r="C179" s="158" t="s">
        <v>75</v>
      </c>
      <c r="D179" s="45"/>
    </row>
    <row r="180">
      <c r="A180" s="159"/>
      <c r="B180" s="25" t="s">
        <v>245</v>
      </c>
      <c r="C180" s="160" t="s">
        <v>2</v>
      </c>
      <c r="D180" s="79"/>
    </row>
    <row r="181">
      <c r="A181" s="157"/>
      <c r="B181" s="29" t="s">
        <v>246</v>
      </c>
      <c r="C181" s="158" t="s">
        <v>75</v>
      </c>
      <c r="D181" s="45"/>
    </row>
    <row r="182">
      <c r="A182" s="159"/>
      <c r="B182" s="25" t="s">
        <v>247</v>
      </c>
      <c r="C182" s="160" t="s">
        <v>73</v>
      </c>
      <c r="D182" s="79"/>
    </row>
    <row r="183">
      <c r="A183" s="157"/>
      <c r="B183" s="29" t="s">
        <v>248</v>
      </c>
      <c r="C183" s="158" t="s">
        <v>2</v>
      </c>
      <c r="D183" s="45"/>
    </row>
    <row r="184">
      <c r="A184" s="159"/>
      <c r="B184" s="25" t="s">
        <v>249</v>
      </c>
      <c r="C184" s="160" t="s">
        <v>75</v>
      </c>
      <c r="D184" s="79"/>
    </row>
    <row r="185">
      <c r="A185" s="157"/>
      <c r="B185" s="144" t="s">
        <v>250</v>
      </c>
      <c r="C185" s="158" t="s">
        <v>73</v>
      </c>
      <c r="D185" s="45"/>
    </row>
    <row r="186">
      <c r="A186" s="159"/>
      <c r="B186" s="25" t="s">
        <v>251</v>
      </c>
      <c r="C186" s="160" t="s">
        <v>75</v>
      </c>
      <c r="D186" s="79"/>
    </row>
    <row r="187">
      <c r="A187" s="157"/>
      <c r="B187" s="144" t="s">
        <v>252</v>
      </c>
      <c r="C187" s="158" t="s">
        <v>73</v>
      </c>
      <c r="D187" s="45"/>
    </row>
    <row r="188">
      <c r="A188" s="159"/>
      <c r="B188" s="25" t="s">
        <v>253</v>
      </c>
      <c r="C188" s="160" t="s">
        <v>75</v>
      </c>
      <c r="D188" s="79"/>
    </row>
    <row r="189">
      <c r="A189" s="157"/>
      <c r="B189" s="29" t="s">
        <v>254</v>
      </c>
      <c r="C189" s="158" t="s">
        <v>75</v>
      </c>
      <c r="D189" s="45"/>
    </row>
    <row r="190">
      <c r="A190" s="159"/>
      <c r="B190" s="25" t="s">
        <v>255</v>
      </c>
      <c r="C190" s="160" t="s">
        <v>75</v>
      </c>
      <c r="D190" s="79"/>
    </row>
    <row r="191">
      <c r="A191" s="157"/>
      <c r="B191" s="29" t="s">
        <v>256</v>
      </c>
      <c r="C191" s="158" t="s">
        <v>75</v>
      </c>
      <c r="D191" s="45"/>
    </row>
    <row r="192">
      <c r="A192" s="159"/>
      <c r="B192" s="25" t="s">
        <v>257</v>
      </c>
      <c r="C192" s="160" t="s">
        <v>75</v>
      </c>
      <c r="D192" s="79"/>
    </row>
    <row r="193">
      <c r="A193" s="157"/>
      <c r="B193" s="144" t="s">
        <v>259</v>
      </c>
      <c r="C193" s="158" t="s">
        <v>73</v>
      </c>
      <c r="D193" s="45"/>
    </row>
    <row r="194">
      <c r="A194" s="159"/>
      <c r="B194" s="25" t="s">
        <v>260</v>
      </c>
      <c r="C194" s="160" t="s">
        <v>2</v>
      </c>
      <c r="D194" s="79"/>
    </row>
    <row r="195">
      <c r="A195" s="157"/>
      <c r="B195" s="29" t="s">
        <v>261</v>
      </c>
      <c r="C195" s="158" t="s">
        <v>75</v>
      </c>
      <c r="D195" s="45"/>
    </row>
    <row r="196">
      <c r="A196" s="159"/>
      <c r="B196" s="142" t="s">
        <v>262</v>
      </c>
      <c r="C196" s="160" t="s">
        <v>73</v>
      </c>
      <c r="D196" s="79"/>
    </row>
    <row r="197">
      <c r="A197" s="157"/>
      <c r="B197" s="29" t="s">
        <v>263</v>
      </c>
      <c r="C197" s="158" t="s">
        <v>2</v>
      </c>
      <c r="D197" s="45"/>
    </row>
    <row r="198">
      <c r="A198" s="159"/>
      <c r="B198" s="25" t="s">
        <v>264</v>
      </c>
      <c r="C198" s="160" t="s">
        <v>2</v>
      </c>
      <c r="D198" s="79"/>
    </row>
    <row r="199">
      <c r="A199" s="157"/>
      <c r="B199" s="144" t="s">
        <v>265</v>
      </c>
      <c r="C199" s="158" t="s">
        <v>2</v>
      </c>
      <c r="D199" s="45"/>
    </row>
    <row r="200">
      <c r="A200" s="159"/>
      <c r="B200" s="25" t="s">
        <v>266</v>
      </c>
      <c r="C200" s="160" t="s">
        <v>75</v>
      </c>
      <c r="D200" s="79"/>
    </row>
    <row r="201">
      <c r="A201" s="157"/>
      <c r="B201" s="29" t="s">
        <v>267</v>
      </c>
      <c r="C201" s="158" t="s">
        <v>75</v>
      </c>
      <c r="D201" s="45"/>
    </row>
    <row r="202">
      <c r="A202" s="159"/>
      <c r="B202" s="25" t="s">
        <v>268</v>
      </c>
      <c r="C202" s="160" t="s">
        <v>75</v>
      </c>
      <c r="D202" s="79"/>
    </row>
    <row r="203">
      <c r="A203" s="157"/>
      <c r="B203" s="29" t="s">
        <v>269</v>
      </c>
      <c r="C203" s="158" t="s">
        <v>2</v>
      </c>
      <c r="D203" s="45"/>
    </row>
    <row r="204">
      <c r="A204" s="159"/>
      <c r="B204" s="25" t="s">
        <v>270</v>
      </c>
      <c r="C204" s="160" t="s">
        <v>75</v>
      </c>
      <c r="D204" s="79"/>
    </row>
    <row r="205">
      <c r="A205" s="157"/>
      <c r="B205" s="29" t="s">
        <v>271</v>
      </c>
      <c r="C205" s="158" t="s">
        <v>75</v>
      </c>
      <c r="D205" s="45"/>
    </row>
    <row r="206">
      <c r="A206" s="159"/>
      <c r="B206" s="25" t="s">
        <v>272</v>
      </c>
      <c r="C206" s="160" t="s">
        <v>75</v>
      </c>
      <c r="D206" s="79"/>
    </row>
    <row r="207">
      <c r="A207" s="157"/>
      <c r="B207" s="29" t="s">
        <v>273</v>
      </c>
      <c r="C207" s="158" t="s">
        <v>2</v>
      </c>
      <c r="D207" s="45"/>
    </row>
    <row r="208">
      <c r="A208" s="159"/>
      <c r="B208" s="25" t="s">
        <v>274</v>
      </c>
      <c r="C208" s="160" t="s">
        <v>2</v>
      </c>
      <c r="D208" s="79"/>
    </row>
    <row r="209">
      <c r="A209" s="157"/>
      <c r="B209" s="29" t="s">
        <v>325</v>
      </c>
      <c r="C209" s="158" t="s">
        <v>12</v>
      </c>
      <c r="D209" s="45"/>
    </row>
    <row r="210">
      <c r="A210" s="159"/>
      <c r="B210" s="25" t="s">
        <v>275</v>
      </c>
      <c r="C210" s="160" t="s">
        <v>12</v>
      </c>
      <c r="D210" s="79"/>
    </row>
    <row r="211">
      <c r="A211" s="157"/>
      <c r="B211" s="144" t="s">
        <v>276</v>
      </c>
      <c r="C211" s="158" t="s">
        <v>2</v>
      </c>
      <c r="D211" s="45"/>
    </row>
    <row r="212">
      <c r="A212" s="159"/>
      <c r="B212" s="25" t="s">
        <v>277</v>
      </c>
      <c r="C212" s="160" t="s">
        <v>75</v>
      </c>
      <c r="D212" s="79"/>
    </row>
    <row r="213">
      <c r="A213" s="157"/>
      <c r="B213" s="29" t="s">
        <v>278</v>
      </c>
      <c r="C213" s="158" t="s">
        <v>75</v>
      </c>
      <c r="D213" s="45"/>
    </row>
    <row r="214">
      <c r="A214" s="159"/>
      <c r="B214" s="25" t="s">
        <v>279</v>
      </c>
      <c r="C214" s="160" t="s">
        <v>75</v>
      </c>
      <c r="D214" s="79"/>
    </row>
    <row r="215">
      <c r="A215" s="157"/>
      <c r="B215" s="29" t="s">
        <v>280</v>
      </c>
      <c r="C215" s="158" t="s">
        <v>75</v>
      </c>
      <c r="D215" s="45"/>
    </row>
    <row r="216">
      <c r="A216" s="159"/>
      <c r="B216" s="25" t="s">
        <v>281</v>
      </c>
      <c r="C216" s="160" t="s">
        <v>75</v>
      </c>
      <c r="D216" s="79"/>
    </row>
    <row r="217">
      <c r="A217" s="157"/>
      <c r="B217" s="29" t="s">
        <v>326</v>
      </c>
      <c r="C217" s="158" t="s">
        <v>12</v>
      </c>
      <c r="D217" s="45"/>
    </row>
    <row r="218">
      <c r="A218" s="159"/>
      <c r="B218" s="25" t="s">
        <v>282</v>
      </c>
      <c r="C218" s="160" t="s">
        <v>2</v>
      </c>
      <c r="D218" s="79"/>
    </row>
    <row r="219">
      <c r="A219" s="157"/>
      <c r="B219" s="29" t="s">
        <v>327</v>
      </c>
      <c r="C219" s="158" t="s">
        <v>12</v>
      </c>
      <c r="D219" s="45"/>
    </row>
    <row r="220">
      <c r="A220" s="159"/>
      <c r="B220" s="25" t="s">
        <v>283</v>
      </c>
      <c r="C220" s="160" t="s">
        <v>2</v>
      </c>
      <c r="D220" s="79"/>
    </row>
    <row r="221">
      <c r="A221" s="157"/>
      <c r="B221" s="29" t="s">
        <v>284</v>
      </c>
      <c r="C221" s="158" t="s">
        <v>75</v>
      </c>
      <c r="D221" s="45"/>
    </row>
    <row r="222">
      <c r="A222" s="159"/>
      <c r="B222" s="25" t="s">
        <v>285</v>
      </c>
      <c r="C222" s="160" t="s">
        <v>2</v>
      </c>
      <c r="D222" s="79"/>
    </row>
    <row r="223">
      <c r="A223" s="157"/>
      <c r="B223" s="29" t="s">
        <v>286</v>
      </c>
      <c r="C223" s="158" t="s">
        <v>73</v>
      </c>
      <c r="D223" s="45"/>
    </row>
    <row r="224">
      <c r="A224" s="159"/>
      <c r="B224" s="25" t="s">
        <v>287</v>
      </c>
      <c r="C224" s="160" t="s">
        <v>75</v>
      </c>
      <c r="D224" s="79"/>
    </row>
    <row r="225">
      <c r="A225" s="157"/>
      <c r="B225" s="29" t="s">
        <v>288</v>
      </c>
      <c r="C225" s="158" t="s">
        <v>2</v>
      </c>
      <c r="D225" s="45"/>
    </row>
    <row r="226">
      <c r="A226" s="159"/>
      <c r="B226" s="25" t="s">
        <v>289</v>
      </c>
      <c r="C226" s="160" t="s">
        <v>2</v>
      </c>
      <c r="D226" s="79"/>
    </row>
    <row r="227">
      <c r="A227" s="157"/>
      <c r="B227" s="29" t="s">
        <v>328</v>
      </c>
      <c r="C227" s="158" t="s">
        <v>75</v>
      </c>
      <c r="D227" s="45"/>
    </row>
    <row r="228">
      <c r="A228" s="159"/>
      <c r="B228" s="25" t="s">
        <v>290</v>
      </c>
      <c r="C228" s="160" t="s">
        <v>2</v>
      </c>
      <c r="D228" s="79"/>
    </row>
    <row r="229">
      <c r="A229" s="157"/>
      <c r="B229" s="29" t="s">
        <v>291</v>
      </c>
      <c r="C229" s="158" t="s">
        <v>75</v>
      </c>
      <c r="D229" s="45"/>
    </row>
    <row r="230">
      <c r="A230" s="159"/>
      <c r="B230" s="25" t="s">
        <v>292</v>
      </c>
      <c r="C230" s="160" t="s">
        <v>75</v>
      </c>
      <c r="D230" s="79"/>
    </row>
    <row r="231">
      <c r="A231" s="157"/>
      <c r="B231" s="29" t="s">
        <v>293</v>
      </c>
      <c r="C231" s="158" t="s">
        <v>2</v>
      </c>
      <c r="D231" s="45"/>
    </row>
    <row r="232">
      <c r="A232" s="159"/>
      <c r="B232" s="25" t="s">
        <v>294</v>
      </c>
      <c r="C232" s="160" t="s">
        <v>75</v>
      </c>
      <c r="D232" s="79"/>
    </row>
    <row r="233">
      <c r="A233" s="157"/>
      <c r="B233" s="29" t="s">
        <v>329</v>
      </c>
      <c r="C233" s="158" t="s">
        <v>2</v>
      </c>
      <c r="D233" s="45"/>
    </row>
    <row r="234">
      <c r="A234" s="159"/>
      <c r="B234" s="25" t="s">
        <v>295</v>
      </c>
      <c r="C234" s="160" t="s">
        <v>2</v>
      </c>
      <c r="D234" s="79"/>
    </row>
    <row r="235">
      <c r="A235" s="157"/>
      <c r="B235" s="29" t="s">
        <v>296</v>
      </c>
      <c r="C235" s="158" t="s">
        <v>75</v>
      </c>
      <c r="D235" s="45"/>
    </row>
    <row r="236">
      <c r="A236" s="159"/>
      <c r="B236" s="25" t="s">
        <v>297</v>
      </c>
      <c r="C236" s="160" t="s">
        <v>73</v>
      </c>
      <c r="D236" s="79"/>
    </row>
    <row r="237">
      <c r="A237" s="164"/>
      <c r="B237" s="168" t="s">
        <v>298</v>
      </c>
      <c r="C237" s="166" t="s">
        <v>2</v>
      </c>
      <c r="D237" s="167"/>
    </row>
    <row r="238">
      <c r="A238" s="150"/>
      <c r="B238" s="169"/>
      <c r="C238" s="152"/>
    </row>
    <row r="239">
      <c r="A239" s="150"/>
      <c r="B239" s="169"/>
      <c r="C239" s="152"/>
    </row>
    <row r="240">
      <c r="A240" s="150"/>
      <c r="B240" s="169"/>
      <c r="C240" s="152"/>
    </row>
    <row r="241">
      <c r="A241" s="150"/>
      <c r="B241" s="169"/>
      <c r="C241" s="152"/>
    </row>
    <row r="242">
      <c r="A242" s="150"/>
      <c r="B242" s="169"/>
      <c r="C242" s="152"/>
    </row>
    <row r="243">
      <c r="A243" s="150"/>
      <c r="B243" s="169"/>
      <c r="C243" s="152"/>
    </row>
    <row r="244">
      <c r="A244" s="150"/>
      <c r="B244" s="169"/>
      <c r="C244" s="152"/>
    </row>
    <row r="245">
      <c r="A245" s="150"/>
      <c r="B245" s="169"/>
      <c r="C245" s="152"/>
    </row>
    <row r="246">
      <c r="A246" s="150"/>
      <c r="B246" s="169"/>
      <c r="C246" s="152"/>
    </row>
    <row r="247">
      <c r="A247" s="150"/>
      <c r="B247" s="169"/>
      <c r="C247" s="152"/>
    </row>
    <row r="248">
      <c r="A248" s="150"/>
      <c r="B248" s="169"/>
      <c r="C248" s="152"/>
    </row>
    <row r="249">
      <c r="A249" s="150"/>
      <c r="B249" s="169"/>
      <c r="C249" s="152"/>
    </row>
    <row r="250">
      <c r="A250" s="150"/>
      <c r="B250" s="169"/>
      <c r="C250" s="152"/>
    </row>
    <row r="251">
      <c r="A251" s="150"/>
      <c r="B251" s="169"/>
      <c r="C251" s="152"/>
    </row>
    <row r="252">
      <c r="A252" s="150"/>
      <c r="B252" s="169"/>
      <c r="C252" s="152"/>
    </row>
    <row r="253">
      <c r="A253" s="150"/>
      <c r="B253" s="169"/>
      <c r="C253" s="152"/>
    </row>
    <row r="254">
      <c r="A254" s="150"/>
      <c r="B254" s="169"/>
      <c r="C254" s="152"/>
    </row>
    <row r="255">
      <c r="A255" s="150"/>
      <c r="B255" s="169"/>
      <c r="C255" s="152"/>
    </row>
    <row r="256">
      <c r="A256" s="150"/>
      <c r="B256" s="169"/>
      <c r="C256" s="152"/>
    </row>
    <row r="257">
      <c r="A257" s="150"/>
      <c r="B257" s="169"/>
      <c r="C257" s="152"/>
    </row>
    <row r="258">
      <c r="A258" s="150"/>
      <c r="B258" s="169"/>
      <c r="C258" s="152"/>
    </row>
    <row r="259">
      <c r="A259" s="150"/>
      <c r="B259" s="169"/>
      <c r="C259" s="152"/>
    </row>
    <row r="260">
      <c r="A260" s="150"/>
      <c r="B260" s="169"/>
      <c r="C260" s="152"/>
    </row>
    <row r="261">
      <c r="A261" s="150"/>
      <c r="B261" s="169"/>
      <c r="C261" s="152"/>
    </row>
    <row r="262">
      <c r="A262" s="150"/>
      <c r="B262" s="169"/>
      <c r="C262" s="152"/>
    </row>
    <row r="263">
      <c r="A263" s="150"/>
      <c r="B263" s="169"/>
      <c r="C263" s="152"/>
    </row>
    <row r="264">
      <c r="A264" s="150"/>
      <c r="B264" s="169"/>
      <c r="C264" s="152"/>
    </row>
    <row r="265">
      <c r="A265" s="150"/>
      <c r="B265" s="169"/>
      <c r="C265" s="152"/>
    </row>
    <row r="266">
      <c r="A266" s="150"/>
      <c r="B266" s="169"/>
      <c r="C266" s="152"/>
    </row>
    <row r="267">
      <c r="A267" s="150"/>
      <c r="B267" s="169"/>
      <c r="C267" s="152"/>
    </row>
    <row r="268">
      <c r="A268" s="150"/>
      <c r="B268" s="169"/>
      <c r="C268" s="152"/>
    </row>
    <row r="269">
      <c r="A269" s="150"/>
      <c r="B269" s="169"/>
      <c r="C269" s="152"/>
    </row>
    <row r="270">
      <c r="A270" s="150"/>
      <c r="B270" s="169"/>
      <c r="C270" s="152"/>
    </row>
    <row r="271">
      <c r="A271" s="150"/>
      <c r="B271" s="169"/>
      <c r="C271" s="152"/>
    </row>
    <row r="272">
      <c r="A272" s="150"/>
      <c r="B272" s="169"/>
      <c r="C272" s="152"/>
    </row>
    <row r="273">
      <c r="A273" s="150"/>
      <c r="B273" s="169"/>
      <c r="C273" s="152"/>
    </row>
    <row r="274">
      <c r="A274" s="150"/>
      <c r="B274" s="169"/>
      <c r="C274" s="152"/>
    </row>
    <row r="275">
      <c r="A275" s="150"/>
      <c r="B275" s="169"/>
      <c r="C275" s="152"/>
    </row>
    <row r="276">
      <c r="A276" s="150"/>
      <c r="B276" s="169"/>
      <c r="C276" s="152"/>
    </row>
    <row r="277">
      <c r="A277" s="150"/>
      <c r="B277" s="169"/>
      <c r="C277" s="152"/>
    </row>
    <row r="278">
      <c r="A278" s="150"/>
      <c r="B278" s="169"/>
      <c r="C278" s="152"/>
    </row>
    <row r="279">
      <c r="A279" s="150"/>
      <c r="B279" s="169"/>
      <c r="C279" s="152"/>
    </row>
    <row r="280">
      <c r="A280" s="150"/>
      <c r="B280" s="169"/>
      <c r="C280" s="152"/>
    </row>
    <row r="281">
      <c r="A281" s="150"/>
      <c r="B281" s="169"/>
      <c r="C281" s="152"/>
    </row>
    <row r="282">
      <c r="A282" s="150"/>
      <c r="B282" s="169"/>
      <c r="C282" s="152"/>
    </row>
    <row r="283">
      <c r="A283" s="150"/>
      <c r="B283" s="169"/>
      <c r="C283" s="152"/>
    </row>
    <row r="284">
      <c r="A284" s="150"/>
      <c r="B284" s="169"/>
      <c r="C284" s="152"/>
    </row>
    <row r="285">
      <c r="A285" s="150"/>
      <c r="B285" s="169"/>
      <c r="C285" s="152"/>
    </row>
    <row r="286">
      <c r="A286" s="150"/>
      <c r="B286" s="169"/>
      <c r="C286" s="152"/>
    </row>
    <row r="287">
      <c r="A287" s="150"/>
      <c r="B287" s="169"/>
      <c r="C287" s="152"/>
    </row>
    <row r="288">
      <c r="A288" s="150"/>
      <c r="B288" s="169"/>
      <c r="C288" s="152"/>
    </row>
    <row r="289">
      <c r="A289" s="150"/>
      <c r="B289" s="169"/>
      <c r="C289" s="152"/>
    </row>
    <row r="290">
      <c r="A290" s="150"/>
      <c r="B290" s="169"/>
      <c r="C290" s="152"/>
    </row>
    <row r="291">
      <c r="A291" s="150"/>
      <c r="B291" s="169"/>
      <c r="C291" s="152"/>
    </row>
    <row r="292">
      <c r="A292" s="150"/>
      <c r="B292" s="169"/>
      <c r="C292" s="152"/>
    </row>
    <row r="293">
      <c r="A293" s="150"/>
      <c r="B293" s="169"/>
      <c r="C293" s="152"/>
    </row>
    <row r="294">
      <c r="A294" s="150"/>
      <c r="B294" s="169"/>
      <c r="C294" s="152"/>
    </row>
    <row r="295">
      <c r="A295" s="150"/>
      <c r="B295" s="169"/>
      <c r="C295" s="152"/>
    </row>
    <row r="296">
      <c r="A296" s="150"/>
      <c r="B296" s="169"/>
      <c r="C296" s="152"/>
    </row>
    <row r="297">
      <c r="A297" s="150"/>
      <c r="B297" s="169"/>
      <c r="C297" s="152"/>
    </row>
    <row r="298">
      <c r="A298" s="150"/>
      <c r="B298" s="169"/>
      <c r="C298" s="152"/>
    </row>
    <row r="299">
      <c r="A299" s="150"/>
      <c r="B299" s="169"/>
      <c r="C299" s="152"/>
    </row>
    <row r="300">
      <c r="A300" s="150"/>
      <c r="B300" s="169"/>
      <c r="C300" s="152"/>
    </row>
    <row r="301">
      <c r="A301" s="150"/>
      <c r="B301" s="169"/>
      <c r="C301" s="152"/>
    </row>
    <row r="302">
      <c r="A302" s="150"/>
      <c r="B302" s="169"/>
      <c r="C302" s="152"/>
    </row>
    <row r="303">
      <c r="A303" s="150"/>
      <c r="B303" s="169"/>
      <c r="C303" s="152"/>
    </row>
    <row r="304">
      <c r="A304" s="150"/>
      <c r="B304" s="169"/>
      <c r="C304" s="152"/>
    </row>
    <row r="305">
      <c r="A305" s="150"/>
      <c r="B305" s="169"/>
      <c r="C305" s="152"/>
    </row>
    <row r="306">
      <c r="A306" s="150"/>
      <c r="B306" s="169"/>
      <c r="C306" s="152"/>
    </row>
    <row r="307">
      <c r="A307" s="150"/>
      <c r="B307" s="169"/>
      <c r="C307" s="152"/>
    </row>
    <row r="308">
      <c r="A308" s="150"/>
      <c r="B308" s="169"/>
      <c r="C308" s="152"/>
    </row>
    <row r="309">
      <c r="A309" s="150"/>
      <c r="B309" s="169"/>
      <c r="C309" s="152"/>
    </row>
    <row r="310">
      <c r="A310" s="150"/>
      <c r="B310" s="169"/>
      <c r="C310" s="152"/>
    </row>
    <row r="311">
      <c r="A311" s="150"/>
      <c r="B311" s="169"/>
      <c r="C311" s="152"/>
    </row>
    <row r="312">
      <c r="A312" s="150"/>
      <c r="B312" s="169"/>
      <c r="C312" s="152"/>
    </row>
    <row r="313">
      <c r="A313" s="150"/>
      <c r="B313" s="169"/>
      <c r="C313" s="152"/>
    </row>
    <row r="314">
      <c r="A314" s="150"/>
      <c r="B314" s="169"/>
      <c r="C314" s="152"/>
    </row>
    <row r="315">
      <c r="A315" s="150"/>
      <c r="B315" s="169"/>
      <c r="C315" s="152"/>
    </row>
    <row r="316">
      <c r="A316" s="150"/>
      <c r="B316" s="169"/>
      <c r="C316" s="152"/>
    </row>
    <row r="317">
      <c r="A317" s="150"/>
      <c r="B317" s="169"/>
      <c r="C317" s="152"/>
    </row>
    <row r="318">
      <c r="A318" s="150"/>
      <c r="B318" s="169"/>
      <c r="C318" s="152"/>
    </row>
    <row r="319">
      <c r="A319" s="150"/>
      <c r="B319" s="169"/>
      <c r="C319" s="152"/>
    </row>
    <row r="320">
      <c r="A320" s="150"/>
      <c r="B320" s="169"/>
      <c r="C320" s="152"/>
    </row>
    <row r="321">
      <c r="A321" s="150"/>
      <c r="B321" s="169"/>
      <c r="C321" s="152"/>
    </row>
    <row r="322">
      <c r="A322" s="150"/>
      <c r="B322" s="169"/>
      <c r="C322" s="152"/>
    </row>
    <row r="323">
      <c r="A323" s="150"/>
      <c r="B323" s="169"/>
      <c r="C323" s="152"/>
    </row>
    <row r="324">
      <c r="A324" s="150"/>
      <c r="B324" s="169"/>
      <c r="C324" s="152"/>
    </row>
    <row r="325">
      <c r="A325" s="150"/>
      <c r="B325" s="169"/>
      <c r="C325" s="152"/>
    </row>
    <row r="326">
      <c r="A326" s="150"/>
      <c r="B326" s="169"/>
      <c r="C326" s="152"/>
    </row>
    <row r="327">
      <c r="A327" s="150"/>
      <c r="B327" s="169"/>
      <c r="C327" s="152"/>
    </row>
    <row r="328">
      <c r="A328" s="150"/>
      <c r="B328" s="169"/>
      <c r="C328" s="152"/>
    </row>
    <row r="329">
      <c r="A329" s="150"/>
      <c r="B329" s="169"/>
      <c r="C329" s="152"/>
    </row>
    <row r="330">
      <c r="A330" s="150"/>
      <c r="B330" s="169"/>
      <c r="C330" s="152"/>
    </row>
    <row r="331">
      <c r="A331" s="150"/>
      <c r="B331" s="169"/>
      <c r="C331" s="152"/>
    </row>
    <row r="332">
      <c r="A332" s="150"/>
      <c r="B332" s="169"/>
      <c r="C332" s="152"/>
    </row>
    <row r="333">
      <c r="A333" s="150"/>
      <c r="B333" s="169"/>
      <c r="C333" s="152"/>
    </row>
    <row r="334">
      <c r="A334" s="150"/>
      <c r="B334" s="169"/>
      <c r="C334" s="152"/>
    </row>
    <row r="335">
      <c r="A335" s="150"/>
      <c r="B335" s="169"/>
      <c r="C335" s="152"/>
    </row>
    <row r="336">
      <c r="A336" s="150"/>
      <c r="B336" s="169"/>
      <c r="C336" s="152"/>
    </row>
    <row r="337">
      <c r="A337" s="150"/>
      <c r="B337" s="169"/>
      <c r="C337" s="152"/>
    </row>
    <row r="338">
      <c r="A338" s="150"/>
      <c r="B338" s="169"/>
      <c r="C338" s="152"/>
    </row>
    <row r="339">
      <c r="A339" s="150"/>
      <c r="B339" s="169"/>
      <c r="C339" s="152"/>
    </row>
    <row r="340">
      <c r="A340" s="150"/>
      <c r="B340" s="169"/>
      <c r="C340" s="152"/>
    </row>
    <row r="341">
      <c r="A341" s="150"/>
      <c r="B341" s="169"/>
      <c r="C341" s="152"/>
    </row>
    <row r="342">
      <c r="A342" s="150"/>
      <c r="B342" s="169"/>
      <c r="C342" s="152"/>
    </row>
    <row r="343">
      <c r="A343" s="150"/>
      <c r="B343" s="169"/>
      <c r="C343" s="152"/>
    </row>
    <row r="344">
      <c r="A344" s="150"/>
      <c r="B344" s="169"/>
      <c r="C344" s="152"/>
    </row>
    <row r="345">
      <c r="A345" s="150"/>
      <c r="B345" s="169"/>
      <c r="C345" s="152"/>
    </row>
    <row r="346">
      <c r="A346" s="150"/>
      <c r="B346" s="169"/>
      <c r="C346" s="152"/>
    </row>
    <row r="347">
      <c r="A347" s="150"/>
      <c r="B347" s="169"/>
      <c r="C347" s="152"/>
    </row>
    <row r="348">
      <c r="A348" s="150"/>
      <c r="B348" s="169"/>
      <c r="C348" s="152"/>
    </row>
    <row r="349">
      <c r="A349" s="150"/>
      <c r="B349" s="169"/>
      <c r="C349" s="152"/>
    </row>
    <row r="350">
      <c r="A350" s="150"/>
      <c r="B350" s="169"/>
      <c r="C350" s="152"/>
    </row>
    <row r="351">
      <c r="A351" s="150"/>
      <c r="B351" s="169"/>
      <c r="C351" s="152"/>
    </row>
    <row r="352">
      <c r="A352" s="150"/>
      <c r="B352" s="169"/>
      <c r="C352" s="152"/>
    </row>
    <row r="353">
      <c r="A353" s="150"/>
      <c r="B353" s="169"/>
      <c r="C353" s="152"/>
    </row>
    <row r="354">
      <c r="A354" s="150"/>
      <c r="B354" s="169"/>
      <c r="C354" s="152"/>
    </row>
    <row r="355">
      <c r="A355" s="150"/>
      <c r="B355" s="169"/>
      <c r="C355" s="152"/>
    </row>
    <row r="356">
      <c r="A356" s="150"/>
      <c r="B356" s="169"/>
      <c r="C356" s="152"/>
    </row>
    <row r="357">
      <c r="A357" s="150"/>
      <c r="B357" s="169"/>
      <c r="C357" s="152"/>
    </row>
    <row r="358">
      <c r="A358" s="150"/>
      <c r="B358" s="169"/>
      <c r="C358" s="152"/>
    </row>
    <row r="359">
      <c r="A359" s="150"/>
      <c r="B359" s="169"/>
      <c r="C359" s="152"/>
    </row>
    <row r="360">
      <c r="A360" s="150"/>
      <c r="B360" s="169"/>
      <c r="C360" s="152"/>
    </row>
    <row r="361">
      <c r="A361" s="150"/>
      <c r="B361" s="169"/>
      <c r="C361" s="152"/>
    </row>
    <row r="362">
      <c r="A362" s="150"/>
      <c r="B362" s="169"/>
      <c r="C362" s="152"/>
    </row>
    <row r="363">
      <c r="A363" s="150"/>
      <c r="B363" s="169"/>
      <c r="C363" s="152"/>
    </row>
    <row r="364">
      <c r="A364" s="150"/>
      <c r="B364" s="169"/>
      <c r="C364" s="152"/>
    </row>
    <row r="365">
      <c r="A365" s="150"/>
      <c r="B365" s="169"/>
      <c r="C365" s="152"/>
    </row>
    <row r="366">
      <c r="A366" s="150"/>
      <c r="B366" s="169"/>
      <c r="C366" s="152"/>
    </row>
    <row r="367">
      <c r="A367" s="150"/>
      <c r="B367" s="169"/>
      <c r="C367" s="152"/>
    </row>
    <row r="368">
      <c r="A368" s="150"/>
      <c r="B368" s="169"/>
      <c r="C368" s="152"/>
    </row>
    <row r="369">
      <c r="A369" s="150"/>
      <c r="B369" s="169"/>
      <c r="C369" s="152"/>
    </row>
    <row r="370">
      <c r="A370" s="150"/>
      <c r="B370" s="169"/>
      <c r="C370" s="152"/>
    </row>
    <row r="371">
      <c r="A371" s="150"/>
      <c r="B371" s="169"/>
      <c r="C371" s="152"/>
    </row>
    <row r="372">
      <c r="A372" s="150"/>
      <c r="B372" s="169"/>
      <c r="C372" s="152"/>
    </row>
    <row r="373">
      <c r="A373" s="150"/>
      <c r="B373" s="169"/>
      <c r="C373" s="152"/>
    </row>
    <row r="374">
      <c r="A374" s="150"/>
      <c r="B374" s="169"/>
      <c r="C374" s="152"/>
    </row>
    <row r="375">
      <c r="A375" s="150"/>
      <c r="B375" s="169"/>
      <c r="C375" s="152"/>
    </row>
    <row r="376">
      <c r="A376" s="150"/>
      <c r="B376" s="169"/>
      <c r="C376" s="152"/>
    </row>
    <row r="377">
      <c r="A377" s="150"/>
      <c r="B377" s="169"/>
      <c r="C377" s="152"/>
    </row>
    <row r="378">
      <c r="A378" s="150"/>
      <c r="B378" s="169"/>
      <c r="C378" s="152"/>
    </row>
    <row r="379">
      <c r="A379" s="150"/>
      <c r="B379" s="169"/>
      <c r="C379" s="152"/>
    </row>
    <row r="380">
      <c r="A380" s="150"/>
      <c r="B380" s="169"/>
      <c r="C380" s="152"/>
    </row>
    <row r="381">
      <c r="A381" s="150"/>
      <c r="B381" s="169"/>
      <c r="C381" s="152"/>
    </row>
    <row r="382">
      <c r="A382" s="150"/>
      <c r="B382" s="169"/>
      <c r="C382" s="152"/>
    </row>
    <row r="383">
      <c r="A383" s="150"/>
      <c r="B383" s="169"/>
      <c r="C383" s="152"/>
    </row>
    <row r="384">
      <c r="A384" s="150"/>
      <c r="B384" s="169"/>
      <c r="C384" s="152"/>
    </row>
    <row r="385">
      <c r="A385" s="150"/>
      <c r="B385" s="169"/>
      <c r="C385" s="152"/>
    </row>
    <row r="386">
      <c r="A386" s="150"/>
      <c r="B386" s="169"/>
      <c r="C386" s="152"/>
    </row>
    <row r="387">
      <c r="A387" s="150"/>
      <c r="B387" s="169"/>
      <c r="C387" s="152"/>
    </row>
    <row r="388">
      <c r="A388" s="150"/>
      <c r="B388" s="169"/>
      <c r="C388" s="152"/>
    </row>
    <row r="389">
      <c r="A389" s="150"/>
      <c r="B389" s="169"/>
      <c r="C389" s="152"/>
    </row>
    <row r="390">
      <c r="A390" s="150"/>
      <c r="B390" s="169"/>
      <c r="C390" s="152"/>
    </row>
    <row r="391">
      <c r="A391" s="150"/>
      <c r="B391" s="169"/>
      <c r="C391" s="152"/>
    </row>
    <row r="392">
      <c r="A392" s="150"/>
      <c r="B392" s="169"/>
      <c r="C392" s="152"/>
    </row>
    <row r="393">
      <c r="A393" s="150"/>
      <c r="B393" s="169"/>
      <c r="C393" s="152"/>
    </row>
    <row r="394">
      <c r="A394" s="150"/>
      <c r="B394" s="169"/>
      <c r="C394" s="152"/>
    </row>
    <row r="395">
      <c r="A395" s="150"/>
      <c r="B395" s="169"/>
      <c r="C395" s="152"/>
    </row>
    <row r="396">
      <c r="A396" s="150"/>
      <c r="B396" s="169"/>
      <c r="C396" s="152"/>
    </row>
    <row r="397">
      <c r="A397" s="150"/>
      <c r="B397" s="169"/>
      <c r="C397" s="152"/>
    </row>
    <row r="398">
      <c r="A398" s="150"/>
      <c r="B398" s="169"/>
      <c r="C398" s="152"/>
    </row>
    <row r="399">
      <c r="A399" s="150"/>
      <c r="B399" s="169"/>
      <c r="C399" s="152"/>
    </row>
    <row r="400">
      <c r="A400" s="150"/>
      <c r="B400" s="169"/>
      <c r="C400" s="152"/>
    </row>
    <row r="401">
      <c r="A401" s="150"/>
      <c r="B401" s="169"/>
      <c r="C401" s="152"/>
    </row>
    <row r="402">
      <c r="A402" s="150"/>
      <c r="B402" s="169"/>
      <c r="C402" s="152"/>
    </row>
    <row r="403">
      <c r="A403" s="150"/>
      <c r="B403" s="169"/>
      <c r="C403" s="152"/>
    </row>
    <row r="404">
      <c r="A404" s="150"/>
      <c r="B404" s="169"/>
      <c r="C404" s="152"/>
    </row>
    <row r="405">
      <c r="A405" s="150"/>
      <c r="B405" s="169"/>
      <c r="C405" s="152"/>
    </row>
    <row r="406">
      <c r="A406" s="150"/>
      <c r="B406" s="169"/>
      <c r="C406" s="152"/>
    </row>
    <row r="407">
      <c r="A407" s="150"/>
      <c r="B407" s="169"/>
      <c r="C407" s="152"/>
    </row>
    <row r="408">
      <c r="A408" s="150"/>
      <c r="B408" s="169"/>
      <c r="C408" s="152"/>
    </row>
    <row r="409">
      <c r="A409" s="150"/>
      <c r="B409" s="169"/>
      <c r="C409" s="152"/>
    </row>
    <row r="410">
      <c r="A410" s="150"/>
      <c r="B410" s="169"/>
      <c r="C410" s="152"/>
    </row>
    <row r="411">
      <c r="A411" s="150"/>
      <c r="B411" s="169"/>
      <c r="C411" s="152"/>
    </row>
    <row r="412">
      <c r="A412" s="150"/>
      <c r="B412" s="169"/>
      <c r="C412" s="152"/>
    </row>
    <row r="413">
      <c r="A413" s="150"/>
      <c r="B413" s="169"/>
      <c r="C413" s="152"/>
    </row>
    <row r="414">
      <c r="A414" s="150"/>
      <c r="B414" s="169"/>
      <c r="C414" s="152"/>
    </row>
    <row r="415">
      <c r="A415" s="150"/>
      <c r="B415" s="169"/>
      <c r="C415" s="152"/>
    </row>
    <row r="416">
      <c r="A416" s="150"/>
      <c r="B416" s="169"/>
      <c r="C416" s="152"/>
    </row>
    <row r="417">
      <c r="A417" s="150"/>
      <c r="B417" s="169"/>
      <c r="C417" s="152"/>
    </row>
    <row r="418">
      <c r="A418" s="150"/>
      <c r="B418" s="169"/>
      <c r="C418" s="152"/>
    </row>
    <row r="419">
      <c r="A419" s="150"/>
      <c r="B419" s="169"/>
      <c r="C419" s="152"/>
    </row>
    <row r="420">
      <c r="A420" s="150"/>
      <c r="B420" s="169"/>
      <c r="C420" s="152"/>
    </row>
    <row r="421">
      <c r="A421" s="150"/>
      <c r="B421" s="169"/>
      <c r="C421" s="152"/>
    </row>
    <row r="422">
      <c r="A422" s="150"/>
      <c r="B422" s="169"/>
      <c r="C422" s="152"/>
    </row>
    <row r="423">
      <c r="A423" s="150"/>
      <c r="B423" s="169"/>
      <c r="C423" s="152"/>
    </row>
    <row r="424">
      <c r="A424" s="150"/>
      <c r="B424" s="169"/>
      <c r="C424" s="152"/>
    </row>
    <row r="425">
      <c r="A425" s="150"/>
      <c r="B425" s="169"/>
      <c r="C425" s="152"/>
    </row>
    <row r="426">
      <c r="A426" s="150"/>
      <c r="B426" s="169"/>
      <c r="C426" s="152"/>
    </row>
    <row r="427">
      <c r="A427" s="150"/>
      <c r="B427" s="169"/>
      <c r="C427" s="152"/>
    </row>
    <row r="428">
      <c r="A428" s="150"/>
      <c r="B428" s="169"/>
      <c r="C428" s="152"/>
    </row>
    <row r="429">
      <c r="A429" s="150"/>
      <c r="B429" s="169"/>
      <c r="C429" s="152"/>
    </row>
    <row r="430">
      <c r="A430" s="150"/>
      <c r="B430" s="169"/>
      <c r="C430" s="152"/>
    </row>
    <row r="431">
      <c r="A431" s="150"/>
      <c r="B431" s="169"/>
      <c r="C431" s="152"/>
    </row>
    <row r="432">
      <c r="A432" s="150"/>
      <c r="B432" s="169"/>
      <c r="C432" s="152"/>
    </row>
    <row r="433">
      <c r="A433" s="150"/>
      <c r="B433" s="169"/>
      <c r="C433" s="152"/>
    </row>
    <row r="434">
      <c r="A434" s="150"/>
      <c r="B434" s="169"/>
      <c r="C434" s="152"/>
    </row>
    <row r="435">
      <c r="A435" s="150"/>
      <c r="B435" s="169"/>
      <c r="C435" s="152"/>
    </row>
    <row r="436">
      <c r="A436" s="150"/>
      <c r="B436" s="169"/>
      <c r="C436" s="152"/>
    </row>
    <row r="437">
      <c r="A437" s="150"/>
      <c r="B437" s="169"/>
      <c r="C437" s="152"/>
    </row>
    <row r="438">
      <c r="A438" s="150"/>
      <c r="B438" s="169"/>
      <c r="C438" s="152"/>
    </row>
    <row r="439">
      <c r="A439" s="150"/>
      <c r="B439" s="169"/>
      <c r="C439" s="152"/>
    </row>
    <row r="440">
      <c r="A440" s="150"/>
      <c r="B440" s="169"/>
      <c r="C440" s="152"/>
    </row>
    <row r="441">
      <c r="A441" s="150"/>
      <c r="B441" s="169"/>
      <c r="C441" s="152"/>
    </row>
    <row r="442">
      <c r="A442" s="150"/>
      <c r="B442" s="169"/>
      <c r="C442" s="152"/>
    </row>
    <row r="443">
      <c r="A443" s="150"/>
      <c r="B443" s="169"/>
      <c r="C443" s="152"/>
    </row>
    <row r="444">
      <c r="A444" s="150"/>
      <c r="B444" s="169"/>
      <c r="C444" s="152"/>
    </row>
    <row r="445">
      <c r="A445" s="150"/>
      <c r="B445" s="169"/>
      <c r="C445" s="152"/>
    </row>
    <row r="446">
      <c r="A446" s="150"/>
      <c r="B446" s="169"/>
      <c r="C446" s="152"/>
    </row>
    <row r="447">
      <c r="A447" s="150"/>
      <c r="B447" s="169"/>
      <c r="C447" s="152"/>
    </row>
    <row r="448">
      <c r="A448" s="150"/>
      <c r="B448" s="169"/>
      <c r="C448" s="152"/>
    </row>
    <row r="449">
      <c r="A449" s="150"/>
      <c r="B449" s="169"/>
      <c r="C449" s="152"/>
    </row>
    <row r="450">
      <c r="A450" s="150"/>
      <c r="B450" s="169"/>
      <c r="C450" s="152"/>
    </row>
    <row r="451">
      <c r="A451" s="150"/>
      <c r="B451" s="169"/>
      <c r="C451" s="152"/>
    </row>
    <row r="452">
      <c r="A452" s="150"/>
      <c r="B452" s="169"/>
      <c r="C452" s="152"/>
    </row>
    <row r="453">
      <c r="A453" s="150"/>
      <c r="B453" s="169"/>
      <c r="C453" s="152"/>
    </row>
    <row r="454">
      <c r="A454" s="150"/>
      <c r="B454" s="169"/>
      <c r="C454" s="152"/>
    </row>
    <row r="455">
      <c r="A455" s="150"/>
      <c r="B455" s="169"/>
      <c r="C455" s="152"/>
    </row>
    <row r="456">
      <c r="A456" s="150"/>
      <c r="B456" s="169"/>
      <c r="C456" s="152"/>
    </row>
    <row r="457">
      <c r="A457" s="150"/>
      <c r="B457" s="169"/>
      <c r="C457" s="152"/>
    </row>
    <row r="458">
      <c r="A458" s="150"/>
      <c r="B458" s="169"/>
      <c r="C458" s="152"/>
    </row>
    <row r="459">
      <c r="A459" s="150"/>
      <c r="B459" s="169"/>
      <c r="C459" s="152"/>
    </row>
    <row r="460">
      <c r="A460" s="150"/>
      <c r="B460" s="169"/>
      <c r="C460" s="152"/>
    </row>
    <row r="461">
      <c r="A461" s="150"/>
      <c r="B461" s="169"/>
      <c r="C461" s="152"/>
    </row>
    <row r="462">
      <c r="A462" s="150"/>
      <c r="B462" s="169"/>
      <c r="C462" s="152"/>
    </row>
    <row r="463">
      <c r="A463" s="150"/>
      <c r="B463" s="169"/>
      <c r="C463" s="152"/>
    </row>
    <row r="464">
      <c r="A464" s="150"/>
      <c r="B464" s="169"/>
      <c r="C464" s="152"/>
    </row>
    <row r="465">
      <c r="A465" s="150"/>
      <c r="B465" s="169"/>
      <c r="C465" s="152"/>
    </row>
    <row r="466">
      <c r="A466" s="150"/>
      <c r="B466" s="169"/>
      <c r="C466" s="152"/>
    </row>
    <row r="467">
      <c r="A467" s="150"/>
      <c r="B467" s="169"/>
      <c r="C467" s="152"/>
    </row>
    <row r="468">
      <c r="A468" s="150"/>
      <c r="B468" s="169"/>
      <c r="C468" s="152"/>
    </row>
    <row r="469">
      <c r="A469" s="150"/>
      <c r="B469" s="169"/>
      <c r="C469" s="152"/>
    </row>
    <row r="470">
      <c r="A470" s="150"/>
      <c r="B470" s="169"/>
      <c r="C470" s="152"/>
    </row>
    <row r="471">
      <c r="A471" s="150"/>
      <c r="B471" s="169"/>
      <c r="C471" s="152"/>
    </row>
    <row r="472">
      <c r="A472" s="150"/>
      <c r="B472" s="169"/>
      <c r="C472" s="152"/>
    </row>
    <row r="473">
      <c r="A473" s="150"/>
      <c r="B473" s="169"/>
      <c r="C473" s="152"/>
    </row>
    <row r="474">
      <c r="A474" s="150"/>
      <c r="B474" s="169"/>
      <c r="C474" s="152"/>
    </row>
    <row r="475">
      <c r="A475" s="150"/>
      <c r="B475" s="169"/>
      <c r="C475" s="152"/>
    </row>
    <row r="476">
      <c r="A476" s="150"/>
      <c r="B476" s="169"/>
      <c r="C476" s="152"/>
    </row>
    <row r="477">
      <c r="A477" s="150"/>
      <c r="B477" s="169"/>
      <c r="C477" s="152"/>
    </row>
    <row r="478">
      <c r="A478" s="150"/>
      <c r="B478" s="169"/>
      <c r="C478" s="152"/>
    </row>
    <row r="479">
      <c r="A479" s="150"/>
      <c r="B479" s="169"/>
      <c r="C479" s="152"/>
    </row>
    <row r="480">
      <c r="A480" s="150"/>
      <c r="B480" s="169"/>
      <c r="C480" s="152"/>
    </row>
    <row r="481">
      <c r="A481" s="150"/>
      <c r="B481" s="169"/>
      <c r="C481" s="152"/>
    </row>
    <row r="482">
      <c r="A482" s="150"/>
      <c r="B482" s="169"/>
      <c r="C482" s="152"/>
    </row>
    <row r="483">
      <c r="A483" s="150"/>
      <c r="B483" s="169"/>
      <c r="C483" s="152"/>
    </row>
    <row r="484">
      <c r="A484" s="150"/>
      <c r="B484" s="169"/>
      <c r="C484" s="152"/>
    </row>
    <row r="485">
      <c r="A485" s="150"/>
      <c r="B485" s="169"/>
      <c r="C485" s="152"/>
    </row>
    <row r="486">
      <c r="A486" s="150"/>
      <c r="B486" s="169"/>
      <c r="C486" s="152"/>
    </row>
    <row r="487">
      <c r="A487" s="150"/>
      <c r="B487" s="169"/>
      <c r="C487" s="152"/>
    </row>
    <row r="488">
      <c r="A488" s="150"/>
      <c r="B488" s="169"/>
      <c r="C488" s="152"/>
    </row>
    <row r="489">
      <c r="A489" s="150"/>
      <c r="B489" s="169"/>
      <c r="C489" s="152"/>
    </row>
    <row r="490">
      <c r="A490" s="150"/>
      <c r="B490" s="169"/>
      <c r="C490" s="152"/>
    </row>
    <row r="491">
      <c r="A491" s="150"/>
      <c r="B491" s="169"/>
      <c r="C491" s="152"/>
    </row>
    <row r="492">
      <c r="A492" s="150"/>
      <c r="B492" s="169"/>
      <c r="C492" s="152"/>
    </row>
    <row r="493">
      <c r="A493" s="150"/>
      <c r="B493" s="169"/>
      <c r="C493" s="152"/>
    </row>
    <row r="494">
      <c r="A494" s="150"/>
      <c r="B494" s="169"/>
      <c r="C494" s="152"/>
    </row>
    <row r="495">
      <c r="A495" s="150"/>
      <c r="B495" s="169"/>
      <c r="C495" s="152"/>
    </row>
    <row r="496">
      <c r="A496" s="150"/>
      <c r="B496" s="169"/>
      <c r="C496" s="152"/>
    </row>
    <row r="497">
      <c r="A497" s="150"/>
      <c r="B497" s="169"/>
      <c r="C497" s="152"/>
    </row>
    <row r="498">
      <c r="A498" s="150"/>
      <c r="B498" s="169"/>
      <c r="C498" s="152"/>
    </row>
    <row r="499">
      <c r="A499" s="150"/>
      <c r="B499" s="169"/>
      <c r="C499" s="152"/>
    </row>
    <row r="500">
      <c r="A500" s="150"/>
      <c r="B500" s="169"/>
      <c r="C500" s="152"/>
    </row>
    <row r="501">
      <c r="A501" s="150"/>
      <c r="B501" s="169"/>
      <c r="C501" s="152"/>
    </row>
    <row r="502">
      <c r="A502" s="150"/>
      <c r="B502" s="169"/>
      <c r="C502" s="152"/>
    </row>
    <row r="503">
      <c r="A503" s="150"/>
      <c r="B503" s="169"/>
      <c r="C503" s="152"/>
    </row>
    <row r="504">
      <c r="A504" s="150"/>
      <c r="B504" s="169"/>
      <c r="C504" s="152"/>
    </row>
    <row r="505">
      <c r="A505" s="150"/>
      <c r="B505" s="169"/>
      <c r="C505" s="152"/>
    </row>
    <row r="506">
      <c r="A506" s="150"/>
      <c r="B506" s="169"/>
      <c r="C506" s="152"/>
    </row>
    <row r="507">
      <c r="A507" s="150"/>
      <c r="B507" s="169"/>
      <c r="C507" s="152"/>
    </row>
    <row r="508">
      <c r="A508" s="150"/>
      <c r="B508" s="169"/>
      <c r="C508" s="152"/>
    </row>
    <row r="509">
      <c r="A509" s="150"/>
      <c r="B509" s="169"/>
      <c r="C509" s="152"/>
    </row>
    <row r="510">
      <c r="A510" s="150"/>
      <c r="B510" s="169"/>
      <c r="C510" s="152"/>
    </row>
    <row r="511">
      <c r="A511" s="150"/>
      <c r="B511" s="169"/>
      <c r="C511" s="152"/>
    </row>
    <row r="512">
      <c r="A512" s="150"/>
      <c r="B512" s="169"/>
      <c r="C512" s="152"/>
    </row>
    <row r="513">
      <c r="A513" s="150"/>
      <c r="B513" s="169"/>
      <c r="C513" s="152"/>
    </row>
    <row r="514">
      <c r="A514" s="150"/>
      <c r="B514" s="169"/>
      <c r="C514" s="152"/>
    </row>
    <row r="515">
      <c r="A515" s="150"/>
      <c r="B515" s="169"/>
      <c r="C515" s="152"/>
    </row>
    <row r="516">
      <c r="A516" s="150"/>
      <c r="B516" s="169"/>
      <c r="C516" s="152"/>
    </row>
    <row r="517">
      <c r="A517" s="150"/>
      <c r="B517" s="169"/>
      <c r="C517" s="152"/>
    </row>
    <row r="518">
      <c r="A518" s="150"/>
      <c r="B518" s="169"/>
      <c r="C518" s="152"/>
    </row>
    <row r="519">
      <c r="A519" s="150"/>
      <c r="B519" s="169"/>
      <c r="C519" s="152"/>
    </row>
    <row r="520">
      <c r="A520" s="150"/>
      <c r="B520" s="169"/>
      <c r="C520" s="152"/>
    </row>
    <row r="521">
      <c r="A521" s="150"/>
      <c r="B521" s="169"/>
      <c r="C521" s="152"/>
    </row>
    <row r="522">
      <c r="A522" s="150"/>
      <c r="B522" s="169"/>
      <c r="C522" s="152"/>
    </row>
    <row r="523">
      <c r="A523" s="150"/>
      <c r="B523" s="169"/>
      <c r="C523" s="152"/>
    </row>
    <row r="524">
      <c r="A524" s="150"/>
      <c r="B524" s="169"/>
      <c r="C524" s="152"/>
    </row>
    <row r="525">
      <c r="A525" s="150"/>
      <c r="B525" s="169"/>
      <c r="C525" s="152"/>
    </row>
    <row r="526">
      <c r="A526" s="150"/>
      <c r="B526" s="169"/>
      <c r="C526" s="152"/>
    </row>
    <row r="527">
      <c r="A527" s="150"/>
      <c r="B527" s="169"/>
      <c r="C527" s="152"/>
    </row>
    <row r="528">
      <c r="A528" s="150"/>
      <c r="B528" s="169"/>
      <c r="C528" s="152"/>
    </row>
    <row r="529">
      <c r="A529" s="150"/>
      <c r="B529" s="169"/>
      <c r="C529" s="152"/>
    </row>
    <row r="530">
      <c r="A530" s="150"/>
      <c r="B530" s="169"/>
      <c r="C530" s="152"/>
    </row>
    <row r="531">
      <c r="A531" s="150"/>
      <c r="B531" s="169"/>
      <c r="C531" s="152"/>
    </row>
    <row r="532">
      <c r="A532" s="150"/>
      <c r="B532" s="169"/>
      <c r="C532" s="152"/>
    </row>
    <row r="533">
      <c r="A533" s="150"/>
      <c r="B533" s="169"/>
      <c r="C533" s="152"/>
    </row>
    <row r="534">
      <c r="A534" s="150"/>
      <c r="B534" s="169"/>
      <c r="C534" s="152"/>
    </row>
    <row r="535">
      <c r="A535" s="150"/>
      <c r="B535" s="169"/>
      <c r="C535" s="152"/>
    </row>
    <row r="536">
      <c r="A536" s="150"/>
      <c r="B536" s="169"/>
      <c r="C536" s="152"/>
    </row>
    <row r="537">
      <c r="A537" s="150"/>
      <c r="B537" s="169"/>
      <c r="C537" s="152"/>
    </row>
    <row r="538">
      <c r="A538" s="150"/>
      <c r="B538" s="169"/>
      <c r="C538" s="152"/>
    </row>
    <row r="539">
      <c r="A539" s="150"/>
      <c r="B539" s="169"/>
      <c r="C539" s="152"/>
    </row>
    <row r="540">
      <c r="A540" s="150"/>
      <c r="B540" s="169"/>
      <c r="C540" s="152"/>
    </row>
    <row r="541">
      <c r="A541" s="150"/>
      <c r="B541" s="169"/>
      <c r="C541" s="152"/>
    </row>
    <row r="542">
      <c r="A542" s="150"/>
      <c r="B542" s="169"/>
      <c r="C542" s="152"/>
    </row>
    <row r="543">
      <c r="A543" s="150"/>
      <c r="B543" s="169"/>
      <c r="C543" s="152"/>
    </row>
    <row r="544">
      <c r="A544" s="150"/>
      <c r="B544" s="169"/>
      <c r="C544" s="152"/>
    </row>
    <row r="545">
      <c r="A545" s="150"/>
      <c r="B545" s="169"/>
      <c r="C545" s="152"/>
    </row>
    <row r="546">
      <c r="A546" s="150"/>
      <c r="B546" s="169"/>
      <c r="C546" s="152"/>
    </row>
    <row r="547">
      <c r="A547" s="150"/>
      <c r="B547" s="169"/>
      <c r="C547" s="152"/>
    </row>
    <row r="548">
      <c r="A548" s="150"/>
      <c r="B548" s="169"/>
      <c r="C548" s="152"/>
    </row>
    <row r="549">
      <c r="A549" s="150"/>
      <c r="B549" s="169"/>
      <c r="C549" s="152"/>
    </row>
    <row r="550">
      <c r="A550" s="150"/>
      <c r="B550" s="169"/>
      <c r="C550" s="152"/>
    </row>
    <row r="551">
      <c r="A551" s="150"/>
      <c r="B551" s="169"/>
      <c r="C551" s="152"/>
    </row>
    <row r="552">
      <c r="A552" s="150"/>
      <c r="B552" s="169"/>
      <c r="C552" s="152"/>
    </row>
    <row r="553">
      <c r="A553" s="150"/>
      <c r="B553" s="169"/>
      <c r="C553" s="152"/>
    </row>
    <row r="554">
      <c r="A554" s="150"/>
      <c r="B554" s="169"/>
      <c r="C554" s="152"/>
    </row>
    <row r="555">
      <c r="A555" s="150"/>
      <c r="B555" s="169"/>
      <c r="C555" s="152"/>
    </row>
    <row r="556">
      <c r="A556" s="150"/>
      <c r="B556" s="169"/>
      <c r="C556" s="152"/>
    </row>
    <row r="557">
      <c r="A557" s="150"/>
      <c r="B557" s="169"/>
      <c r="C557" s="152"/>
    </row>
    <row r="558">
      <c r="A558" s="150"/>
      <c r="B558" s="169"/>
      <c r="C558" s="152"/>
    </row>
    <row r="559">
      <c r="A559" s="150"/>
      <c r="B559" s="169"/>
      <c r="C559" s="152"/>
    </row>
    <row r="560">
      <c r="A560" s="150"/>
      <c r="B560" s="169"/>
      <c r="C560" s="152"/>
    </row>
    <row r="561">
      <c r="A561" s="150"/>
      <c r="B561" s="169"/>
      <c r="C561" s="152"/>
    </row>
    <row r="562">
      <c r="A562" s="150"/>
      <c r="B562" s="169"/>
      <c r="C562" s="152"/>
    </row>
    <row r="563">
      <c r="A563" s="150"/>
      <c r="B563" s="169"/>
      <c r="C563" s="152"/>
    </row>
    <row r="564">
      <c r="A564" s="150"/>
      <c r="B564" s="169"/>
      <c r="C564" s="152"/>
    </row>
    <row r="565">
      <c r="A565" s="150"/>
      <c r="B565" s="169"/>
      <c r="C565" s="152"/>
    </row>
    <row r="566">
      <c r="A566" s="150"/>
      <c r="B566" s="169"/>
      <c r="C566" s="152"/>
    </row>
    <row r="567">
      <c r="A567" s="150"/>
      <c r="B567" s="169"/>
      <c r="C567" s="152"/>
    </row>
    <row r="568">
      <c r="A568" s="150"/>
      <c r="B568" s="169"/>
      <c r="C568" s="152"/>
    </row>
    <row r="569">
      <c r="A569" s="150"/>
      <c r="B569" s="169"/>
      <c r="C569" s="152"/>
    </row>
    <row r="570">
      <c r="A570" s="150"/>
      <c r="B570" s="169"/>
      <c r="C570" s="152"/>
    </row>
    <row r="571">
      <c r="A571" s="150"/>
      <c r="B571" s="169"/>
      <c r="C571" s="152"/>
    </row>
    <row r="572">
      <c r="A572" s="150"/>
      <c r="B572" s="169"/>
      <c r="C572" s="152"/>
    </row>
    <row r="573">
      <c r="A573" s="150"/>
      <c r="B573" s="169"/>
      <c r="C573" s="152"/>
    </row>
    <row r="574">
      <c r="A574" s="150"/>
      <c r="B574" s="169"/>
      <c r="C574" s="152"/>
    </row>
    <row r="575">
      <c r="A575" s="150"/>
      <c r="B575" s="169"/>
      <c r="C575" s="152"/>
    </row>
    <row r="576">
      <c r="A576" s="150"/>
      <c r="B576" s="169"/>
      <c r="C576" s="152"/>
    </row>
    <row r="577">
      <c r="A577" s="150"/>
      <c r="B577" s="169"/>
      <c r="C577" s="152"/>
    </row>
    <row r="578">
      <c r="A578" s="150"/>
      <c r="B578" s="169"/>
      <c r="C578" s="152"/>
    </row>
    <row r="579">
      <c r="A579" s="150"/>
      <c r="B579" s="169"/>
      <c r="C579" s="152"/>
    </row>
    <row r="580">
      <c r="A580" s="150"/>
      <c r="B580" s="169"/>
      <c r="C580" s="152"/>
    </row>
    <row r="581">
      <c r="A581" s="150"/>
      <c r="B581" s="169"/>
      <c r="C581" s="152"/>
    </row>
    <row r="582">
      <c r="A582" s="150"/>
      <c r="B582" s="169"/>
      <c r="C582" s="152"/>
    </row>
    <row r="583">
      <c r="A583" s="150"/>
      <c r="B583" s="169"/>
      <c r="C583" s="152"/>
    </row>
    <row r="584">
      <c r="A584" s="150"/>
      <c r="B584" s="169"/>
      <c r="C584" s="152"/>
    </row>
    <row r="585">
      <c r="A585" s="150"/>
      <c r="B585" s="169"/>
      <c r="C585" s="152"/>
    </row>
    <row r="586">
      <c r="A586" s="150"/>
      <c r="B586" s="169"/>
      <c r="C586" s="152"/>
    </row>
    <row r="587">
      <c r="A587" s="150"/>
      <c r="B587" s="169"/>
      <c r="C587" s="152"/>
    </row>
    <row r="588">
      <c r="A588" s="150"/>
      <c r="B588" s="169"/>
      <c r="C588" s="152"/>
    </row>
    <row r="589">
      <c r="A589" s="150"/>
      <c r="B589" s="169"/>
      <c r="C589" s="152"/>
    </row>
    <row r="590">
      <c r="A590" s="150"/>
      <c r="B590" s="169"/>
      <c r="C590" s="152"/>
    </row>
    <row r="591">
      <c r="A591" s="150"/>
      <c r="B591" s="169"/>
      <c r="C591" s="152"/>
    </row>
    <row r="592">
      <c r="A592" s="150"/>
      <c r="B592" s="169"/>
      <c r="C592" s="152"/>
    </row>
    <row r="593">
      <c r="A593" s="150"/>
      <c r="B593" s="169"/>
      <c r="C593" s="152"/>
    </row>
    <row r="594">
      <c r="A594" s="150"/>
      <c r="B594" s="169"/>
      <c r="C594" s="152"/>
    </row>
    <row r="595">
      <c r="A595" s="150"/>
      <c r="B595" s="169"/>
      <c r="C595" s="152"/>
    </row>
    <row r="596">
      <c r="A596" s="150"/>
      <c r="B596" s="169"/>
      <c r="C596" s="152"/>
    </row>
    <row r="597">
      <c r="A597" s="150"/>
      <c r="B597" s="169"/>
      <c r="C597" s="152"/>
    </row>
    <row r="598">
      <c r="A598" s="150"/>
      <c r="B598" s="169"/>
      <c r="C598" s="152"/>
    </row>
    <row r="599">
      <c r="A599" s="150"/>
      <c r="B599" s="169"/>
      <c r="C599" s="152"/>
    </row>
    <row r="600">
      <c r="A600" s="150"/>
      <c r="B600" s="169"/>
      <c r="C600" s="152"/>
    </row>
    <row r="601">
      <c r="A601" s="150"/>
      <c r="B601" s="169"/>
      <c r="C601" s="152"/>
    </row>
    <row r="602">
      <c r="A602" s="150"/>
      <c r="B602" s="169"/>
      <c r="C602" s="152"/>
    </row>
    <row r="603">
      <c r="A603" s="150"/>
      <c r="B603" s="169"/>
      <c r="C603" s="152"/>
    </row>
    <row r="604">
      <c r="A604" s="150"/>
      <c r="B604" s="169"/>
      <c r="C604" s="152"/>
    </row>
    <row r="605">
      <c r="A605" s="150"/>
      <c r="B605" s="169"/>
      <c r="C605" s="152"/>
    </row>
    <row r="606">
      <c r="A606" s="150"/>
      <c r="B606" s="169"/>
      <c r="C606" s="152"/>
    </row>
    <row r="607">
      <c r="A607" s="150"/>
      <c r="B607" s="169"/>
      <c r="C607" s="152"/>
    </row>
    <row r="608">
      <c r="A608" s="150"/>
      <c r="B608" s="169"/>
      <c r="C608" s="152"/>
    </row>
    <row r="609">
      <c r="A609" s="150"/>
      <c r="B609" s="169"/>
      <c r="C609" s="152"/>
    </row>
    <row r="610">
      <c r="A610" s="150"/>
      <c r="B610" s="169"/>
      <c r="C610" s="152"/>
    </row>
    <row r="611">
      <c r="A611" s="150"/>
      <c r="B611" s="169"/>
      <c r="C611" s="152"/>
    </row>
    <row r="612">
      <c r="A612" s="150"/>
      <c r="B612" s="169"/>
      <c r="C612" s="152"/>
    </row>
    <row r="613">
      <c r="A613" s="150"/>
      <c r="B613" s="169"/>
      <c r="C613" s="152"/>
    </row>
    <row r="614">
      <c r="A614" s="150"/>
      <c r="B614" s="169"/>
      <c r="C614" s="152"/>
    </row>
    <row r="615">
      <c r="A615" s="150"/>
      <c r="B615" s="169"/>
      <c r="C615" s="152"/>
    </row>
    <row r="616">
      <c r="A616" s="150"/>
      <c r="B616" s="169"/>
      <c r="C616" s="152"/>
    </row>
    <row r="617">
      <c r="A617" s="150"/>
      <c r="B617" s="169"/>
      <c r="C617" s="152"/>
    </row>
    <row r="618">
      <c r="A618" s="150"/>
      <c r="B618" s="169"/>
      <c r="C618" s="152"/>
    </row>
    <row r="619">
      <c r="A619" s="150"/>
      <c r="B619" s="169"/>
      <c r="C619" s="152"/>
    </row>
    <row r="620">
      <c r="A620" s="150"/>
      <c r="B620" s="169"/>
      <c r="C620" s="152"/>
    </row>
    <row r="621">
      <c r="A621" s="150"/>
      <c r="B621" s="169"/>
      <c r="C621" s="152"/>
    </row>
    <row r="622">
      <c r="A622" s="150"/>
      <c r="B622" s="169"/>
      <c r="C622" s="152"/>
    </row>
    <row r="623">
      <c r="A623" s="150"/>
      <c r="B623" s="169"/>
      <c r="C623" s="152"/>
    </row>
    <row r="624">
      <c r="A624" s="150"/>
      <c r="B624" s="169"/>
      <c r="C624" s="152"/>
    </row>
    <row r="625">
      <c r="A625" s="150"/>
      <c r="B625" s="169"/>
      <c r="C625" s="152"/>
    </row>
    <row r="626">
      <c r="A626" s="150"/>
      <c r="B626" s="169"/>
      <c r="C626" s="152"/>
    </row>
    <row r="627">
      <c r="A627" s="150"/>
      <c r="B627" s="169"/>
      <c r="C627" s="152"/>
    </row>
    <row r="628">
      <c r="A628" s="150"/>
      <c r="B628" s="169"/>
      <c r="C628" s="152"/>
    </row>
    <row r="629">
      <c r="A629" s="150"/>
      <c r="B629" s="169"/>
      <c r="C629" s="152"/>
    </row>
    <row r="630">
      <c r="A630" s="150"/>
      <c r="B630" s="169"/>
      <c r="C630" s="152"/>
    </row>
    <row r="631">
      <c r="A631" s="150"/>
      <c r="B631" s="169"/>
      <c r="C631" s="152"/>
    </row>
    <row r="632">
      <c r="A632" s="150"/>
      <c r="B632" s="169"/>
      <c r="C632" s="152"/>
    </row>
    <row r="633">
      <c r="A633" s="150"/>
      <c r="B633" s="169"/>
      <c r="C633" s="152"/>
    </row>
    <row r="634">
      <c r="A634" s="150"/>
      <c r="B634" s="169"/>
      <c r="C634" s="152"/>
    </row>
    <row r="635">
      <c r="A635" s="150"/>
      <c r="B635" s="169"/>
      <c r="C635" s="152"/>
    </row>
    <row r="636">
      <c r="A636" s="150"/>
      <c r="B636" s="169"/>
      <c r="C636" s="152"/>
    </row>
    <row r="637">
      <c r="A637" s="150"/>
      <c r="B637" s="169"/>
      <c r="C637" s="152"/>
    </row>
    <row r="638">
      <c r="A638" s="150"/>
      <c r="B638" s="169"/>
      <c r="C638" s="152"/>
    </row>
    <row r="639">
      <c r="A639" s="150"/>
      <c r="B639" s="169"/>
      <c r="C639" s="152"/>
    </row>
    <row r="640">
      <c r="A640" s="150"/>
      <c r="B640" s="169"/>
      <c r="C640" s="152"/>
    </row>
    <row r="641">
      <c r="A641" s="150"/>
      <c r="B641" s="169"/>
      <c r="C641" s="152"/>
    </row>
    <row r="642">
      <c r="A642" s="150"/>
      <c r="B642" s="169"/>
      <c r="C642" s="152"/>
    </row>
    <row r="643">
      <c r="A643" s="150"/>
      <c r="B643" s="169"/>
      <c r="C643" s="152"/>
    </row>
    <row r="644">
      <c r="A644" s="150"/>
      <c r="B644" s="169"/>
      <c r="C644" s="152"/>
    </row>
    <row r="645">
      <c r="A645" s="150"/>
      <c r="B645" s="169"/>
      <c r="C645" s="152"/>
    </row>
    <row r="646">
      <c r="A646" s="150"/>
      <c r="B646" s="169"/>
      <c r="C646" s="152"/>
    </row>
    <row r="647">
      <c r="A647" s="150"/>
      <c r="B647" s="169"/>
      <c r="C647" s="152"/>
    </row>
    <row r="648">
      <c r="A648" s="150"/>
      <c r="B648" s="169"/>
      <c r="C648" s="152"/>
    </row>
    <row r="649">
      <c r="A649" s="150"/>
      <c r="B649" s="169"/>
      <c r="C649" s="152"/>
    </row>
    <row r="650">
      <c r="A650" s="150"/>
      <c r="B650" s="169"/>
      <c r="C650" s="152"/>
    </row>
    <row r="651">
      <c r="A651" s="150"/>
      <c r="B651" s="169"/>
      <c r="C651" s="152"/>
    </row>
    <row r="652">
      <c r="A652" s="150"/>
      <c r="B652" s="169"/>
      <c r="C652" s="152"/>
    </row>
    <row r="653">
      <c r="A653" s="150"/>
      <c r="B653" s="169"/>
      <c r="C653" s="152"/>
    </row>
    <row r="654">
      <c r="A654" s="150"/>
      <c r="B654" s="169"/>
      <c r="C654" s="152"/>
    </row>
    <row r="655">
      <c r="A655" s="150"/>
      <c r="B655" s="169"/>
      <c r="C655" s="152"/>
    </row>
    <row r="656">
      <c r="A656" s="150"/>
      <c r="B656" s="169"/>
      <c r="C656" s="152"/>
    </row>
    <row r="657">
      <c r="A657" s="150"/>
      <c r="B657" s="169"/>
      <c r="C657" s="152"/>
    </row>
    <row r="658">
      <c r="A658" s="150"/>
      <c r="B658" s="169"/>
      <c r="C658" s="152"/>
    </row>
    <row r="659">
      <c r="A659" s="150"/>
      <c r="B659" s="169"/>
      <c r="C659" s="152"/>
    </row>
    <row r="660">
      <c r="A660" s="150"/>
      <c r="B660" s="169"/>
      <c r="C660" s="152"/>
    </row>
    <row r="661">
      <c r="A661" s="150"/>
      <c r="B661" s="169"/>
      <c r="C661" s="152"/>
    </row>
    <row r="662">
      <c r="A662" s="150"/>
      <c r="B662" s="169"/>
      <c r="C662" s="152"/>
    </row>
    <row r="663">
      <c r="A663" s="150"/>
      <c r="B663" s="169"/>
      <c r="C663" s="152"/>
    </row>
    <row r="664">
      <c r="A664" s="150"/>
      <c r="B664" s="169"/>
      <c r="C664" s="152"/>
    </row>
    <row r="665">
      <c r="A665" s="150"/>
      <c r="B665" s="169"/>
      <c r="C665" s="152"/>
    </row>
    <row r="666">
      <c r="A666" s="150"/>
      <c r="B666" s="169"/>
      <c r="C666" s="152"/>
    </row>
    <row r="667">
      <c r="A667" s="150"/>
      <c r="B667" s="169"/>
      <c r="C667" s="152"/>
    </row>
    <row r="668">
      <c r="A668" s="150"/>
      <c r="B668" s="169"/>
      <c r="C668" s="152"/>
    </row>
    <row r="669">
      <c r="A669" s="150"/>
      <c r="B669" s="169"/>
      <c r="C669" s="152"/>
    </row>
    <row r="670">
      <c r="A670" s="150"/>
      <c r="B670" s="169"/>
      <c r="C670" s="152"/>
    </row>
    <row r="671">
      <c r="A671" s="150"/>
      <c r="B671" s="169"/>
      <c r="C671" s="152"/>
    </row>
    <row r="672">
      <c r="A672" s="150"/>
      <c r="B672" s="169"/>
      <c r="C672" s="152"/>
    </row>
    <row r="673">
      <c r="A673" s="150"/>
      <c r="B673" s="169"/>
      <c r="C673" s="152"/>
    </row>
    <row r="674">
      <c r="A674" s="150"/>
      <c r="B674" s="169"/>
      <c r="C674" s="152"/>
    </row>
    <row r="675">
      <c r="A675" s="150"/>
      <c r="B675" s="169"/>
      <c r="C675" s="152"/>
    </row>
    <row r="676">
      <c r="A676" s="150"/>
      <c r="B676" s="169"/>
      <c r="C676" s="152"/>
    </row>
    <row r="677">
      <c r="A677" s="150"/>
      <c r="B677" s="169"/>
      <c r="C677" s="152"/>
    </row>
    <row r="678">
      <c r="A678" s="150"/>
      <c r="B678" s="169"/>
      <c r="C678" s="152"/>
    </row>
    <row r="679">
      <c r="A679" s="150"/>
      <c r="B679" s="169"/>
      <c r="C679" s="152"/>
    </row>
    <row r="680">
      <c r="A680" s="150"/>
      <c r="B680" s="169"/>
      <c r="C680" s="152"/>
    </row>
    <row r="681">
      <c r="A681" s="150"/>
      <c r="B681" s="169"/>
      <c r="C681" s="152"/>
    </row>
    <row r="682">
      <c r="A682" s="150"/>
      <c r="B682" s="169"/>
      <c r="C682" s="152"/>
    </row>
    <row r="683">
      <c r="A683" s="150"/>
      <c r="B683" s="169"/>
      <c r="C683" s="152"/>
    </row>
    <row r="684">
      <c r="A684" s="150"/>
      <c r="B684" s="169"/>
      <c r="C684" s="152"/>
    </row>
    <row r="685">
      <c r="A685" s="150"/>
      <c r="B685" s="169"/>
      <c r="C685" s="152"/>
    </row>
    <row r="686">
      <c r="A686" s="150"/>
      <c r="B686" s="169"/>
      <c r="C686" s="152"/>
    </row>
    <row r="687">
      <c r="A687" s="150"/>
      <c r="B687" s="169"/>
      <c r="C687" s="152"/>
    </row>
    <row r="688">
      <c r="A688" s="150"/>
      <c r="B688" s="169"/>
      <c r="C688" s="152"/>
    </row>
    <row r="689">
      <c r="A689" s="150"/>
      <c r="B689" s="169"/>
      <c r="C689" s="152"/>
    </row>
    <row r="690">
      <c r="A690" s="150"/>
      <c r="B690" s="169"/>
      <c r="C690" s="152"/>
    </row>
    <row r="691">
      <c r="A691" s="150"/>
      <c r="B691" s="169"/>
      <c r="C691" s="152"/>
    </row>
    <row r="692">
      <c r="A692" s="150"/>
      <c r="B692" s="169"/>
      <c r="C692" s="152"/>
    </row>
    <row r="693">
      <c r="A693" s="150"/>
      <c r="B693" s="169"/>
      <c r="C693" s="152"/>
    </row>
    <row r="694">
      <c r="A694" s="150"/>
      <c r="B694" s="169"/>
      <c r="C694" s="152"/>
    </row>
    <row r="695">
      <c r="A695" s="150"/>
      <c r="B695" s="169"/>
      <c r="C695" s="152"/>
    </row>
    <row r="696">
      <c r="A696" s="150"/>
      <c r="B696" s="169"/>
      <c r="C696" s="152"/>
    </row>
    <row r="697">
      <c r="A697" s="150"/>
      <c r="B697" s="169"/>
      <c r="C697" s="152"/>
    </row>
    <row r="698">
      <c r="A698" s="150"/>
      <c r="B698" s="169"/>
      <c r="C698" s="152"/>
    </row>
    <row r="699">
      <c r="A699" s="150"/>
      <c r="B699" s="169"/>
      <c r="C699" s="152"/>
    </row>
    <row r="700">
      <c r="A700" s="150"/>
      <c r="B700" s="169"/>
      <c r="C700" s="152"/>
    </row>
    <row r="701">
      <c r="A701" s="150"/>
      <c r="B701" s="169"/>
      <c r="C701" s="152"/>
    </row>
    <row r="702">
      <c r="A702" s="150"/>
      <c r="B702" s="169"/>
      <c r="C702" s="152"/>
    </row>
    <row r="703">
      <c r="A703" s="150"/>
      <c r="B703" s="169"/>
      <c r="C703" s="152"/>
    </row>
    <row r="704">
      <c r="A704" s="150"/>
      <c r="B704" s="169"/>
      <c r="C704" s="152"/>
    </row>
    <row r="705">
      <c r="A705" s="150"/>
      <c r="B705" s="169"/>
      <c r="C705" s="152"/>
    </row>
    <row r="706">
      <c r="A706" s="150"/>
      <c r="B706" s="169"/>
      <c r="C706" s="152"/>
    </row>
    <row r="707">
      <c r="A707" s="150"/>
      <c r="B707" s="169"/>
      <c r="C707" s="152"/>
    </row>
    <row r="708">
      <c r="A708" s="150"/>
      <c r="B708" s="169"/>
      <c r="C708" s="152"/>
    </row>
    <row r="709">
      <c r="A709" s="150"/>
      <c r="B709" s="169"/>
      <c r="C709" s="152"/>
    </row>
    <row r="710">
      <c r="A710" s="150"/>
      <c r="B710" s="169"/>
      <c r="C710" s="152"/>
    </row>
    <row r="711">
      <c r="A711" s="150"/>
      <c r="B711" s="169"/>
      <c r="C711" s="152"/>
    </row>
    <row r="712">
      <c r="A712" s="150"/>
      <c r="B712" s="169"/>
      <c r="C712" s="152"/>
    </row>
    <row r="713">
      <c r="A713" s="150"/>
      <c r="B713" s="169"/>
      <c r="C713" s="152"/>
    </row>
    <row r="714">
      <c r="A714" s="150"/>
      <c r="B714" s="169"/>
      <c r="C714" s="152"/>
    </row>
    <row r="715">
      <c r="A715" s="150"/>
      <c r="B715" s="169"/>
      <c r="C715" s="152"/>
    </row>
    <row r="716">
      <c r="A716" s="150"/>
      <c r="B716" s="169"/>
      <c r="C716" s="152"/>
    </row>
    <row r="717">
      <c r="A717" s="150"/>
      <c r="B717" s="169"/>
      <c r="C717" s="152"/>
    </row>
    <row r="718">
      <c r="A718" s="150"/>
      <c r="B718" s="169"/>
      <c r="C718" s="152"/>
    </row>
    <row r="719">
      <c r="A719" s="150"/>
      <c r="B719" s="169"/>
      <c r="C719" s="152"/>
    </row>
    <row r="720">
      <c r="A720" s="150"/>
      <c r="B720" s="169"/>
      <c r="C720" s="152"/>
    </row>
    <row r="721">
      <c r="A721" s="150"/>
      <c r="B721" s="169"/>
      <c r="C721" s="152"/>
    </row>
    <row r="722">
      <c r="A722" s="150"/>
      <c r="B722" s="169"/>
      <c r="C722" s="152"/>
    </row>
    <row r="723">
      <c r="A723" s="150"/>
      <c r="B723" s="169"/>
      <c r="C723" s="152"/>
    </row>
    <row r="724">
      <c r="A724" s="150"/>
      <c r="B724" s="169"/>
      <c r="C724" s="152"/>
    </row>
    <row r="725">
      <c r="A725" s="150"/>
      <c r="B725" s="169"/>
      <c r="C725" s="152"/>
    </row>
    <row r="726">
      <c r="A726" s="150"/>
      <c r="B726" s="169"/>
      <c r="C726" s="152"/>
    </row>
    <row r="727">
      <c r="A727" s="150"/>
      <c r="B727" s="169"/>
      <c r="C727" s="152"/>
    </row>
    <row r="728">
      <c r="A728" s="150"/>
      <c r="B728" s="169"/>
      <c r="C728" s="152"/>
    </row>
    <row r="729">
      <c r="A729" s="150"/>
      <c r="B729" s="169"/>
      <c r="C729" s="152"/>
    </row>
    <row r="730">
      <c r="A730" s="150"/>
      <c r="B730" s="169"/>
      <c r="C730" s="152"/>
    </row>
    <row r="731">
      <c r="A731" s="150"/>
      <c r="B731" s="169"/>
      <c r="C731" s="152"/>
    </row>
    <row r="732">
      <c r="A732" s="150"/>
      <c r="B732" s="169"/>
      <c r="C732" s="152"/>
    </row>
    <row r="733">
      <c r="A733" s="150"/>
      <c r="B733" s="169"/>
      <c r="C733" s="152"/>
    </row>
    <row r="734">
      <c r="A734" s="150"/>
      <c r="B734" s="169"/>
      <c r="C734" s="152"/>
    </row>
    <row r="735">
      <c r="A735" s="150"/>
      <c r="B735" s="169"/>
      <c r="C735" s="152"/>
    </row>
    <row r="736">
      <c r="A736" s="150"/>
      <c r="B736" s="169"/>
      <c r="C736" s="152"/>
    </row>
    <row r="737">
      <c r="A737" s="150"/>
      <c r="B737" s="169"/>
      <c r="C737" s="152"/>
    </row>
    <row r="738">
      <c r="A738" s="150"/>
      <c r="B738" s="169"/>
      <c r="C738" s="152"/>
    </row>
    <row r="739">
      <c r="A739" s="150"/>
      <c r="B739" s="169"/>
      <c r="C739" s="152"/>
    </row>
    <row r="740">
      <c r="A740" s="150"/>
      <c r="B740" s="169"/>
      <c r="C740" s="152"/>
    </row>
    <row r="741">
      <c r="A741" s="150"/>
      <c r="B741" s="169"/>
      <c r="C741" s="152"/>
    </row>
    <row r="742">
      <c r="A742" s="150"/>
      <c r="B742" s="169"/>
      <c r="C742" s="152"/>
    </row>
    <row r="743">
      <c r="A743" s="150"/>
      <c r="B743" s="169"/>
      <c r="C743" s="152"/>
    </row>
    <row r="744">
      <c r="A744" s="150"/>
      <c r="B744" s="169"/>
      <c r="C744" s="152"/>
    </row>
    <row r="745">
      <c r="A745" s="150"/>
      <c r="B745" s="169"/>
      <c r="C745" s="152"/>
    </row>
    <row r="746">
      <c r="A746" s="150"/>
      <c r="B746" s="169"/>
      <c r="C746" s="152"/>
    </row>
    <row r="747">
      <c r="A747" s="150"/>
      <c r="B747" s="169"/>
      <c r="C747" s="152"/>
    </row>
    <row r="748">
      <c r="A748" s="150"/>
      <c r="B748" s="169"/>
      <c r="C748" s="152"/>
    </row>
    <row r="749">
      <c r="A749" s="150"/>
      <c r="B749" s="169"/>
      <c r="C749" s="152"/>
    </row>
    <row r="750">
      <c r="A750" s="150"/>
      <c r="B750" s="169"/>
      <c r="C750" s="152"/>
    </row>
    <row r="751">
      <c r="A751" s="150"/>
      <c r="B751" s="169"/>
      <c r="C751" s="152"/>
    </row>
    <row r="752">
      <c r="A752" s="150"/>
      <c r="B752" s="169"/>
      <c r="C752" s="152"/>
    </row>
    <row r="753">
      <c r="A753" s="150"/>
      <c r="B753" s="169"/>
      <c r="C753" s="152"/>
    </row>
    <row r="754">
      <c r="A754" s="150"/>
      <c r="B754" s="169"/>
      <c r="C754" s="152"/>
    </row>
    <row r="755">
      <c r="A755" s="150"/>
      <c r="B755" s="169"/>
      <c r="C755" s="152"/>
    </row>
    <row r="756">
      <c r="A756" s="150"/>
      <c r="B756" s="169"/>
      <c r="C756" s="152"/>
    </row>
    <row r="757">
      <c r="A757" s="150"/>
      <c r="B757" s="169"/>
      <c r="C757" s="152"/>
    </row>
    <row r="758">
      <c r="A758" s="150"/>
      <c r="B758" s="169"/>
      <c r="C758" s="152"/>
    </row>
    <row r="759">
      <c r="A759" s="150"/>
      <c r="B759" s="169"/>
      <c r="C759" s="152"/>
    </row>
    <row r="760">
      <c r="A760" s="150"/>
      <c r="B760" s="169"/>
      <c r="C760" s="152"/>
    </row>
    <row r="761">
      <c r="A761" s="150"/>
      <c r="B761" s="169"/>
      <c r="C761" s="152"/>
    </row>
    <row r="762">
      <c r="A762" s="150"/>
      <c r="B762" s="169"/>
      <c r="C762" s="152"/>
    </row>
    <row r="763">
      <c r="A763" s="150"/>
      <c r="B763" s="169"/>
      <c r="C763" s="152"/>
    </row>
    <row r="764">
      <c r="A764" s="150"/>
      <c r="B764" s="169"/>
      <c r="C764" s="152"/>
    </row>
    <row r="765">
      <c r="A765" s="150"/>
      <c r="B765" s="169"/>
      <c r="C765" s="152"/>
    </row>
    <row r="766">
      <c r="A766" s="150"/>
      <c r="B766" s="169"/>
      <c r="C766" s="152"/>
    </row>
    <row r="767">
      <c r="A767" s="150"/>
      <c r="B767" s="169"/>
      <c r="C767" s="152"/>
    </row>
    <row r="768">
      <c r="A768" s="150"/>
      <c r="B768" s="169"/>
      <c r="C768" s="152"/>
    </row>
    <row r="769">
      <c r="A769" s="150"/>
      <c r="B769" s="169"/>
      <c r="C769" s="152"/>
    </row>
    <row r="770">
      <c r="A770" s="150"/>
      <c r="B770" s="169"/>
      <c r="C770" s="152"/>
    </row>
    <row r="771">
      <c r="A771" s="150"/>
      <c r="B771" s="169"/>
      <c r="C771" s="152"/>
    </row>
    <row r="772">
      <c r="A772" s="150"/>
      <c r="B772" s="169"/>
      <c r="C772" s="152"/>
    </row>
    <row r="773">
      <c r="A773" s="150"/>
      <c r="B773" s="169"/>
      <c r="C773" s="152"/>
    </row>
    <row r="774">
      <c r="A774" s="150"/>
      <c r="B774" s="169"/>
      <c r="C774" s="152"/>
    </row>
    <row r="775">
      <c r="A775" s="150"/>
      <c r="B775" s="169"/>
      <c r="C775" s="152"/>
    </row>
    <row r="776">
      <c r="A776" s="150"/>
      <c r="B776" s="169"/>
      <c r="C776" s="152"/>
    </row>
    <row r="777">
      <c r="A777" s="150"/>
      <c r="B777" s="169"/>
      <c r="C777" s="152"/>
    </row>
    <row r="778">
      <c r="A778" s="150"/>
      <c r="B778" s="169"/>
      <c r="C778" s="152"/>
    </row>
    <row r="779">
      <c r="A779" s="150"/>
      <c r="B779" s="169"/>
      <c r="C779" s="152"/>
    </row>
    <row r="780">
      <c r="A780" s="150"/>
      <c r="B780" s="169"/>
      <c r="C780" s="152"/>
    </row>
    <row r="781">
      <c r="A781" s="150"/>
      <c r="B781" s="169"/>
      <c r="C781" s="152"/>
    </row>
    <row r="782">
      <c r="A782" s="150"/>
      <c r="B782" s="169"/>
      <c r="C782" s="152"/>
    </row>
    <row r="783">
      <c r="A783" s="150"/>
      <c r="B783" s="169"/>
      <c r="C783" s="152"/>
    </row>
    <row r="784">
      <c r="A784" s="150"/>
      <c r="B784" s="169"/>
      <c r="C784" s="152"/>
    </row>
    <row r="785">
      <c r="A785" s="150"/>
      <c r="B785" s="169"/>
      <c r="C785" s="152"/>
    </row>
    <row r="786">
      <c r="A786" s="150"/>
      <c r="B786" s="169"/>
      <c r="C786" s="152"/>
    </row>
    <row r="787">
      <c r="A787" s="150"/>
      <c r="B787" s="169"/>
      <c r="C787" s="152"/>
    </row>
    <row r="788">
      <c r="A788" s="150"/>
      <c r="B788" s="169"/>
      <c r="C788" s="152"/>
    </row>
    <row r="789">
      <c r="A789" s="150"/>
      <c r="B789" s="169"/>
      <c r="C789" s="152"/>
    </row>
    <row r="790">
      <c r="A790" s="150"/>
      <c r="B790" s="169"/>
      <c r="C790" s="152"/>
    </row>
    <row r="791">
      <c r="A791" s="150"/>
      <c r="B791" s="169"/>
      <c r="C791" s="152"/>
    </row>
    <row r="792">
      <c r="A792" s="150"/>
      <c r="B792" s="169"/>
      <c r="C792" s="152"/>
    </row>
    <row r="793">
      <c r="A793" s="150"/>
      <c r="B793" s="169"/>
      <c r="C793" s="152"/>
    </row>
    <row r="794">
      <c r="A794" s="150"/>
      <c r="B794" s="169"/>
      <c r="C794" s="152"/>
    </row>
    <row r="795">
      <c r="A795" s="150"/>
      <c r="B795" s="169"/>
      <c r="C795" s="152"/>
    </row>
    <row r="796">
      <c r="A796" s="150"/>
      <c r="B796" s="169"/>
      <c r="C796" s="152"/>
    </row>
    <row r="797">
      <c r="A797" s="150"/>
      <c r="B797" s="169"/>
      <c r="C797" s="152"/>
    </row>
    <row r="798">
      <c r="A798" s="150"/>
      <c r="B798" s="169"/>
      <c r="C798" s="152"/>
    </row>
    <row r="799">
      <c r="A799" s="150"/>
      <c r="B799" s="169"/>
      <c r="C799" s="152"/>
    </row>
    <row r="800">
      <c r="A800" s="150"/>
      <c r="B800" s="169"/>
      <c r="C800" s="152"/>
    </row>
    <row r="801">
      <c r="A801" s="150"/>
      <c r="B801" s="169"/>
      <c r="C801" s="152"/>
    </row>
    <row r="802">
      <c r="A802" s="150"/>
      <c r="B802" s="169"/>
      <c r="C802" s="152"/>
    </row>
    <row r="803">
      <c r="A803" s="150"/>
      <c r="B803" s="169"/>
      <c r="C803" s="152"/>
    </row>
    <row r="804">
      <c r="A804" s="150"/>
      <c r="B804" s="169"/>
      <c r="C804" s="152"/>
    </row>
    <row r="805">
      <c r="A805" s="150"/>
      <c r="B805" s="169"/>
      <c r="C805" s="152"/>
    </row>
    <row r="806">
      <c r="A806" s="150"/>
      <c r="B806" s="169"/>
      <c r="C806" s="152"/>
    </row>
    <row r="807">
      <c r="A807" s="150"/>
      <c r="B807" s="169"/>
      <c r="C807" s="152"/>
    </row>
    <row r="808">
      <c r="A808" s="150"/>
      <c r="B808" s="169"/>
      <c r="C808" s="152"/>
    </row>
    <row r="809">
      <c r="A809" s="150"/>
      <c r="B809" s="169"/>
      <c r="C809" s="152"/>
    </row>
    <row r="810">
      <c r="A810" s="150"/>
      <c r="B810" s="169"/>
      <c r="C810" s="152"/>
    </row>
    <row r="811">
      <c r="A811" s="150"/>
      <c r="B811" s="169"/>
      <c r="C811" s="152"/>
    </row>
    <row r="812">
      <c r="A812" s="150"/>
      <c r="B812" s="169"/>
      <c r="C812" s="152"/>
    </row>
    <row r="813">
      <c r="A813" s="150"/>
      <c r="B813" s="169"/>
      <c r="C813" s="152"/>
    </row>
    <row r="814">
      <c r="A814" s="150"/>
      <c r="B814" s="169"/>
      <c r="C814" s="152"/>
    </row>
    <row r="815">
      <c r="A815" s="150"/>
      <c r="B815" s="169"/>
      <c r="C815" s="152"/>
    </row>
    <row r="816">
      <c r="A816" s="150"/>
      <c r="B816" s="169"/>
      <c r="C816" s="152"/>
    </row>
    <row r="817">
      <c r="A817" s="150"/>
      <c r="B817" s="169"/>
      <c r="C817" s="152"/>
    </row>
    <row r="818">
      <c r="A818" s="150"/>
      <c r="B818" s="169"/>
      <c r="C818" s="152"/>
    </row>
    <row r="819">
      <c r="A819" s="150"/>
      <c r="B819" s="169"/>
      <c r="C819" s="152"/>
    </row>
    <row r="820">
      <c r="A820" s="150"/>
      <c r="B820" s="169"/>
      <c r="C820" s="152"/>
    </row>
    <row r="821">
      <c r="A821" s="150"/>
      <c r="B821" s="169"/>
      <c r="C821" s="152"/>
    </row>
    <row r="822">
      <c r="A822" s="150"/>
      <c r="B822" s="169"/>
      <c r="C822" s="152"/>
    </row>
    <row r="823">
      <c r="A823" s="150"/>
      <c r="B823" s="169"/>
      <c r="C823" s="152"/>
    </row>
    <row r="824">
      <c r="A824" s="150"/>
      <c r="B824" s="169"/>
      <c r="C824" s="152"/>
    </row>
    <row r="825">
      <c r="A825" s="150"/>
      <c r="B825" s="169"/>
      <c r="C825" s="152"/>
    </row>
    <row r="826">
      <c r="A826" s="150"/>
      <c r="B826" s="169"/>
      <c r="C826" s="152"/>
    </row>
    <row r="827">
      <c r="A827" s="150"/>
      <c r="B827" s="169"/>
      <c r="C827" s="152"/>
    </row>
    <row r="828">
      <c r="A828" s="150"/>
      <c r="B828" s="169"/>
      <c r="C828" s="152"/>
    </row>
    <row r="829">
      <c r="A829" s="150"/>
      <c r="B829" s="169"/>
      <c r="C829" s="152"/>
    </row>
    <row r="830">
      <c r="A830" s="150"/>
      <c r="B830" s="169"/>
      <c r="C830" s="152"/>
    </row>
    <row r="831">
      <c r="A831" s="150"/>
      <c r="B831" s="169"/>
      <c r="C831" s="152"/>
    </row>
    <row r="832">
      <c r="A832" s="150"/>
      <c r="B832" s="169"/>
      <c r="C832" s="152"/>
    </row>
    <row r="833">
      <c r="A833" s="150"/>
      <c r="B833" s="169"/>
      <c r="C833" s="152"/>
    </row>
    <row r="834">
      <c r="A834" s="150"/>
      <c r="B834" s="169"/>
      <c r="C834" s="152"/>
    </row>
    <row r="835">
      <c r="A835" s="150"/>
      <c r="B835" s="169"/>
      <c r="C835" s="152"/>
    </row>
    <row r="836">
      <c r="A836" s="150"/>
      <c r="B836" s="169"/>
      <c r="C836" s="152"/>
    </row>
    <row r="837">
      <c r="A837" s="150"/>
      <c r="B837" s="169"/>
      <c r="C837" s="152"/>
    </row>
    <row r="838">
      <c r="A838" s="150"/>
      <c r="B838" s="169"/>
      <c r="C838" s="152"/>
    </row>
    <row r="839">
      <c r="A839" s="150"/>
      <c r="B839" s="169"/>
      <c r="C839" s="152"/>
    </row>
    <row r="840">
      <c r="A840" s="150"/>
      <c r="B840" s="169"/>
      <c r="C840" s="152"/>
    </row>
    <row r="841">
      <c r="A841" s="150"/>
      <c r="B841" s="169"/>
      <c r="C841" s="152"/>
    </row>
    <row r="842">
      <c r="A842" s="150"/>
      <c r="B842" s="169"/>
      <c r="C842" s="152"/>
    </row>
    <row r="843">
      <c r="A843" s="150"/>
      <c r="B843" s="169"/>
      <c r="C843" s="152"/>
    </row>
    <row r="844">
      <c r="A844" s="150"/>
      <c r="B844" s="169"/>
      <c r="C844" s="152"/>
    </row>
    <row r="845">
      <c r="A845" s="150"/>
      <c r="B845" s="169"/>
      <c r="C845" s="152"/>
    </row>
    <row r="846">
      <c r="A846" s="150"/>
      <c r="B846" s="169"/>
      <c r="C846" s="152"/>
    </row>
    <row r="847">
      <c r="A847" s="150"/>
      <c r="B847" s="169"/>
      <c r="C847" s="152"/>
    </row>
    <row r="848">
      <c r="A848" s="150"/>
      <c r="B848" s="169"/>
      <c r="C848" s="152"/>
    </row>
    <row r="849">
      <c r="A849" s="150"/>
      <c r="B849" s="169"/>
      <c r="C849" s="152"/>
    </row>
    <row r="850">
      <c r="A850" s="150"/>
      <c r="B850" s="169"/>
      <c r="C850" s="152"/>
    </row>
    <row r="851">
      <c r="A851" s="150"/>
      <c r="B851" s="169"/>
      <c r="C851" s="152"/>
    </row>
    <row r="852">
      <c r="A852" s="150"/>
      <c r="B852" s="169"/>
      <c r="C852" s="152"/>
    </row>
    <row r="853">
      <c r="A853" s="150"/>
      <c r="B853" s="169"/>
      <c r="C853" s="152"/>
    </row>
    <row r="854">
      <c r="A854" s="150"/>
      <c r="B854" s="169"/>
      <c r="C854" s="152"/>
    </row>
    <row r="855">
      <c r="A855" s="150"/>
      <c r="B855" s="169"/>
      <c r="C855" s="152"/>
    </row>
    <row r="856">
      <c r="A856" s="150"/>
      <c r="B856" s="169"/>
      <c r="C856" s="152"/>
    </row>
    <row r="857">
      <c r="A857" s="150"/>
      <c r="B857" s="169"/>
      <c r="C857" s="152"/>
    </row>
    <row r="858">
      <c r="A858" s="150"/>
      <c r="B858" s="169"/>
      <c r="C858" s="152"/>
    </row>
    <row r="859">
      <c r="A859" s="150"/>
      <c r="B859" s="169"/>
      <c r="C859" s="152"/>
    </row>
    <row r="860">
      <c r="A860" s="150"/>
      <c r="B860" s="169"/>
      <c r="C860" s="152"/>
    </row>
    <row r="861">
      <c r="A861" s="150"/>
      <c r="B861" s="169"/>
      <c r="C861" s="152"/>
    </row>
    <row r="862">
      <c r="A862" s="150"/>
      <c r="B862" s="169"/>
      <c r="C862" s="152"/>
    </row>
    <row r="863">
      <c r="A863" s="150"/>
      <c r="B863" s="169"/>
      <c r="C863" s="152"/>
    </row>
    <row r="864">
      <c r="A864" s="150"/>
      <c r="B864" s="169"/>
      <c r="C864" s="152"/>
    </row>
    <row r="865">
      <c r="A865" s="150"/>
      <c r="B865" s="169"/>
      <c r="C865" s="152"/>
    </row>
    <row r="866">
      <c r="A866" s="150"/>
      <c r="B866" s="169"/>
      <c r="C866" s="152"/>
    </row>
    <row r="867">
      <c r="A867" s="150"/>
      <c r="B867" s="169"/>
      <c r="C867" s="152"/>
    </row>
    <row r="868">
      <c r="A868" s="150"/>
      <c r="B868" s="169"/>
      <c r="C868" s="152"/>
    </row>
    <row r="869">
      <c r="A869" s="150"/>
      <c r="B869" s="169"/>
      <c r="C869" s="152"/>
    </row>
    <row r="870">
      <c r="A870" s="150"/>
      <c r="B870" s="169"/>
      <c r="C870" s="152"/>
    </row>
    <row r="871">
      <c r="A871" s="150"/>
      <c r="B871" s="169"/>
      <c r="C871" s="152"/>
    </row>
    <row r="872">
      <c r="A872" s="150"/>
      <c r="B872" s="169"/>
      <c r="C872" s="152"/>
    </row>
    <row r="873">
      <c r="A873" s="150"/>
      <c r="B873" s="169"/>
      <c r="C873" s="152"/>
    </row>
    <row r="874">
      <c r="A874" s="150"/>
      <c r="B874" s="169"/>
      <c r="C874" s="152"/>
    </row>
    <row r="875">
      <c r="A875" s="150"/>
      <c r="B875" s="169"/>
      <c r="C875" s="152"/>
    </row>
    <row r="876">
      <c r="A876" s="150"/>
      <c r="B876" s="169"/>
      <c r="C876" s="152"/>
    </row>
    <row r="877">
      <c r="A877" s="150"/>
      <c r="B877" s="169"/>
      <c r="C877" s="152"/>
    </row>
    <row r="878">
      <c r="A878" s="150"/>
      <c r="B878" s="169"/>
      <c r="C878" s="152"/>
    </row>
    <row r="879">
      <c r="A879" s="150"/>
      <c r="B879" s="169"/>
      <c r="C879" s="152"/>
    </row>
    <row r="880">
      <c r="A880" s="150"/>
      <c r="B880" s="169"/>
      <c r="C880" s="152"/>
    </row>
    <row r="881">
      <c r="A881" s="150"/>
      <c r="B881" s="169"/>
      <c r="C881" s="152"/>
    </row>
    <row r="882">
      <c r="A882" s="150"/>
      <c r="B882" s="169"/>
      <c r="C882" s="152"/>
    </row>
    <row r="883">
      <c r="A883" s="150"/>
      <c r="B883" s="169"/>
      <c r="C883" s="152"/>
    </row>
    <row r="884">
      <c r="A884" s="150"/>
      <c r="B884" s="169"/>
      <c r="C884" s="152"/>
    </row>
    <row r="885">
      <c r="A885" s="150"/>
      <c r="B885" s="169"/>
      <c r="C885" s="152"/>
    </row>
    <row r="886">
      <c r="A886" s="150"/>
      <c r="B886" s="169"/>
      <c r="C886" s="152"/>
    </row>
    <row r="887">
      <c r="A887" s="150"/>
      <c r="B887" s="169"/>
      <c r="C887" s="152"/>
    </row>
    <row r="888">
      <c r="A888" s="150"/>
      <c r="B888" s="169"/>
      <c r="C888" s="152"/>
    </row>
    <row r="889">
      <c r="A889" s="150"/>
      <c r="B889" s="169"/>
      <c r="C889" s="152"/>
    </row>
    <row r="890">
      <c r="A890" s="150"/>
      <c r="B890" s="169"/>
      <c r="C890" s="152"/>
    </row>
    <row r="891">
      <c r="A891" s="150"/>
      <c r="B891" s="169"/>
      <c r="C891" s="152"/>
    </row>
    <row r="892">
      <c r="A892" s="150"/>
      <c r="B892" s="169"/>
      <c r="C892" s="152"/>
    </row>
    <row r="893">
      <c r="A893" s="150"/>
      <c r="B893" s="169"/>
      <c r="C893" s="152"/>
    </row>
    <row r="894">
      <c r="A894" s="150"/>
      <c r="B894" s="169"/>
      <c r="C894" s="152"/>
    </row>
    <row r="895">
      <c r="A895" s="150"/>
      <c r="B895" s="169"/>
      <c r="C895" s="152"/>
    </row>
    <row r="896">
      <c r="A896" s="150"/>
      <c r="B896" s="169"/>
      <c r="C896" s="152"/>
    </row>
    <row r="897">
      <c r="A897" s="150"/>
      <c r="B897" s="169"/>
      <c r="C897" s="152"/>
    </row>
    <row r="898">
      <c r="A898" s="150"/>
      <c r="B898" s="169"/>
      <c r="C898" s="152"/>
    </row>
    <row r="899">
      <c r="A899" s="150"/>
      <c r="B899" s="169"/>
      <c r="C899" s="152"/>
    </row>
    <row r="900">
      <c r="A900" s="150"/>
      <c r="B900" s="169"/>
      <c r="C900" s="152"/>
    </row>
    <row r="901">
      <c r="A901" s="150"/>
      <c r="B901" s="169"/>
      <c r="C901" s="152"/>
    </row>
    <row r="902">
      <c r="A902" s="150"/>
      <c r="B902" s="169"/>
      <c r="C902" s="152"/>
    </row>
    <row r="903">
      <c r="A903" s="150"/>
      <c r="B903" s="169"/>
      <c r="C903" s="152"/>
    </row>
    <row r="904">
      <c r="A904" s="150"/>
      <c r="B904" s="169"/>
      <c r="C904" s="152"/>
    </row>
    <row r="905">
      <c r="A905" s="150"/>
      <c r="B905" s="169"/>
      <c r="C905" s="152"/>
    </row>
    <row r="906">
      <c r="A906" s="150"/>
      <c r="B906" s="169"/>
      <c r="C906" s="152"/>
    </row>
    <row r="907">
      <c r="A907" s="150"/>
      <c r="B907" s="169"/>
      <c r="C907" s="152"/>
    </row>
    <row r="908">
      <c r="A908" s="150"/>
      <c r="B908" s="169"/>
      <c r="C908" s="152"/>
    </row>
    <row r="909">
      <c r="A909" s="150"/>
      <c r="B909" s="169"/>
      <c r="C909" s="152"/>
    </row>
    <row r="910">
      <c r="A910" s="150"/>
      <c r="B910" s="169"/>
      <c r="C910" s="152"/>
    </row>
    <row r="911">
      <c r="A911" s="150"/>
      <c r="B911" s="169"/>
      <c r="C911" s="152"/>
    </row>
    <row r="912">
      <c r="A912" s="150"/>
      <c r="B912" s="169"/>
      <c r="C912" s="152"/>
    </row>
    <row r="913">
      <c r="A913" s="150"/>
      <c r="B913" s="169"/>
      <c r="C913" s="152"/>
    </row>
    <row r="914">
      <c r="A914" s="150"/>
      <c r="B914" s="169"/>
      <c r="C914" s="152"/>
    </row>
    <row r="915">
      <c r="A915" s="150"/>
      <c r="B915" s="169"/>
      <c r="C915" s="152"/>
    </row>
    <row r="916">
      <c r="A916" s="150"/>
      <c r="B916" s="169"/>
      <c r="C916" s="152"/>
    </row>
    <row r="917">
      <c r="A917" s="150"/>
      <c r="B917" s="169"/>
      <c r="C917" s="152"/>
    </row>
    <row r="918">
      <c r="A918" s="150"/>
      <c r="B918" s="169"/>
      <c r="C918" s="152"/>
    </row>
    <row r="919">
      <c r="A919" s="150"/>
      <c r="B919" s="169"/>
      <c r="C919" s="152"/>
    </row>
    <row r="920">
      <c r="A920" s="150"/>
      <c r="B920" s="169"/>
      <c r="C920" s="152"/>
    </row>
    <row r="921">
      <c r="A921" s="150"/>
      <c r="B921" s="169"/>
      <c r="C921" s="152"/>
    </row>
    <row r="922">
      <c r="A922" s="150"/>
      <c r="B922" s="169"/>
      <c r="C922" s="152"/>
    </row>
    <row r="923">
      <c r="A923" s="150"/>
      <c r="B923" s="169"/>
      <c r="C923" s="152"/>
    </row>
    <row r="924">
      <c r="A924" s="150"/>
      <c r="B924" s="169"/>
      <c r="C924" s="152"/>
    </row>
    <row r="925">
      <c r="A925" s="150"/>
      <c r="B925" s="169"/>
      <c r="C925" s="152"/>
    </row>
    <row r="926">
      <c r="A926" s="150"/>
      <c r="B926" s="169"/>
      <c r="C926" s="152"/>
    </row>
    <row r="927">
      <c r="A927" s="150"/>
      <c r="B927" s="169"/>
      <c r="C927" s="152"/>
    </row>
    <row r="928">
      <c r="A928" s="150"/>
      <c r="B928" s="169"/>
      <c r="C928" s="152"/>
    </row>
    <row r="929">
      <c r="A929" s="150"/>
      <c r="B929" s="169"/>
      <c r="C929" s="152"/>
    </row>
    <row r="930">
      <c r="A930" s="150"/>
      <c r="B930" s="169"/>
      <c r="C930" s="152"/>
    </row>
    <row r="931">
      <c r="A931" s="150"/>
      <c r="B931" s="169"/>
      <c r="C931" s="152"/>
    </row>
    <row r="932">
      <c r="A932" s="150"/>
      <c r="B932" s="169"/>
      <c r="C932" s="152"/>
    </row>
    <row r="933">
      <c r="A933" s="150"/>
      <c r="B933" s="169"/>
      <c r="C933" s="152"/>
    </row>
    <row r="934">
      <c r="A934" s="150"/>
      <c r="B934" s="169"/>
      <c r="C934" s="152"/>
    </row>
    <row r="935">
      <c r="A935" s="150"/>
      <c r="B935" s="169"/>
      <c r="C935" s="152"/>
    </row>
    <row r="936">
      <c r="A936" s="150"/>
      <c r="B936" s="169"/>
      <c r="C936" s="152"/>
    </row>
    <row r="937">
      <c r="A937" s="150"/>
      <c r="B937" s="169"/>
      <c r="C937" s="152"/>
    </row>
    <row r="938">
      <c r="A938" s="150"/>
      <c r="B938" s="169"/>
      <c r="C938" s="152"/>
    </row>
    <row r="939">
      <c r="A939" s="150"/>
      <c r="B939" s="169"/>
      <c r="C939" s="152"/>
    </row>
    <row r="940">
      <c r="A940" s="150"/>
      <c r="B940" s="169"/>
      <c r="C940" s="152"/>
    </row>
    <row r="941">
      <c r="A941" s="150"/>
      <c r="B941" s="169"/>
      <c r="C941" s="152"/>
    </row>
    <row r="942">
      <c r="A942" s="150"/>
      <c r="B942" s="169"/>
      <c r="C942" s="152"/>
    </row>
    <row r="943">
      <c r="A943" s="150"/>
      <c r="B943" s="169"/>
      <c r="C943" s="152"/>
    </row>
    <row r="944">
      <c r="A944" s="150"/>
      <c r="B944" s="169"/>
      <c r="C944" s="152"/>
    </row>
    <row r="945">
      <c r="A945" s="150"/>
      <c r="B945" s="169"/>
      <c r="C945" s="152"/>
    </row>
    <row r="946">
      <c r="A946" s="150"/>
      <c r="B946" s="169"/>
      <c r="C946" s="152"/>
    </row>
    <row r="947">
      <c r="A947" s="150"/>
      <c r="B947" s="169"/>
      <c r="C947" s="152"/>
    </row>
    <row r="948">
      <c r="A948" s="150"/>
      <c r="B948" s="169"/>
      <c r="C948" s="152"/>
    </row>
    <row r="949">
      <c r="A949" s="150"/>
      <c r="B949" s="169"/>
      <c r="C949" s="152"/>
    </row>
    <row r="950">
      <c r="A950" s="150"/>
      <c r="B950" s="169"/>
      <c r="C950" s="152"/>
    </row>
    <row r="951">
      <c r="A951" s="150"/>
      <c r="B951" s="169"/>
      <c r="C951" s="152"/>
    </row>
    <row r="952">
      <c r="A952" s="150"/>
      <c r="B952" s="169"/>
      <c r="C952" s="152"/>
    </row>
    <row r="953">
      <c r="A953" s="150"/>
      <c r="B953" s="169"/>
      <c r="C953" s="152"/>
    </row>
    <row r="954">
      <c r="A954" s="150"/>
      <c r="B954" s="169"/>
      <c r="C954" s="152"/>
    </row>
    <row r="955">
      <c r="A955" s="150"/>
      <c r="B955" s="169"/>
      <c r="C955" s="152"/>
    </row>
    <row r="956">
      <c r="A956" s="150"/>
      <c r="B956" s="169"/>
      <c r="C956" s="152"/>
    </row>
    <row r="957">
      <c r="A957" s="150"/>
      <c r="B957" s="169"/>
      <c r="C957" s="152"/>
    </row>
    <row r="958">
      <c r="A958" s="150"/>
      <c r="B958" s="169"/>
      <c r="C958" s="152"/>
    </row>
    <row r="959">
      <c r="A959" s="150"/>
      <c r="B959" s="169"/>
      <c r="C959" s="152"/>
    </row>
    <row r="960">
      <c r="A960" s="150"/>
      <c r="B960" s="169"/>
      <c r="C960" s="152"/>
    </row>
    <row r="961">
      <c r="A961" s="150"/>
      <c r="B961" s="169"/>
      <c r="C961" s="152"/>
    </row>
    <row r="962">
      <c r="A962" s="150"/>
      <c r="B962" s="169"/>
      <c r="C962" s="152"/>
    </row>
    <row r="963">
      <c r="A963" s="150"/>
      <c r="B963" s="169"/>
      <c r="C963" s="152"/>
    </row>
    <row r="964">
      <c r="A964" s="150"/>
      <c r="B964" s="169"/>
      <c r="C964" s="152"/>
    </row>
    <row r="965">
      <c r="A965" s="150"/>
      <c r="B965" s="169"/>
      <c r="C965" s="152"/>
    </row>
    <row r="966">
      <c r="A966" s="150"/>
      <c r="B966" s="169"/>
      <c r="C966" s="152"/>
    </row>
    <row r="967">
      <c r="A967" s="150"/>
      <c r="B967" s="169"/>
      <c r="C967" s="152"/>
    </row>
    <row r="968">
      <c r="A968" s="150"/>
      <c r="B968" s="169"/>
      <c r="C968" s="152"/>
    </row>
    <row r="969">
      <c r="A969" s="150"/>
      <c r="B969" s="169"/>
      <c r="C969" s="152"/>
    </row>
    <row r="970">
      <c r="A970" s="150"/>
      <c r="B970" s="169"/>
      <c r="C970" s="152"/>
    </row>
    <row r="971">
      <c r="A971" s="150"/>
      <c r="B971" s="169"/>
      <c r="C971" s="152"/>
    </row>
    <row r="972">
      <c r="A972" s="150"/>
      <c r="B972" s="169"/>
      <c r="C972" s="152"/>
    </row>
    <row r="973">
      <c r="A973" s="150"/>
      <c r="B973" s="169"/>
      <c r="C973" s="152"/>
    </row>
    <row r="974">
      <c r="A974" s="150"/>
      <c r="B974" s="169"/>
      <c r="C974" s="152"/>
    </row>
    <row r="975">
      <c r="A975" s="150"/>
      <c r="B975" s="169"/>
      <c r="C975" s="152"/>
    </row>
    <row r="976">
      <c r="A976" s="150"/>
      <c r="B976" s="169"/>
      <c r="C976" s="152"/>
    </row>
    <row r="977">
      <c r="A977" s="150"/>
      <c r="B977" s="169"/>
      <c r="C977" s="152"/>
    </row>
    <row r="978">
      <c r="A978" s="150"/>
      <c r="B978" s="169"/>
      <c r="C978" s="152"/>
    </row>
    <row r="979">
      <c r="A979" s="150"/>
      <c r="B979" s="169"/>
      <c r="C979" s="152"/>
    </row>
    <row r="980">
      <c r="A980" s="150"/>
      <c r="B980" s="169"/>
      <c r="C980" s="152"/>
    </row>
    <row r="981">
      <c r="A981" s="150"/>
      <c r="B981" s="169"/>
      <c r="C981" s="152"/>
    </row>
    <row r="982">
      <c r="A982" s="150"/>
      <c r="B982" s="169"/>
      <c r="C982" s="152"/>
    </row>
    <row r="983">
      <c r="A983" s="150"/>
      <c r="B983" s="169"/>
      <c r="C983" s="152"/>
    </row>
    <row r="984">
      <c r="A984" s="150"/>
      <c r="B984" s="169"/>
      <c r="C984" s="152"/>
    </row>
    <row r="985">
      <c r="A985" s="150"/>
      <c r="B985" s="169"/>
      <c r="C985" s="152"/>
    </row>
    <row r="986">
      <c r="A986" s="150"/>
      <c r="B986" s="169"/>
      <c r="C986" s="152"/>
    </row>
    <row r="987">
      <c r="A987" s="150"/>
      <c r="B987" s="169"/>
      <c r="C987" s="152"/>
    </row>
    <row r="988">
      <c r="A988" s="150"/>
      <c r="B988" s="169"/>
      <c r="C988" s="152"/>
    </row>
    <row r="989">
      <c r="A989" s="150"/>
      <c r="B989" s="169"/>
      <c r="C989" s="152"/>
    </row>
    <row r="990">
      <c r="A990" s="150"/>
      <c r="B990" s="169"/>
      <c r="C990" s="152"/>
    </row>
    <row r="991">
      <c r="A991" s="150"/>
      <c r="B991" s="169"/>
      <c r="C991" s="152"/>
    </row>
    <row r="992">
      <c r="A992" s="150"/>
      <c r="B992" s="169"/>
      <c r="C992" s="152"/>
    </row>
    <row r="993">
      <c r="A993" s="150"/>
      <c r="B993" s="169"/>
      <c r="C993" s="152"/>
    </row>
    <row r="994">
      <c r="A994" s="150"/>
      <c r="B994" s="169"/>
      <c r="C994" s="152"/>
    </row>
    <row r="995">
      <c r="A995" s="150"/>
      <c r="B995" s="169"/>
      <c r="C995" s="152"/>
    </row>
    <row r="996">
      <c r="A996" s="150"/>
      <c r="B996" s="169"/>
      <c r="C996" s="152"/>
    </row>
    <row r="997">
      <c r="A997" s="150"/>
      <c r="B997" s="169"/>
      <c r="C997" s="152"/>
    </row>
    <row r="998">
      <c r="A998" s="150"/>
      <c r="B998" s="169"/>
      <c r="C998" s="152"/>
    </row>
    <row r="999">
      <c r="A999" s="150"/>
      <c r="B999" s="169"/>
      <c r="C999" s="152"/>
    </row>
    <row r="1000">
      <c r="A1000" s="150"/>
      <c r="B1000" s="169"/>
      <c r="C1000" s="152"/>
    </row>
    <row r="1001">
      <c r="A1001" s="150"/>
      <c r="B1001" s="169"/>
      <c r="C1001" s="152"/>
    </row>
    <row r="1002">
      <c r="A1002" s="150"/>
      <c r="B1002" s="169"/>
      <c r="C1002" s="152"/>
    </row>
    <row r="1003">
      <c r="A1003" s="150"/>
      <c r="B1003" s="169"/>
      <c r="C1003" s="152"/>
    </row>
  </sheetData>
  <dataValidations>
    <dataValidation type="list" allowBlank="1" sqref="C2:C237">
      <formula1>"Atomic,Minimal,Uniform,Unique,No violation"</formula1>
    </dataValidation>
  </dataValidations>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38"/>
    <col customWidth="1" min="2" max="2" width="157.25"/>
    <col customWidth="1" min="3" max="3" width="35.13"/>
  </cols>
  <sheetData>
    <row r="1">
      <c r="A1" s="153" t="s">
        <v>68</v>
      </c>
      <c r="B1" s="21" t="s">
        <v>299</v>
      </c>
      <c r="C1" s="20" t="s">
        <v>330</v>
      </c>
      <c r="D1" s="77" t="s">
        <v>331</v>
      </c>
    </row>
    <row r="2">
      <c r="A2" s="155" t="s">
        <v>307</v>
      </c>
      <c r="B2" s="25" t="s">
        <v>186</v>
      </c>
      <c r="C2" s="160" t="s">
        <v>2</v>
      </c>
      <c r="D2" s="79"/>
    </row>
    <row r="3">
      <c r="A3" s="157"/>
      <c r="B3" s="29" t="s">
        <v>187</v>
      </c>
      <c r="C3" s="158" t="s">
        <v>75</v>
      </c>
      <c r="D3" s="45"/>
    </row>
    <row r="4">
      <c r="A4" s="159"/>
      <c r="B4" s="25" t="s">
        <v>188</v>
      </c>
      <c r="C4" s="160" t="s">
        <v>75</v>
      </c>
      <c r="D4" s="79"/>
    </row>
    <row r="5">
      <c r="A5" s="157"/>
      <c r="B5" s="29" t="s">
        <v>189</v>
      </c>
      <c r="C5" s="158" t="s">
        <v>12</v>
      </c>
      <c r="D5" s="45"/>
    </row>
    <row r="6">
      <c r="A6" s="159"/>
      <c r="B6" s="25" t="s">
        <v>190</v>
      </c>
      <c r="C6" s="160" t="s">
        <v>2</v>
      </c>
      <c r="D6" s="79"/>
    </row>
    <row r="7">
      <c r="A7" s="157"/>
      <c r="B7" s="29" t="s">
        <v>191</v>
      </c>
      <c r="C7" s="158" t="s">
        <v>332</v>
      </c>
      <c r="D7" s="45"/>
    </row>
    <row r="8">
      <c r="A8" s="159"/>
      <c r="B8" s="25" t="s">
        <v>192</v>
      </c>
      <c r="C8" s="160" t="s">
        <v>75</v>
      </c>
      <c r="D8" s="79"/>
    </row>
    <row r="9">
      <c r="A9" s="157"/>
      <c r="B9" s="29" t="s">
        <v>193</v>
      </c>
      <c r="C9" s="158" t="s">
        <v>12</v>
      </c>
      <c r="D9" s="45"/>
    </row>
    <row r="10">
      <c r="A10" s="159"/>
      <c r="B10" s="25" t="s">
        <v>194</v>
      </c>
      <c r="C10" s="160" t="s">
        <v>9</v>
      </c>
      <c r="D10" s="79"/>
    </row>
    <row r="11">
      <c r="A11" s="157"/>
      <c r="B11" s="29" t="s">
        <v>195</v>
      </c>
      <c r="C11" s="158" t="s">
        <v>75</v>
      </c>
      <c r="D11" s="45"/>
    </row>
    <row r="12">
      <c r="A12" s="159"/>
      <c r="B12" s="25" t="s">
        <v>196</v>
      </c>
      <c r="C12" s="160" t="s">
        <v>75</v>
      </c>
      <c r="D12" s="79"/>
    </row>
    <row r="13">
      <c r="A13" s="157"/>
      <c r="B13" s="29" t="s">
        <v>197</v>
      </c>
      <c r="C13" s="158" t="s">
        <v>75</v>
      </c>
      <c r="D13" s="45"/>
    </row>
    <row r="14">
      <c r="A14" s="159"/>
      <c r="B14" s="25" t="s">
        <v>198</v>
      </c>
      <c r="C14" s="160" t="s">
        <v>2</v>
      </c>
      <c r="D14" s="79"/>
    </row>
    <row r="15">
      <c r="A15" s="157"/>
      <c r="B15" s="29" t="s">
        <v>199</v>
      </c>
      <c r="C15" s="158" t="s">
        <v>75</v>
      </c>
      <c r="D15" s="45"/>
    </row>
    <row r="16">
      <c r="A16" s="159"/>
      <c r="B16" s="25" t="s">
        <v>200</v>
      </c>
      <c r="C16" s="160" t="s">
        <v>16</v>
      </c>
      <c r="D16" s="79"/>
    </row>
    <row r="17">
      <c r="A17" s="157"/>
      <c r="B17" s="29" t="s">
        <v>201</v>
      </c>
      <c r="C17" s="158" t="s">
        <v>75</v>
      </c>
      <c r="D17" s="45"/>
    </row>
    <row r="18">
      <c r="A18" s="159"/>
      <c r="B18" s="25" t="s">
        <v>202</v>
      </c>
      <c r="C18" s="160" t="s">
        <v>75</v>
      </c>
      <c r="D18" s="79"/>
    </row>
    <row r="19">
      <c r="A19" s="157"/>
      <c r="B19" s="29" t="s">
        <v>203</v>
      </c>
      <c r="C19" s="158" t="s">
        <v>75</v>
      </c>
      <c r="D19" s="45"/>
    </row>
    <row r="20">
      <c r="A20" s="159"/>
      <c r="B20" s="25" t="s">
        <v>205</v>
      </c>
      <c r="C20" s="160" t="s">
        <v>75</v>
      </c>
      <c r="D20" s="79"/>
    </row>
    <row r="21">
      <c r="A21" s="157"/>
      <c r="B21" s="29" t="s">
        <v>206</v>
      </c>
      <c r="C21" s="158" t="s">
        <v>75</v>
      </c>
      <c r="D21" s="45"/>
    </row>
    <row r="22">
      <c r="A22" s="159"/>
      <c r="B22" s="25" t="s">
        <v>207</v>
      </c>
      <c r="C22" s="160" t="s">
        <v>2</v>
      </c>
      <c r="D22" s="79"/>
    </row>
    <row r="23">
      <c r="A23" s="157"/>
      <c r="B23" s="29" t="s">
        <v>208</v>
      </c>
      <c r="C23" s="158" t="s">
        <v>2</v>
      </c>
      <c r="D23" s="45"/>
    </row>
    <row r="24">
      <c r="A24" s="159"/>
      <c r="B24" s="25" t="s">
        <v>209</v>
      </c>
      <c r="C24" s="160" t="s">
        <v>75</v>
      </c>
      <c r="D24" s="79"/>
    </row>
    <row r="25">
      <c r="A25" s="157"/>
      <c r="B25" s="29" t="s">
        <v>210</v>
      </c>
      <c r="C25" s="158" t="s">
        <v>75</v>
      </c>
      <c r="D25" s="45"/>
    </row>
    <row r="26">
      <c r="A26" s="159"/>
      <c r="B26" s="25" t="s">
        <v>211</v>
      </c>
      <c r="C26" s="160" t="s">
        <v>75</v>
      </c>
      <c r="D26" s="79"/>
    </row>
    <row r="27">
      <c r="A27" s="157"/>
      <c r="B27" s="29" t="s">
        <v>212</v>
      </c>
      <c r="C27" s="158" t="s">
        <v>75</v>
      </c>
      <c r="D27" s="45"/>
    </row>
    <row r="28">
      <c r="A28" s="159"/>
      <c r="B28" s="25" t="s">
        <v>213</v>
      </c>
      <c r="C28" s="160" t="s">
        <v>214</v>
      </c>
      <c r="D28" s="79"/>
    </row>
    <row r="29">
      <c r="A29" s="157"/>
      <c r="B29" s="29" t="s">
        <v>216</v>
      </c>
      <c r="C29" s="158" t="s">
        <v>75</v>
      </c>
      <c r="D29" s="45"/>
    </row>
    <row r="30">
      <c r="A30" s="159"/>
      <c r="B30" s="25" t="s">
        <v>217</v>
      </c>
      <c r="C30" s="160" t="s">
        <v>75</v>
      </c>
      <c r="D30" s="79"/>
    </row>
    <row r="31">
      <c r="A31" s="157"/>
      <c r="B31" s="29" t="s">
        <v>218</v>
      </c>
      <c r="C31" s="158" t="s">
        <v>75</v>
      </c>
      <c r="D31" s="45"/>
    </row>
    <row r="32">
      <c r="A32" s="159"/>
      <c r="B32" s="25" t="s">
        <v>219</v>
      </c>
      <c r="C32" s="160" t="s">
        <v>75</v>
      </c>
      <c r="D32" s="79"/>
    </row>
    <row r="33">
      <c r="A33" s="157"/>
      <c r="B33" s="29" t="s">
        <v>220</v>
      </c>
      <c r="C33" s="158" t="s">
        <v>75</v>
      </c>
      <c r="D33" s="45"/>
    </row>
    <row r="34">
      <c r="A34" s="159"/>
      <c r="B34" s="25" t="s">
        <v>308</v>
      </c>
      <c r="C34" s="160" t="s">
        <v>75</v>
      </c>
      <c r="D34" s="79"/>
    </row>
    <row r="35">
      <c r="A35" s="157"/>
      <c r="B35" s="29" t="s">
        <v>221</v>
      </c>
      <c r="C35" s="158" t="s">
        <v>75</v>
      </c>
      <c r="D35" s="45"/>
    </row>
    <row r="36">
      <c r="A36" s="159"/>
      <c r="B36" s="25" t="s">
        <v>222</v>
      </c>
      <c r="C36" s="160" t="s">
        <v>75</v>
      </c>
      <c r="D36" s="79"/>
    </row>
    <row r="37">
      <c r="A37" s="157"/>
      <c r="B37" s="29" t="s">
        <v>223</v>
      </c>
      <c r="C37" s="158" t="s">
        <v>75</v>
      </c>
      <c r="D37" s="45"/>
    </row>
    <row r="38">
      <c r="A38" s="159"/>
      <c r="B38" s="25" t="s">
        <v>310</v>
      </c>
      <c r="C38" s="160" t="s">
        <v>12</v>
      </c>
      <c r="D38" s="79"/>
    </row>
    <row r="39">
      <c r="A39" s="157"/>
      <c r="B39" s="29" t="s">
        <v>224</v>
      </c>
      <c r="C39" s="158" t="s">
        <v>75</v>
      </c>
      <c r="D39" s="45"/>
    </row>
    <row r="40">
      <c r="A40" s="159"/>
      <c r="B40" s="25" t="s">
        <v>225</v>
      </c>
      <c r="C40" s="160" t="s">
        <v>2</v>
      </c>
      <c r="D40" s="79"/>
    </row>
    <row r="41">
      <c r="A41" s="157"/>
      <c r="B41" s="29" t="s">
        <v>226</v>
      </c>
      <c r="C41" s="158" t="s">
        <v>75</v>
      </c>
      <c r="D41" s="45"/>
    </row>
    <row r="42">
      <c r="A42" s="159"/>
      <c r="B42" s="25" t="s">
        <v>227</v>
      </c>
      <c r="C42" s="160" t="s">
        <v>75</v>
      </c>
      <c r="D42" s="79"/>
    </row>
    <row r="43">
      <c r="A43" s="157"/>
      <c r="B43" s="29" t="s">
        <v>311</v>
      </c>
      <c r="C43" s="158" t="s">
        <v>12</v>
      </c>
      <c r="D43" s="45"/>
    </row>
    <row r="44">
      <c r="A44" s="159"/>
      <c r="B44" s="25" t="s">
        <v>228</v>
      </c>
      <c r="C44" s="160" t="s">
        <v>73</v>
      </c>
      <c r="D44" s="79"/>
    </row>
    <row r="45">
      <c r="A45" s="157"/>
      <c r="B45" s="29" t="s">
        <v>229</v>
      </c>
      <c r="C45" s="158" t="s">
        <v>75</v>
      </c>
      <c r="D45" s="45"/>
    </row>
    <row r="46">
      <c r="A46" s="159"/>
      <c r="B46" s="25" t="s">
        <v>230</v>
      </c>
      <c r="C46" s="160" t="s">
        <v>12</v>
      </c>
      <c r="D46" s="79"/>
    </row>
    <row r="47">
      <c r="A47" s="157"/>
      <c r="B47" s="29" t="s">
        <v>231</v>
      </c>
      <c r="C47" s="158" t="s">
        <v>2</v>
      </c>
      <c r="D47" s="45"/>
    </row>
    <row r="48">
      <c r="A48" s="159"/>
      <c r="B48" s="25" t="s">
        <v>232</v>
      </c>
      <c r="C48" s="160" t="s">
        <v>75</v>
      </c>
      <c r="D48" s="79"/>
    </row>
    <row r="49">
      <c r="A49" s="157"/>
      <c r="B49" s="29" t="s">
        <v>233</v>
      </c>
      <c r="C49" s="158" t="s">
        <v>75</v>
      </c>
      <c r="D49" s="45"/>
    </row>
    <row r="50">
      <c r="A50" s="159"/>
      <c r="B50" s="25" t="s">
        <v>234</v>
      </c>
      <c r="C50" s="160" t="s">
        <v>75</v>
      </c>
      <c r="D50" s="79"/>
    </row>
    <row r="51">
      <c r="A51" s="157"/>
      <c r="B51" s="29" t="s">
        <v>235</v>
      </c>
      <c r="C51" s="158" t="s">
        <v>2</v>
      </c>
      <c r="D51" s="45"/>
    </row>
    <row r="52">
      <c r="A52" s="159"/>
      <c r="B52" s="25" t="s">
        <v>236</v>
      </c>
      <c r="C52" s="160" t="s">
        <v>9</v>
      </c>
      <c r="D52" s="79"/>
    </row>
    <row r="53">
      <c r="A53" s="157"/>
      <c r="B53" s="29" t="s">
        <v>237</v>
      </c>
      <c r="C53" s="158" t="s">
        <v>9</v>
      </c>
      <c r="D53" s="45"/>
    </row>
    <row r="54">
      <c r="A54" s="159"/>
      <c r="B54" s="25" t="s">
        <v>238</v>
      </c>
      <c r="C54" s="160" t="s">
        <v>12</v>
      </c>
      <c r="D54" s="79"/>
    </row>
    <row r="55">
      <c r="A55" s="161"/>
      <c r="B55" s="29"/>
      <c r="C55" s="162"/>
      <c r="D55" s="45"/>
    </row>
    <row r="56">
      <c r="A56" s="155" t="s">
        <v>312</v>
      </c>
      <c r="B56" s="25" t="s">
        <v>141</v>
      </c>
      <c r="C56" s="160" t="s">
        <v>75</v>
      </c>
      <c r="D56" s="79"/>
    </row>
    <row r="57">
      <c r="A57" s="157"/>
      <c r="B57" s="29" t="s">
        <v>142</v>
      </c>
      <c r="C57" s="158" t="s">
        <v>75</v>
      </c>
      <c r="D57" s="45"/>
    </row>
    <row r="58">
      <c r="A58" s="159"/>
      <c r="B58" s="25" t="s">
        <v>143</v>
      </c>
      <c r="C58" s="160" t="s">
        <v>2</v>
      </c>
      <c r="D58" s="79"/>
    </row>
    <row r="59">
      <c r="A59" s="157"/>
      <c r="B59" s="29" t="s">
        <v>313</v>
      </c>
      <c r="C59" s="158" t="s">
        <v>75</v>
      </c>
      <c r="D59" s="45"/>
    </row>
    <row r="60">
      <c r="A60" s="159"/>
      <c r="B60" s="25" t="s">
        <v>144</v>
      </c>
      <c r="C60" s="160" t="s">
        <v>75</v>
      </c>
      <c r="D60" s="79"/>
    </row>
    <row r="61">
      <c r="A61" s="157"/>
      <c r="B61" s="29" t="s">
        <v>145</v>
      </c>
      <c r="C61" s="158" t="s">
        <v>215</v>
      </c>
      <c r="D61" s="45"/>
    </row>
    <row r="62">
      <c r="A62" s="159"/>
      <c r="B62" s="25" t="s">
        <v>146</v>
      </c>
      <c r="C62" s="160" t="s">
        <v>75</v>
      </c>
      <c r="D62" s="79"/>
    </row>
    <row r="63">
      <c r="A63" s="157"/>
      <c r="B63" s="29" t="s">
        <v>147</v>
      </c>
      <c r="C63" s="158" t="s">
        <v>75</v>
      </c>
      <c r="D63" s="45"/>
    </row>
    <row r="64">
      <c r="A64" s="159"/>
      <c r="B64" s="25" t="s">
        <v>148</v>
      </c>
      <c r="C64" s="160" t="s">
        <v>75</v>
      </c>
      <c r="D64" s="79"/>
    </row>
    <row r="65">
      <c r="A65" s="157"/>
      <c r="B65" s="29" t="s">
        <v>149</v>
      </c>
      <c r="C65" s="158" t="s">
        <v>75</v>
      </c>
      <c r="D65" s="45"/>
    </row>
    <row r="66">
      <c r="A66" s="159"/>
      <c r="B66" s="25" t="s">
        <v>150</v>
      </c>
      <c r="C66" s="160" t="s">
        <v>75</v>
      </c>
      <c r="D66" s="79"/>
    </row>
    <row r="67">
      <c r="A67" s="157"/>
      <c r="B67" s="29" t="s">
        <v>151</v>
      </c>
      <c r="C67" s="158" t="s">
        <v>75</v>
      </c>
      <c r="D67" s="45"/>
    </row>
    <row r="68">
      <c r="A68" s="159"/>
      <c r="B68" s="25" t="s">
        <v>152</v>
      </c>
      <c r="C68" s="160" t="s">
        <v>75</v>
      </c>
      <c r="D68" s="79"/>
    </row>
    <row r="69">
      <c r="A69" s="157"/>
      <c r="B69" s="29" t="s">
        <v>153</v>
      </c>
      <c r="C69" s="158" t="s">
        <v>75</v>
      </c>
      <c r="D69" s="45"/>
    </row>
    <row r="70">
      <c r="A70" s="159"/>
      <c r="B70" s="25" t="s">
        <v>154</v>
      </c>
      <c r="C70" s="160" t="s">
        <v>12</v>
      </c>
      <c r="D70" s="79"/>
    </row>
    <row r="71">
      <c r="A71" s="157"/>
      <c r="B71" s="29" t="s">
        <v>155</v>
      </c>
      <c r="C71" s="158" t="s">
        <v>2</v>
      </c>
      <c r="D71" s="45"/>
    </row>
    <row r="72">
      <c r="A72" s="159"/>
      <c r="B72" s="25" t="s">
        <v>157</v>
      </c>
      <c r="C72" s="160" t="s">
        <v>2</v>
      </c>
      <c r="D72" s="79"/>
    </row>
    <row r="73">
      <c r="A73" s="157"/>
      <c r="B73" s="29" t="s">
        <v>158</v>
      </c>
      <c r="C73" s="158" t="s">
        <v>2</v>
      </c>
      <c r="D73" s="45"/>
    </row>
    <row r="74">
      <c r="A74" s="159"/>
      <c r="B74" s="25" t="s">
        <v>314</v>
      </c>
      <c r="C74" s="160" t="s">
        <v>75</v>
      </c>
      <c r="D74" s="79"/>
    </row>
    <row r="75">
      <c r="A75" s="157"/>
      <c r="B75" s="29" t="s">
        <v>315</v>
      </c>
      <c r="C75" s="158" t="s">
        <v>75</v>
      </c>
      <c r="D75" s="45"/>
    </row>
    <row r="76">
      <c r="A76" s="159"/>
      <c r="B76" s="25" t="s">
        <v>159</v>
      </c>
      <c r="C76" s="160" t="s">
        <v>75</v>
      </c>
      <c r="D76" s="79"/>
    </row>
    <row r="77">
      <c r="A77" s="157"/>
      <c r="B77" s="29" t="s">
        <v>160</v>
      </c>
      <c r="C77" s="158" t="s">
        <v>75</v>
      </c>
      <c r="D77" s="45"/>
    </row>
    <row r="78">
      <c r="A78" s="159"/>
      <c r="B78" s="25" t="s">
        <v>161</v>
      </c>
      <c r="C78" s="160" t="s">
        <v>75</v>
      </c>
      <c r="D78" s="79"/>
    </row>
    <row r="79">
      <c r="A79" s="157"/>
      <c r="B79" s="29" t="s">
        <v>162</v>
      </c>
      <c r="C79" s="158" t="s">
        <v>75</v>
      </c>
      <c r="D79" s="45"/>
    </row>
    <row r="80">
      <c r="A80" s="159"/>
      <c r="B80" s="25" t="s">
        <v>163</v>
      </c>
      <c r="C80" s="160" t="s">
        <v>75</v>
      </c>
      <c r="D80" s="79"/>
    </row>
    <row r="81">
      <c r="A81" s="157"/>
      <c r="B81" s="29" t="s">
        <v>164</v>
      </c>
      <c r="C81" s="158" t="s">
        <v>75</v>
      </c>
      <c r="D81" s="45"/>
    </row>
    <row r="82">
      <c r="A82" s="159"/>
      <c r="B82" s="25" t="s">
        <v>165</v>
      </c>
      <c r="C82" s="160" t="s">
        <v>75</v>
      </c>
      <c r="D82" s="79"/>
    </row>
    <row r="83">
      <c r="A83" s="157"/>
      <c r="B83" s="29" t="s">
        <v>166</v>
      </c>
      <c r="C83" s="158" t="s">
        <v>75</v>
      </c>
      <c r="D83" s="45"/>
    </row>
    <row r="84">
      <c r="A84" s="159"/>
      <c r="B84" s="25" t="s">
        <v>316</v>
      </c>
      <c r="C84" s="160" t="s">
        <v>75</v>
      </c>
      <c r="D84" s="79"/>
    </row>
    <row r="85">
      <c r="A85" s="157"/>
      <c r="B85" s="29" t="s">
        <v>167</v>
      </c>
      <c r="C85" s="158" t="s">
        <v>75</v>
      </c>
      <c r="D85" s="45"/>
    </row>
    <row r="86">
      <c r="A86" s="159"/>
      <c r="B86" s="25" t="s">
        <v>168</v>
      </c>
      <c r="C86" s="160" t="s">
        <v>75</v>
      </c>
      <c r="D86" s="79"/>
    </row>
    <row r="87">
      <c r="A87" s="157"/>
      <c r="B87" s="29" t="s">
        <v>169</v>
      </c>
      <c r="C87" s="158" t="s">
        <v>75</v>
      </c>
      <c r="D87" s="45"/>
    </row>
    <row r="88">
      <c r="A88" s="159"/>
      <c r="B88" s="25" t="s">
        <v>170</v>
      </c>
      <c r="C88" s="160" t="s">
        <v>75</v>
      </c>
      <c r="D88" s="79"/>
    </row>
    <row r="89">
      <c r="A89" s="157"/>
      <c r="B89" s="29" t="s">
        <v>171</v>
      </c>
      <c r="C89" s="158" t="s">
        <v>75</v>
      </c>
      <c r="D89" s="45"/>
    </row>
    <row r="90">
      <c r="A90" s="159"/>
      <c r="B90" s="25" t="s">
        <v>318</v>
      </c>
      <c r="C90" s="160" t="s">
        <v>12</v>
      </c>
      <c r="D90" s="79"/>
    </row>
    <row r="91">
      <c r="A91" s="157"/>
      <c r="B91" s="29" t="s">
        <v>172</v>
      </c>
      <c r="C91" s="158" t="s">
        <v>75</v>
      </c>
      <c r="D91" s="45"/>
    </row>
    <row r="92">
      <c r="A92" s="159"/>
      <c r="B92" s="25" t="s">
        <v>173</v>
      </c>
      <c r="C92" s="160" t="s">
        <v>75</v>
      </c>
      <c r="D92" s="79"/>
    </row>
    <row r="93">
      <c r="A93" s="157"/>
      <c r="B93" s="29" t="s">
        <v>319</v>
      </c>
      <c r="C93" s="158" t="s">
        <v>75</v>
      </c>
      <c r="D93" s="45"/>
    </row>
    <row r="94">
      <c r="A94" s="159"/>
      <c r="B94" s="25" t="s">
        <v>174</v>
      </c>
      <c r="C94" s="160" t="s">
        <v>75</v>
      </c>
      <c r="D94" s="79"/>
    </row>
    <row r="95">
      <c r="A95" s="157"/>
      <c r="B95" s="29" t="s">
        <v>175</v>
      </c>
      <c r="C95" s="158" t="s">
        <v>75</v>
      </c>
      <c r="D95" s="45"/>
    </row>
    <row r="96">
      <c r="A96" s="159"/>
      <c r="B96" s="25" t="s">
        <v>176</v>
      </c>
      <c r="C96" s="160" t="s">
        <v>75</v>
      </c>
      <c r="D96" s="79"/>
    </row>
    <row r="97">
      <c r="A97" s="157"/>
      <c r="B97" s="29" t="s">
        <v>177</v>
      </c>
      <c r="C97" s="158" t="s">
        <v>75</v>
      </c>
      <c r="D97" s="45"/>
    </row>
    <row r="98">
      <c r="A98" s="159"/>
      <c r="B98" s="25" t="s">
        <v>178</v>
      </c>
      <c r="C98" s="160" t="s">
        <v>75</v>
      </c>
      <c r="D98" s="79"/>
    </row>
    <row r="99">
      <c r="A99" s="157"/>
      <c r="B99" s="29" t="s">
        <v>179</v>
      </c>
      <c r="C99" s="158" t="s">
        <v>75</v>
      </c>
      <c r="D99" s="45"/>
    </row>
    <row r="100">
      <c r="A100" s="159"/>
      <c r="B100" s="25" t="s">
        <v>180</v>
      </c>
      <c r="C100" s="160" t="s">
        <v>75</v>
      </c>
      <c r="D100" s="79"/>
    </row>
    <row r="101">
      <c r="A101" s="157"/>
      <c r="B101" s="29" t="s">
        <v>320</v>
      </c>
      <c r="C101" s="158" t="s">
        <v>97</v>
      </c>
      <c r="D101" s="45"/>
    </row>
    <row r="102">
      <c r="A102" s="159"/>
      <c r="B102" s="25" t="s">
        <v>181</v>
      </c>
      <c r="C102" s="160" t="s">
        <v>75</v>
      </c>
      <c r="D102" s="79"/>
    </row>
    <row r="103">
      <c r="A103" s="157"/>
      <c r="B103" s="29" t="s">
        <v>182</v>
      </c>
      <c r="C103" s="158" t="s">
        <v>75</v>
      </c>
      <c r="D103" s="45"/>
    </row>
    <row r="104">
      <c r="A104" s="159"/>
      <c r="B104" s="25" t="s">
        <v>183</v>
      </c>
      <c r="C104" s="160" t="s">
        <v>2</v>
      </c>
      <c r="D104" s="79"/>
    </row>
    <row r="105">
      <c r="A105" s="157"/>
      <c r="B105" s="29" t="s">
        <v>184</v>
      </c>
      <c r="C105" s="158" t="s">
        <v>215</v>
      </c>
      <c r="D105" s="45"/>
    </row>
    <row r="106">
      <c r="A106" s="159"/>
      <c r="B106" s="25" t="s">
        <v>185</v>
      </c>
      <c r="C106" s="160" t="s">
        <v>347</v>
      </c>
      <c r="D106" s="79"/>
    </row>
    <row r="107">
      <c r="A107" s="157"/>
      <c r="B107" s="29"/>
      <c r="C107" s="162"/>
      <c r="D107" s="45"/>
    </row>
    <row r="108">
      <c r="A108" s="155" t="s">
        <v>321</v>
      </c>
      <c r="B108" s="25" t="s">
        <v>72</v>
      </c>
      <c r="C108" s="160" t="s">
        <v>2</v>
      </c>
      <c r="D108" s="79"/>
    </row>
    <row r="109">
      <c r="A109" s="157"/>
      <c r="B109" s="29" t="s">
        <v>74</v>
      </c>
      <c r="C109" s="158" t="s">
        <v>332</v>
      </c>
      <c r="D109" s="45"/>
    </row>
    <row r="110">
      <c r="A110" s="159"/>
      <c r="B110" s="25" t="s">
        <v>76</v>
      </c>
      <c r="C110" s="160" t="s">
        <v>75</v>
      </c>
      <c r="D110" s="79"/>
    </row>
    <row r="111">
      <c r="A111" s="157"/>
      <c r="B111" s="29" t="s">
        <v>77</v>
      </c>
      <c r="C111" s="158" t="s">
        <v>12</v>
      </c>
      <c r="D111" s="45"/>
    </row>
    <row r="112">
      <c r="A112" s="159"/>
      <c r="B112" s="25" t="s">
        <v>78</v>
      </c>
      <c r="C112" s="160" t="s">
        <v>12</v>
      </c>
      <c r="D112" s="79"/>
    </row>
    <row r="113">
      <c r="A113" s="157"/>
      <c r="B113" s="29" t="s">
        <v>79</v>
      </c>
      <c r="C113" s="158" t="s">
        <v>75</v>
      </c>
      <c r="D113" s="45"/>
    </row>
    <row r="114">
      <c r="A114" s="159"/>
      <c r="B114" s="25" t="s">
        <v>80</v>
      </c>
      <c r="C114" s="160" t="s">
        <v>332</v>
      </c>
      <c r="D114" s="79"/>
    </row>
    <row r="115">
      <c r="A115" s="157"/>
      <c r="B115" s="29" t="s">
        <v>82</v>
      </c>
      <c r="C115" s="158" t="s">
        <v>81</v>
      </c>
      <c r="D115" s="45"/>
    </row>
    <row r="116">
      <c r="A116" s="159"/>
      <c r="B116" s="25" t="s">
        <v>84</v>
      </c>
      <c r="C116" s="160" t="s">
        <v>81</v>
      </c>
      <c r="D116" s="79"/>
    </row>
    <row r="117">
      <c r="A117" s="157"/>
      <c r="B117" s="29" t="s">
        <v>85</v>
      </c>
      <c r="C117" s="158" t="s">
        <v>75</v>
      </c>
      <c r="D117" s="45"/>
    </row>
    <row r="118">
      <c r="A118" s="159"/>
      <c r="B118" s="25" t="s">
        <v>86</v>
      </c>
      <c r="C118" s="160" t="s">
        <v>2</v>
      </c>
      <c r="D118" s="79"/>
    </row>
    <row r="119">
      <c r="A119" s="157"/>
      <c r="B119" s="29" t="s">
        <v>87</v>
      </c>
      <c r="C119" s="158" t="s">
        <v>75</v>
      </c>
      <c r="D119" s="45"/>
    </row>
    <row r="120">
      <c r="A120" s="159"/>
      <c r="B120" s="25" t="s">
        <v>88</v>
      </c>
      <c r="C120" s="160" t="s">
        <v>75</v>
      </c>
      <c r="D120" s="79"/>
    </row>
    <row r="121">
      <c r="A121" s="157"/>
      <c r="B121" s="29" t="s">
        <v>89</v>
      </c>
      <c r="C121" s="158" t="s">
        <v>75</v>
      </c>
      <c r="D121" s="45"/>
    </row>
    <row r="122">
      <c r="A122" s="159"/>
      <c r="B122" s="25" t="s">
        <v>90</v>
      </c>
      <c r="C122" s="160" t="s">
        <v>2</v>
      </c>
      <c r="D122" s="79"/>
    </row>
    <row r="123">
      <c r="A123" s="157"/>
      <c r="B123" s="29" t="s">
        <v>91</v>
      </c>
      <c r="C123" s="158" t="s">
        <v>75</v>
      </c>
      <c r="D123" s="45"/>
    </row>
    <row r="124">
      <c r="A124" s="159"/>
      <c r="B124" s="25" t="s">
        <v>92</v>
      </c>
      <c r="C124" s="160" t="s">
        <v>75</v>
      </c>
      <c r="D124" s="79"/>
    </row>
    <row r="125">
      <c r="A125" s="157"/>
      <c r="B125" s="29" t="s">
        <v>93</v>
      </c>
      <c r="C125" s="158" t="s">
        <v>75</v>
      </c>
      <c r="D125" s="45"/>
    </row>
    <row r="126">
      <c r="A126" s="159"/>
      <c r="B126" s="25" t="s">
        <v>94</v>
      </c>
      <c r="C126" s="160" t="s">
        <v>75</v>
      </c>
      <c r="D126" s="79"/>
    </row>
    <row r="127">
      <c r="A127" s="157"/>
      <c r="B127" s="29" t="s">
        <v>95</v>
      </c>
      <c r="C127" s="158" t="s">
        <v>75</v>
      </c>
      <c r="D127" s="45"/>
    </row>
    <row r="128">
      <c r="A128" s="159"/>
      <c r="B128" s="25" t="s">
        <v>96</v>
      </c>
      <c r="C128" s="160" t="s">
        <v>215</v>
      </c>
      <c r="D128" s="79"/>
    </row>
    <row r="129">
      <c r="A129" s="157"/>
      <c r="B129" s="29" t="s">
        <v>98</v>
      </c>
      <c r="C129" s="158" t="s">
        <v>75</v>
      </c>
      <c r="D129" s="45"/>
    </row>
    <row r="130">
      <c r="A130" s="159"/>
      <c r="B130" s="25" t="s">
        <v>99</v>
      </c>
      <c r="C130" s="160" t="s">
        <v>75</v>
      </c>
      <c r="D130" s="79"/>
    </row>
    <row r="131">
      <c r="A131" s="157"/>
      <c r="B131" s="29" t="s">
        <v>100</v>
      </c>
      <c r="C131" s="158" t="s">
        <v>75</v>
      </c>
      <c r="D131" s="45"/>
    </row>
    <row r="132">
      <c r="A132" s="159"/>
      <c r="B132" s="25" t="s">
        <v>101</v>
      </c>
      <c r="C132" s="160" t="s">
        <v>75</v>
      </c>
      <c r="D132" s="79"/>
    </row>
    <row r="133">
      <c r="A133" s="157"/>
      <c r="B133" s="29" t="s">
        <v>102</v>
      </c>
      <c r="C133" s="158" t="s">
        <v>2</v>
      </c>
      <c r="D133" s="45"/>
    </row>
    <row r="134">
      <c r="A134" s="159"/>
      <c r="B134" s="25" t="s">
        <v>103</v>
      </c>
      <c r="C134" s="160" t="s">
        <v>97</v>
      </c>
      <c r="D134" s="79"/>
    </row>
    <row r="135">
      <c r="A135" s="157"/>
      <c r="B135" s="29" t="s">
        <v>104</v>
      </c>
      <c r="C135" s="158" t="s">
        <v>75</v>
      </c>
      <c r="D135" s="45"/>
    </row>
    <row r="136">
      <c r="A136" s="159"/>
      <c r="B136" s="25" t="s">
        <v>105</v>
      </c>
      <c r="C136" s="160" t="s">
        <v>75</v>
      </c>
      <c r="D136" s="79"/>
    </row>
    <row r="137">
      <c r="A137" s="157"/>
      <c r="B137" s="29" t="s">
        <v>106</v>
      </c>
      <c r="C137" s="158" t="s">
        <v>75</v>
      </c>
      <c r="D137" s="45"/>
    </row>
    <row r="138">
      <c r="A138" s="159"/>
      <c r="B138" s="25" t="s">
        <v>107</v>
      </c>
      <c r="C138" s="160" t="s">
        <v>2</v>
      </c>
      <c r="D138" s="79"/>
    </row>
    <row r="139">
      <c r="A139" s="157"/>
      <c r="B139" s="29" t="s">
        <v>108</v>
      </c>
      <c r="C139" s="158" t="s">
        <v>75</v>
      </c>
      <c r="D139" s="45"/>
    </row>
    <row r="140">
      <c r="A140" s="159"/>
      <c r="B140" s="25" t="s">
        <v>109</v>
      </c>
      <c r="C140" s="160" t="s">
        <v>2</v>
      </c>
      <c r="D140" s="79"/>
    </row>
    <row r="141">
      <c r="A141" s="157"/>
      <c r="B141" s="29" t="s">
        <v>110</v>
      </c>
      <c r="C141" s="158" t="s">
        <v>75</v>
      </c>
      <c r="D141" s="45"/>
    </row>
    <row r="142">
      <c r="A142" s="159"/>
      <c r="B142" s="25" t="s">
        <v>111</v>
      </c>
      <c r="C142" s="160" t="s">
        <v>75</v>
      </c>
      <c r="D142" s="79"/>
    </row>
    <row r="143">
      <c r="A143" s="157"/>
      <c r="B143" s="29" t="s">
        <v>112</v>
      </c>
      <c r="C143" s="158" t="s">
        <v>75</v>
      </c>
      <c r="D143" s="45"/>
    </row>
    <row r="144">
      <c r="A144" s="159"/>
      <c r="B144" s="25" t="s">
        <v>113</v>
      </c>
      <c r="C144" s="160" t="s">
        <v>75</v>
      </c>
      <c r="D144" s="79"/>
    </row>
    <row r="145">
      <c r="A145" s="157"/>
      <c r="B145" s="29" t="s">
        <v>114</v>
      </c>
      <c r="C145" s="158" t="s">
        <v>75</v>
      </c>
      <c r="D145" s="45"/>
    </row>
    <row r="146">
      <c r="A146" s="159"/>
      <c r="B146" s="25" t="s">
        <v>115</v>
      </c>
      <c r="C146" s="160" t="s">
        <v>2</v>
      </c>
      <c r="D146" s="79"/>
    </row>
    <row r="147">
      <c r="A147" s="157"/>
      <c r="B147" s="29" t="s">
        <v>116</v>
      </c>
      <c r="C147" s="158" t="s">
        <v>2</v>
      </c>
      <c r="D147" s="45"/>
    </row>
    <row r="148">
      <c r="A148" s="159"/>
      <c r="B148" s="25" t="s">
        <v>117</v>
      </c>
      <c r="C148" s="160" t="s">
        <v>2</v>
      </c>
      <c r="D148" s="79"/>
    </row>
    <row r="149">
      <c r="A149" s="157"/>
      <c r="B149" s="29" t="s">
        <v>118</v>
      </c>
      <c r="C149" s="158" t="s">
        <v>75</v>
      </c>
      <c r="D149" s="45"/>
    </row>
    <row r="150">
      <c r="A150" s="159"/>
      <c r="B150" s="25" t="s">
        <v>119</v>
      </c>
      <c r="C150" s="160" t="s">
        <v>75</v>
      </c>
      <c r="D150" s="79"/>
    </row>
    <row r="151">
      <c r="A151" s="157"/>
      <c r="B151" s="29" t="s">
        <v>120</v>
      </c>
      <c r="C151" s="158" t="s">
        <v>75</v>
      </c>
      <c r="D151" s="45"/>
    </row>
    <row r="152">
      <c r="A152" s="159"/>
      <c r="B152" s="25" t="s">
        <v>121</v>
      </c>
      <c r="C152" s="160" t="s">
        <v>75</v>
      </c>
      <c r="D152" s="79"/>
    </row>
    <row r="153">
      <c r="A153" s="157"/>
      <c r="B153" s="29" t="s">
        <v>122</v>
      </c>
      <c r="C153" s="158" t="s">
        <v>75</v>
      </c>
      <c r="D153" s="45"/>
    </row>
    <row r="154">
      <c r="A154" s="159"/>
      <c r="B154" s="25" t="s">
        <v>123</v>
      </c>
      <c r="C154" s="160" t="s">
        <v>12</v>
      </c>
      <c r="D154" s="79"/>
    </row>
    <row r="155">
      <c r="A155" s="157"/>
      <c r="B155" s="29" t="s">
        <v>124</v>
      </c>
      <c r="C155" s="158" t="s">
        <v>348</v>
      </c>
      <c r="D155" s="45"/>
    </row>
    <row r="156">
      <c r="A156" s="159"/>
      <c r="B156" s="25" t="s">
        <v>125</v>
      </c>
      <c r="C156" s="160" t="s">
        <v>75</v>
      </c>
      <c r="D156" s="79"/>
    </row>
    <row r="157">
      <c r="A157" s="157"/>
      <c r="B157" s="29" t="s">
        <v>126</v>
      </c>
      <c r="C157" s="158" t="s">
        <v>75</v>
      </c>
      <c r="D157" s="45"/>
    </row>
    <row r="158">
      <c r="A158" s="159"/>
      <c r="B158" s="25" t="s">
        <v>127</v>
      </c>
      <c r="C158" s="160" t="s">
        <v>75</v>
      </c>
      <c r="D158" s="79"/>
    </row>
    <row r="159">
      <c r="A159" s="157"/>
      <c r="B159" s="29" t="s">
        <v>128</v>
      </c>
      <c r="C159" s="158" t="s">
        <v>75</v>
      </c>
      <c r="D159" s="45"/>
    </row>
    <row r="160">
      <c r="A160" s="159"/>
      <c r="B160" s="25" t="s">
        <v>129</v>
      </c>
      <c r="C160" s="160" t="s">
        <v>75</v>
      </c>
      <c r="D160" s="79"/>
    </row>
    <row r="161">
      <c r="A161" s="157"/>
      <c r="B161" s="29" t="s">
        <v>130</v>
      </c>
      <c r="C161" s="158" t="s">
        <v>75</v>
      </c>
      <c r="D161" s="45"/>
    </row>
    <row r="162">
      <c r="A162" s="159"/>
      <c r="B162" s="25" t="s">
        <v>131</v>
      </c>
      <c r="C162" s="160" t="s">
        <v>75</v>
      </c>
      <c r="D162" s="79"/>
    </row>
    <row r="163">
      <c r="A163" s="157"/>
      <c r="B163" s="29" t="s">
        <v>322</v>
      </c>
      <c r="C163" s="158" t="s">
        <v>2</v>
      </c>
      <c r="D163" s="45"/>
    </row>
    <row r="164">
      <c r="A164" s="159"/>
      <c r="B164" s="25" t="s">
        <v>132</v>
      </c>
      <c r="C164" s="160" t="s">
        <v>75</v>
      </c>
      <c r="D164" s="79"/>
    </row>
    <row r="165">
      <c r="A165" s="157"/>
      <c r="B165" s="29" t="s">
        <v>133</v>
      </c>
      <c r="C165" s="158" t="s">
        <v>75</v>
      </c>
      <c r="D165" s="45"/>
    </row>
    <row r="166">
      <c r="A166" s="159"/>
      <c r="B166" s="25" t="s">
        <v>134</v>
      </c>
      <c r="C166" s="160" t="s">
        <v>75</v>
      </c>
      <c r="D166" s="79"/>
    </row>
    <row r="167">
      <c r="A167" s="157"/>
      <c r="B167" s="29" t="s">
        <v>135</v>
      </c>
      <c r="C167" s="158" t="s">
        <v>75</v>
      </c>
      <c r="D167" s="45"/>
    </row>
    <row r="168">
      <c r="A168" s="159"/>
      <c r="B168" s="25" t="s">
        <v>136</v>
      </c>
      <c r="C168" s="160" t="s">
        <v>75</v>
      </c>
      <c r="D168" s="79"/>
    </row>
    <row r="169">
      <c r="A169" s="157"/>
      <c r="B169" s="29" t="s">
        <v>137</v>
      </c>
      <c r="C169" s="158" t="s">
        <v>75</v>
      </c>
      <c r="D169" s="45"/>
    </row>
    <row r="170">
      <c r="A170" s="159"/>
      <c r="B170" s="25" t="s">
        <v>138</v>
      </c>
      <c r="C170" s="160" t="s">
        <v>75</v>
      </c>
      <c r="D170" s="79"/>
    </row>
    <row r="171">
      <c r="A171" s="157"/>
      <c r="B171" s="29" t="s">
        <v>139</v>
      </c>
      <c r="C171" s="158" t="s">
        <v>75</v>
      </c>
      <c r="D171" s="45"/>
    </row>
    <row r="172">
      <c r="A172" s="155"/>
      <c r="B172" s="25"/>
      <c r="C172" s="163"/>
      <c r="D172" s="79"/>
    </row>
    <row r="173">
      <c r="A173" s="161" t="s">
        <v>323</v>
      </c>
      <c r="B173" s="29" t="s">
        <v>349</v>
      </c>
      <c r="C173" s="158" t="s">
        <v>2</v>
      </c>
      <c r="D173" s="45"/>
    </row>
    <row r="174">
      <c r="A174" s="159"/>
      <c r="B174" s="25" t="s">
        <v>240</v>
      </c>
      <c r="C174" s="160" t="s">
        <v>2</v>
      </c>
      <c r="D174" s="79"/>
    </row>
    <row r="175">
      <c r="A175" s="157"/>
      <c r="B175" s="29" t="s">
        <v>241</v>
      </c>
      <c r="C175" s="158" t="s">
        <v>2</v>
      </c>
      <c r="D175" s="45"/>
    </row>
    <row r="176">
      <c r="A176" s="159"/>
      <c r="B176" s="25" t="s">
        <v>242</v>
      </c>
      <c r="C176" s="160" t="s">
        <v>75</v>
      </c>
      <c r="D176" s="79"/>
    </row>
    <row r="177">
      <c r="A177" s="157"/>
      <c r="B177" s="29" t="s">
        <v>324</v>
      </c>
      <c r="C177" s="158" t="s">
        <v>2</v>
      </c>
      <c r="D177" s="45"/>
    </row>
    <row r="178">
      <c r="A178" s="159"/>
      <c r="B178" s="25" t="s">
        <v>243</v>
      </c>
      <c r="C178" s="160" t="s">
        <v>2</v>
      </c>
      <c r="D178" s="79"/>
    </row>
    <row r="179">
      <c r="A179" s="157"/>
      <c r="B179" s="29" t="s">
        <v>244</v>
      </c>
      <c r="C179" s="158" t="s">
        <v>75</v>
      </c>
      <c r="D179" s="45"/>
    </row>
    <row r="180">
      <c r="A180" s="159"/>
      <c r="B180" s="25" t="s">
        <v>245</v>
      </c>
      <c r="C180" s="160" t="s">
        <v>2</v>
      </c>
      <c r="D180" s="79"/>
    </row>
    <row r="181">
      <c r="A181" s="157"/>
      <c r="B181" s="29" t="s">
        <v>246</v>
      </c>
      <c r="C181" s="158" t="s">
        <v>75</v>
      </c>
      <c r="D181" s="45"/>
    </row>
    <row r="182">
      <c r="A182" s="159"/>
      <c r="B182" s="25" t="s">
        <v>247</v>
      </c>
      <c r="C182" s="160" t="s">
        <v>2</v>
      </c>
      <c r="D182" s="79"/>
    </row>
    <row r="183">
      <c r="A183" s="157"/>
      <c r="B183" s="29" t="s">
        <v>248</v>
      </c>
      <c r="C183" s="158" t="s">
        <v>2</v>
      </c>
      <c r="D183" s="45"/>
    </row>
    <row r="184">
      <c r="A184" s="159"/>
      <c r="B184" s="25" t="s">
        <v>249</v>
      </c>
      <c r="C184" s="160" t="s">
        <v>75</v>
      </c>
      <c r="D184" s="79"/>
    </row>
    <row r="185">
      <c r="A185" s="157"/>
      <c r="B185" s="29" t="s">
        <v>250</v>
      </c>
      <c r="C185" s="158" t="s">
        <v>2</v>
      </c>
      <c r="D185" s="45"/>
    </row>
    <row r="186">
      <c r="A186" s="159"/>
      <c r="B186" s="25" t="s">
        <v>251</v>
      </c>
      <c r="C186" s="160" t="s">
        <v>75</v>
      </c>
      <c r="D186" s="79"/>
    </row>
    <row r="187">
      <c r="A187" s="157"/>
      <c r="B187" s="29" t="s">
        <v>252</v>
      </c>
      <c r="C187" s="158" t="s">
        <v>215</v>
      </c>
      <c r="D187" s="45"/>
    </row>
    <row r="188">
      <c r="A188" s="159"/>
      <c r="B188" s="25" t="s">
        <v>253</v>
      </c>
      <c r="C188" s="160" t="s">
        <v>75</v>
      </c>
      <c r="D188" s="79"/>
    </row>
    <row r="189">
      <c r="A189" s="157"/>
      <c r="B189" s="29" t="s">
        <v>254</v>
      </c>
      <c r="C189" s="158" t="s">
        <v>75</v>
      </c>
      <c r="D189" s="45"/>
    </row>
    <row r="190">
      <c r="A190" s="159"/>
      <c r="B190" s="25" t="s">
        <v>255</v>
      </c>
      <c r="C190" s="160" t="s">
        <v>75</v>
      </c>
      <c r="D190" s="79"/>
    </row>
    <row r="191">
      <c r="A191" s="157"/>
      <c r="B191" s="29" t="s">
        <v>256</v>
      </c>
      <c r="C191" s="158" t="s">
        <v>75</v>
      </c>
      <c r="D191" s="45"/>
    </row>
    <row r="192">
      <c r="A192" s="159"/>
      <c r="B192" s="25" t="s">
        <v>257</v>
      </c>
      <c r="C192" s="160" t="s">
        <v>75</v>
      </c>
      <c r="D192" s="79"/>
    </row>
    <row r="193">
      <c r="A193" s="157"/>
      <c r="B193" s="29" t="s">
        <v>259</v>
      </c>
      <c r="C193" s="158" t="s">
        <v>97</v>
      </c>
      <c r="D193" s="45"/>
    </row>
    <row r="194">
      <c r="A194" s="159"/>
      <c r="B194" s="25" t="s">
        <v>260</v>
      </c>
      <c r="C194" s="160" t="s">
        <v>75</v>
      </c>
      <c r="D194" s="79"/>
    </row>
    <row r="195">
      <c r="A195" s="157"/>
      <c r="B195" s="29" t="s">
        <v>261</v>
      </c>
      <c r="C195" s="158" t="s">
        <v>75</v>
      </c>
      <c r="D195" s="45"/>
    </row>
    <row r="196">
      <c r="A196" s="159"/>
      <c r="B196" s="25" t="s">
        <v>262</v>
      </c>
      <c r="C196" s="160" t="s">
        <v>97</v>
      </c>
      <c r="D196" s="79"/>
    </row>
    <row r="197">
      <c r="A197" s="157"/>
      <c r="B197" s="29" t="s">
        <v>263</v>
      </c>
      <c r="C197" s="158" t="s">
        <v>2</v>
      </c>
      <c r="D197" s="45"/>
    </row>
    <row r="198">
      <c r="A198" s="159"/>
      <c r="B198" s="25" t="s">
        <v>264</v>
      </c>
      <c r="C198" s="160" t="s">
        <v>2</v>
      </c>
      <c r="D198" s="79"/>
    </row>
    <row r="199">
      <c r="A199" s="157"/>
      <c r="B199" s="29" t="s">
        <v>265</v>
      </c>
      <c r="C199" s="158" t="s">
        <v>97</v>
      </c>
      <c r="D199" s="45"/>
    </row>
    <row r="200">
      <c r="A200" s="159"/>
      <c r="B200" s="25" t="s">
        <v>266</v>
      </c>
      <c r="C200" s="160" t="s">
        <v>75</v>
      </c>
      <c r="D200" s="79"/>
    </row>
    <row r="201">
      <c r="A201" s="157"/>
      <c r="B201" s="29" t="s">
        <v>267</v>
      </c>
      <c r="C201" s="158" t="s">
        <v>75</v>
      </c>
      <c r="D201" s="45"/>
    </row>
    <row r="202">
      <c r="A202" s="159"/>
      <c r="B202" s="25" t="s">
        <v>268</v>
      </c>
      <c r="C202" s="160" t="s">
        <v>75</v>
      </c>
      <c r="D202" s="79"/>
    </row>
    <row r="203">
      <c r="A203" s="157"/>
      <c r="B203" s="29" t="s">
        <v>269</v>
      </c>
      <c r="C203" s="158" t="s">
        <v>2</v>
      </c>
      <c r="D203" s="45"/>
    </row>
    <row r="204">
      <c r="A204" s="159"/>
      <c r="B204" s="25" t="s">
        <v>270</v>
      </c>
      <c r="C204" s="160" t="s">
        <v>75</v>
      </c>
      <c r="D204" s="79"/>
    </row>
    <row r="205">
      <c r="A205" s="157"/>
      <c r="B205" s="29" t="s">
        <v>271</v>
      </c>
      <c r="C205" s="158" t="s">
        <v>75</v>
      </c>
      <c r="D205" s="45"/>
    </row>
    <row r="206">
      <c r="A206" s="159"/>
      <c r="B206" s="25" t="s">
        <v>272</v>
      </c>
      <c r="C206" s="160" t="s">
        <v>75</v>
      </c>
      <c r="D206" s="79"/>
    </row>
    <row r="207">
      <c r="A207" s="157"/>
      <c r="B207" s="29" t="s">
        <v>273</v>
      </c>
      <c r="C207" s="158" t="s">
        <v>2</v>
      </c>
      <c r="D207" s="45"/>
    </row>
    <row r="208">
      <c r="A208" s="159"/>
      <c r="B208" s="25" t="s">
        <v>274</v>
      </c>
      <c r="C208" s="160" t="s">
        <v>2</v>
      </c>
      <c r="D208" s="79"/>
    </row>
    <row r="209">
      <c r="A209" s="157"/>
      <c r="B209" s="29" t="s">
        <v>325</v>
      </c>
      <c r="C209" s="158" t="s">
        <v>2</v>
      </c>
      <c r="D209" s="45"/>
    </row>
    <row r="210">
      <c r="A210" s="159"/>
      <c r="B210" s="25" t="s">
        <v>275</v>
      </c>
      <c r="C210" s="160" t="s">
        <v>75</v>
      </c>
      <c r="D210" s="79"/>
    </row>
    <row r="211">
      <c r="A211" s="157"/>
      <c r="B211" s="29" t="s">
        <v>276</v>
      </c>
      <c r="C211" s="158" t="s">
        <v>97</v>
      </c>
      <c r="D211" s="45"/>
    </row>
    <row r="212">
      <c r="A212" s="159"/>
      <c r="B212" s="25" t="s">
        <v>277</v>
      </c>
      <c r="C212" s="160" t="s">
        <v>75</v>
      </c>
      <c r="D212" s="79"/>
    </row>
    <row r="213">
      <c r="A213" s="157"/>
      <c r="B213" s="29" t="s">
        <v>278</v>
      </c>
      <c r="C213" s="158" t="s">
        <v>75</v>
      </c>
      <c r="D213" s="45"/>
    </row>
    <row r="214">
      <c r="A214" s="159"/>
      <c r="B214" s="25" t="s">
        <v>279</v>
      </c>
      <c r="C214" s="160" t="s">
        <v>75</v>
      </c>
      <c r="D214" s="79"/>
    </row>
    <row r="215">
      <c r="A215" s="157"/>
      <c r="B215" s="29" t="s">
        <v>280</v>
      </c>
      <c r="C215" s="158" t="s">
        <v>75</v>
      </c>
      <c r="D215" s="45"/>
    </row>
    <row r="216">
      <c r="A216" s="159"/>
      <c r="B216" s="25" t="s">
        <v>281</v>
      </c>
      <c r="C216" s="160" t="s">
        <v>75</v>
      </c>
      <c r="D216" s="79"/>
    </row>
    <row r="217">
      <c r="A217" s="157"/>
      <c r="B217" s="29" t="s">
        <v>326</v>
      </c>
      <c r="C217" s="158" t="s">
        <v>9</v>
      </c>
      <c r="D217" s="45"/>
    </row>
    <row r="218">
      <c r="A218" s="159"/>
      <c r="B218" s="25" t="s">
        <v>282</v>
      </c>
      <c r="C218" s="160" t="s">
        <v>75</v>
      </c>
      <c r="D218" s="79"/>
    </row>
    <row r="219">
      <c r="A219" s="157"/>
      <c r="B219" s="29" t="s">
        <v>327</v>
      </c>
      <c r="C219" s="158" t="s">
        <v>75</v>
      </c>
      <c r="D219" s="45"/>
    </row>
    <row r="220">
      <c r="A220" s="159"/>
      <c r="B220" s="25" t="s">
        <v>283</v>
      </c>
      <c r="C220" s="160" t="s">
        <v>2</v>
      </c>
      <c r="D220" s="79"/>
    </row>
    <row r="221">
      <c r="A221" s="157"/>
      <c r="B221" s="29" t="s">
        <v>284</v>
      </c>
      <c r="C221" s="158" t="s">
        <v>75</v>
      </c>
      <c r="D221" s="45"/>
    </row>
    <row r="222">
      <c r="A222" s="159"/>
      <c r="B222" s="25" t="s">
        <v>285</v>
      </c>
      <c r="C222" s="160" t="s">
        <v>75</v>
      </c>
      <c r="D222" s="79"/>
    </row>
    <row r="223">
      <c r="A223" s="157"/>
      <c r="B223" s="29" t="s">
        <v>286</v>
      </c>
      <c r="C223" s="158" t="s">
        <v>2</v>
      </c>
      <c r="D223" s="45"/>
    </row>
    <row r="224">
      <c r="A224" s="159"/>
      <c r="B224" s="25" t="s">
        <v>287</v>
      </c>
      <c r="C224" s="160" t="s">
        <v>75</v>
      </c>
      <c r="D224" s="79"/>
    </row>
    <row r="225">
      <c r="A225" s="157"/>
      <c r="B225" s="29" t="s">
        <v>288</v>
      </c>
      <c r="C225" s="158" t="s">
        <v>9</v>
      </c>
      <c r="D225" s="45"/>
    </row>
    <row r="226">
      <c r="A226" s="159"/>
      <c r="B226" s="25" t="s">
        <v>289</v>
      </c>
      <c r="C226" s="160" t="s">
        <v>73</v>
      </c>
      <c r="D226" s="79"/>
    </row>
    <row r="227">
      <c r="A227" s="157"/>
      <c r="B227" s="29" t="s">
        <v>328</v>
      </c>
      <c r="C227" s="158" t="s">
        <v>9</v>
      </c>
      <c r="D227" s="45"/>
    </row>
    <row r="228">
      <c r="A228" s="159"/>
      <c r="B228" s="25" t="s">
        <v>290</v>
      </c>
      <c r="C228" s="160" t="s">
        <v>2</v>
      </c>
      <c r="D228" s="79"/>
    </row>
    <row r="229">
      <c r="A229" s="157"/>
      <c r="B229" s="29" t="s">
        <v>291</v>
      </c>
      <c r="C229" s="158" t="s">
        <v>75</v>
      </c>
      <c r="D229" s="45"/>
    </row>
    <row r="230">
      <c r="A230" s="159"/>
      <c r="B230" s="25" t="s">
        <v>292</v>
      </c>
      <c r="C230" s="160" t="s">
        <v>75</v>
      </c>
      <c r="D230" s="79"/>
    </row>
    <row r="231">
      <c r="A231" s="157"/>
      <c r="B231" s="29" t="s">
        <v>293</v>
      </c>
      <c r="C231" s="158" t="s">
        <v>2</v>
      </c>
      <c r="D231" s="45"/>
    </row>
    <row r="232">
      <c r="A232" s="159"/>
      <c r="B232" s="25" t="s">
        <v>294</v>
      </c>
      <c r="C232" s="160" t="s">
        <v>75</v>
      </c>
      <c r="D232" s="79"/>
    </row>
    <row r="233">
      <c r="A233" s="157"/>
      <c r="B233" s="29" t="s">
        <v>329</v>
      </c>
      <c r="C233" s="158" t="s">
        <v>75</v>
      </c>
      <c r="D233" s="45"/>
    </row>
    <row r="234">
      <c r="A234" s="159"/>
      <c r="B234" s="25" t="s">
        <v>295</v>
      </c>
      <c r="C234" s="160" t="s">
        <v>2</v>
      </c>
      <c r="D234" s="79"/>
    </row>
    <row r="235">
      <c r="A235" s="157"/>
      <c r="B235" s="29" t="s">
        <v>296</v>
      </c>
      <c r="C235" s="158" t="s">
        <v>75</v>
      </c>
      <c r="D235" s="45"/>
    </row>
    <row r="236">
      <c r="A236" s="159"/>
      <c r="B236" s="25" t="s">
        <v>297</v>
      </c>
      <c r="C236" s="160" t="s">
        <v>75</v>
      </c>
      <c r="D236" s="79"/>
    </row>
    <row r="237">
      <c r="A237" s="164"/>
      <c r="B237" s="168" t="s">
        <v>298</v>
      </c>
      <c r="C237" s="166" t="s">
        <v>2</v>
      </c>
      <c r="D237" s="167"/>
    </row>
    <row r="238">
      <c r="A238" s="150"/>
      <c r="B238" s="169"/>
      <c r="C238" s="152"/>
    </row>
    <row r="239">
      <c r="A239" s="150"/>
      <c r="B239" s="169"/>
      <c r="C239" s="152"/>
    </row>
    <row r="240">
      <c r="A240" s="150"/>
      <c r="B240" s="169"/>
      <c r="C240" s="152"/>
    </row>
    <row r="241">
      <c r="A241" s="150"/>
      <c r="B241" s="169"/>
      <c r="C241" s="152"/>
    </row>
    <row r="242">
      <c r="A242" s="150"/>
      <c r="B242" s="169"/>
      <c r="C242" s="152"/>
    </row>
    <row r="243">
      <c r="A243" s="150"/>
      <c r="B243" s="169"/>
      <c r="C243" s="152"/>
    </row>
    <row r="244">
      <c r="A244" s="150"/>
      <c r="B244" s="169"/>
      <c r="C244" s="152"/>
    </row>
    <row r="245">
      <c r="A245" s="150"/>
      <c r="B245" s="169"/>
      <c r="C245" s="152"/>
    </row>
    <row r="246">
      <c r="A246" s="150"/>
      <c r="B246" s="169"/>
      <c r="C246" s="152"/>
    </row>
    <row r="247">
      <c r="A247" s="150"/>
      <c r="B247" s="169"/>
      <c r="C247" s="152"/>
    </row>
    <row r="248">
      <c r="A248" s="150"/>
      <c r="B248" s="169"/>
      <c r="C248" s="152"/>
    </row>
    <row r="249">
      <c r="A249" s="150"/>
      <c r="B249" s="169"/>
      <c r="C249" s="152"/>
    </row>
    <row r="250">
      <c r="A250" s="150"/>
      <c r="B250" s="169"/>
      <c r="C250" s="152"/>
    </row>
    <row r="251">
      <c r="A251" s="150"/>
      <c r="B251" s="169"/>
      <c r="C251" s="152"/>
    </row>
    <row r="252">
      <c r="A252" s="150"/>
      <c r="B252" s="169"/>
      <c r="C252" s="152"/>
    </row>
    <row r="253">
      <c r="A253" s="150"/>
      <c r="B253" s="169"/>
      <c r="C253" s="152"/>
    </row>
    <row r="254">
      <c r="A254" s="150"/>
      <c r="B254" s="169"/>
      <c r="C254" s="152"/>
    </row>
    <row r="255">
      <c r="A255" s="150"/>
      <c r="B255" s="169"/>
      <c r="C255" s="152"/>
    </row>
    <row r="256">
      <c r="A256" s="150"/>
      <c r="B256" s="169"/>
      <c r="C256" s="152"/>
    </row>
    <row r="257">
      <c r="A257" s="150"/>
      <c r="B257" s="169"/>
      <c r="C257" s="152"/>
    </row>
    <row r="258">
      <c r="A258" s="150"/>
      <c r="B258" s="169"/>
      <c r="C258" s="152"/>
    </row>
    <row r="259">
      <c r="A259" s="150"/>
      <c r="B259" s="169"/>
      <c r="C259" s="152"/>
    </row>
    <row r="260">
      <c r="A260" s="150"/>
      <c r="B260" s="169"/>
      <c r="C260" s="152"/>
    </row>
    <row r="261">
      <c r="A261" s="150"/>
      <c r="B261" s="169"/>
      <c r="C261" s="152"/>
    </row>
    <row r="262">
      <c r="A262" s="150"/>
      <c r="B262" s="169"/>
      <c r="C262" s="152"/>
    </row>
    <row r="263">
      <c r="A263" s="150"/>
      <c r="B263" s="169"/>
      <c r="C263" s="152"/>
    </row>
    <row r="264">
      <c r="A264" s="150"/>
      <c r="B264" s="169"/>
      <c r="C264" s="152"/>
    </row>
    <row r="265">
      <c r="A265" s="150"/>
      <c r="B265" s="169"/>
      <c r="C265" s="152"/>
    </row>
    <row r="266">
      <c r="A266" s="150"/>
      <c r="B266" s="169"/>
      <c r="C266" s="152"/>
    </row>
    <row r="267">
      <c r="A267" s="150"/>
      <c r="B267" s="169"/>
      <c r="C267" s="152"/>
    </row>
    <row r="268">
      <c r="A268" s="150"/>
      <c r="B268" s="169"/>
      <c r="C268" s="152"/>
    </row>
    <row r="269">
      <c r="A269" s="150"/>
      <c r="B269" s="169"/>
      <c r="C269" s="152"/>
    </row>
    <row r="270">
      <c r="A270" s="150"/>
      <c r="B270" s="169"/>
      <c r="C270" s="152"/>
    </row>
    <row r="271">
      <c r="A271" s="150"/>
      <c r="B271" s="169"/>
      <c r="C271" s="152"/>
    </row>
    <row r="272">
      <c r="A272" s="150"/>
      <c r="B272" s="169"/>
      <c r="C272" s="152"/>
    </row>
    <row r="273">
      <c r="A273" s="150"/>
      <c r="B273" s="169"/>
      <c r="C273" s="152"/>
    </row>
    <row r="274">
      <c r="A274" s="150"/>
      <c r="B274" s="169"/>
      <c r="C274" s="152"/>
    </row>
    <row r="275">
      <c r="A275" s="150"/>
      <c r="B275" s="169"/>
      <c r="C275" s="152"/>
    </row>
    <row r="276">
      <c r="A276" s="150"/>
      <c r="B276" s="169"/>
      <c r="C276" s="152"/>
    </row>
    <row r="277">
      <c r="A277" s="150"/>
      <c r="B277" s="169"/>
      <c r="C277" s="152"/>
    </row>
    <row r="278">
      <c r="A278" s="150"/>
      <c r="B278" s="169"/>
      <c r="C278" s="152"/>
    </row>
    <row r="279">
      <c r="A279" s="150"/>
      <c r="B279" s="169"/>
      <c r="C279" s="152"/>
    </row>
    <row r="280">
      <c r="A280" s="150"/>
      <c r="B280" s="169"/>
      <c r="C280" s="152"/>
    </row>
    <row r="281">
      <c r="A281" s="150"/>
      <c r="B281" s="169"/>
      <c r="C281" s="152"/>
    </row>
    <row r="282">
      <c r="A282" s="150"/>
      <c r="B282" s="169"/>
      <c r="C282" s="152"/>
    </row>
    <row r="283">
      <c r="A283" s="150"/>
      <c r="B283" s="169"/>
      <c r="C283" s="152"/>
    </row>
    <row r="284">
      <c r="A284" s="150"/>
      <c r="B284" s="169"/>
      <c r="C284" s="152"/>
    </row>
    <row r="285">
      <c r="A285" s="150"/>
      <c r="B285" s="169"/>
      <c r="C285" s="152"/>
    </row>
    <row r="286">
      <c r="A286" s="150"/>
      <c r="B286" s="169"/>
      <c r="C286" s="152"/>
    </row>
    <row r="287">
      <c r="A287" s="150"/>
      <c r="B287" s="169"/>
      <c r="C287" s="152"/>
    </row>
    <row r="288">
      <c r="A288" s="150"/>
      <c r="B288" s="169"/>
      <c r="C288" s="152"/>
    </row>
    <row r="289">
      <c r="A289" s="150"/>
      <c r="B289" s="169"/>
      <c r="C289" s="152"/>
    </row>
    <row r="290">
      <c r="A290" s="150"/>
      <c r="B290" s="169"/>
      <c r="C290" s="152"/>
    </row>
    <row r="291">
      <c r="A291" s="150"/>
      <c r="B291" s="169"/>
      <c r="C291" s="152"/>
    </row>
    <row r="292">
      <c r="A292" s="150"/>
      <c r="B292" s="169"/>
      <c r="C292" s="152"/>
    </row>
    <row r="293">
      <c r="A293" s="150"/>
      <c r="B293" s="169"/>
      <c r="C293" s="152"/>
    </row>
    <row r="294">
      <c r="A294" s="150"/>
      <c r="B294" s="169"/>
      <c r="C294" s="152"/>
    </row>
    <row r="295">
      <c r="A295" s="150"/>
      <c r="B295" s="169"/>
      <c r="C295" s="152"/>
    </row>
    <row r="296">
      <c r="A296" s="150"/>
      <c r="B296" s="169"/>
      <c r="C296" s="152"/>
    </row>
    <row r="297">
      <c r="A297" s="150"/>
      <c r="B297" s="169"/>
      <c r="C297" s="152"/>
    </row>
    <row r="298">
      <c r="A298" s="150"/>
      <c r="B298" s="169"/>
      <c r="C298" s="152"/>
    </row>
    <row r="299">
      <c r="A299" s="150"/>
      <c r="B299" s="169"/>
      <c r="C299" s="152"/>
    </row>
    <row r="300">
      <c r="A300" s="150"/>
      <c r="B300" s="169"/>
      <c r="C300" s="152"/>
    </row>
    <row r="301">
      <c r="A301" s="150"/>
      <c r="B301" s="169"/>
      <c r="C301" s="152"/>
    </row>
    <row r="302">
      <c r="A302" s="150"/>
      <c r="B302" s="169"/>
      <c r="C302" s="152"/>
    </row>
    <row r="303">
      <c r="A303" s="150"/>
      <c r="B303" s="169"/>
      <c r="C303" s="152"/>
    </row>
    <row r="304">
      <c r="A304" s="150"/>
      <c r="B304" s="169"/>
      <c r="C304" s="152"/>
    </row>
    <row r="305">
      <c r="A305" s="150"/>
      <c r="B305" s="169"/>
      <c r="C305" s="152"/>
    </row>
    <row r="306">
      <c r="A306" s="150"/>
      <c r="B306" s="169"/>
      <c r="C306" s="152"/>
    </row>
    <row r="307">
      <c r="A307" s="150"/>
      <c r="B307" s="169"/>
      <c r="C307" s="152"/>
    </row>
    <row r="308">
      <c r="A308" s="150"/>
      <c r="B308" s="169"/>
      <c r="C308" s="152"/>
    </row>
    <row r="309">
      <c r="A309" s="150"/>
      <c r="B309" s="169"/>
      <c r="C309" s="152"/>
    </row>
    <row r="310">
      <c r="A310" s="150"/>
      <c r="B310" s="169"/>
      <c r="C310" s="152"/>
    </row>
    <row r="311">
      <c r="A311" s="150"/>
      <c r="B311" s="169"/>
      <c r="C311" s="152"/>
    </row>
    <row r="312">
      <c r="A312" s="150"/>
      <c r="B312" s="169"/>
      <c r="C312" s="152"/>
    </row>
    <row r="313">
      <c r="A313" s="150"/>
      <c r="B313" s="169"/>
      <c r="C313" s="152"/>
    </row>
    <row r="314">
      <c r="A314" s="150"/>
      <c r="B314" s="169"/>
      <c r="C314" s="152"/>
    </row>
    <row r="315">
      <c r="A315" s="150"/>
      <c r="B315" s="169"/>
      <c r="C315" s="152"/>
    </row>
    <row r="316">
      <c r="A316" s="150"/>
      <c r="B316" s="169"/>
      <c r="C316" s="152"/>
    </row>
    <row r="317">
      <c r="A317" s="150"/>
      <c r="B317" s="169"/>
      <c r="C317" s="152"/>
    </row>
    <row r="318">
      <c r="A318" s="150"/>
      <c r="B318" s="169"/>
      <c r="C318" s="152"/>
    </row>
    <row r="319">
      <c r="A319" s="150"/>
      <c r="B319" s="169"/>
      <c r="C319" s="152"/>
    </row>
    <row r="320">
      <c r="A320" s="150"/>
      <c r="B320" s="169"/>
      <c r="C320" s="152"/>
    </row>
    <row r="321">
      <c r="A321" s="150"/>
      <c r="B321" s="169"/>
      <c r="C321" s="152"/>
    </row>
    <row r="322">
      <c r="A322" s="150"/>
      <c r="B322" s="169"/>
      <c r="C322" s="152"/>
    </row>
    <row r="323">
      <c r="A323" s="150"/>
      <c r="B323" s="169"/>
      <c r="C323" s="152"/>
    </row>
    <row r="324">
      <c r="A324" s="150"/>
      <c r="B324" s="169"/>
      <c r="C324" s="152"/>
    </row>
    <row r="325">
      <c r="A325" s="150"/>
      <c r="B325" s="169"/>
      <c r="C325" s="152"/>
    </row>
    <row r="326">
      <c r="A326" s="150"/>
      <c r="B326" s="169"/>
      <c r="C326" s="152"/>
    </row>
    <row r="327">
      <c r="A327" s="150"/>
      <c r="B327" s="169"/>
      <c r="C327" s="152"/>
    </row>
    <row r="328">
      <c r="A328" s="150"/>
      <c r="B328" s="169"/>
      <c r="C328" s="152"/>
    </row>
    <row r="329">
      <c r="A329" s="150"/>
      <c r="B329" s="169"/>
      <c r="C329" s="152"/>
    </row>
    <row r="330">
      <c r="A330" s="150"/>
      <c r="B330" s="169"/>
      <c r="C330" s="152"/>
    </row>
    <row r="331">
      <c r="A331" s="150"/>
      <c r="B331" s="169"/>
      <c r="C331" s="152"/>
    </row>
    <row r="332">
      <c r="A332" s="150"/>
      <c r="B332" s="169"/>
      <c r="C332" s="152"/>
    </row>
    <row r="333">
      <c r="A333" s="150"/>
      <c r="B333" s="169"/>
      <c r="C333" s="152"/>
    </row>
    <row r="334">
      <c r="A334" s="150"/>
      <c r="B334" s="169"/>
      <c r="C334" s="152"/>
    </row>
    <row r="335">
      <c r="A335" s="150"/>
      <c r="B335" s="169"/>
      <c r="C335" s="152"/>
    </row>
    <row r="336">
      <c r="A336" s="150"/>
      <c r="B336" s="169"/>
      <c r="C336" s="152"/>
    </row>
    <row r="337">
      <c r="A337" s="150"/>
      <c r="B337" s="169"/>
      <c r="C337" s="152"/>
    </row>
    <row r="338">
      <c r="A338" s="150"/>
      <c r="B338" s="169"/>
      <c r="C338" s="152"/>
    </row>
    <row r="339">
      <c r="A339" s="150"/>
      <c r="B339" s="169"/>
      <c r="C339" s="152"/>
    </row>
    <row r="340">
      <c r="A340" s="150"/>
      <c r="B340" s="169"/>
      <c r="C340" s="152"/>
    </row>
    <row r="341">
      <c r="A341" s="150"/>
      <c r="B341" s="169"/>
      <c r="C341" s="152"/>
    </row>
    <row r="342">
      <c r="A342" s="150"/>
      <c r="B342" s="169"/>
      <c r="C342" s="152"/>
    </row>
    <row r="343">
      <c r="A343" s="150"/>
      <c r="B343" s="169"/>
      <c r="C343" s="152"/>
    </row>
    <row r="344">
      <c r="A344" s="150"/>
      <c r="B344" s="169"/>
      <c r="C344" s="152"/>
    </row>
    <row r="345">
      <c r="A345" s="150"/>
      <c r="B345" s="169"/>
      <c r="C345" s="152"/>
    </row>
    <row r="346">
      <c r="A346" s="150"/>
      <c r="B346" s="169"/>
      <c r="C346" s="152"/>
    </row>
    <row r="347">
      <c r="A347" s="150"/>
      <c r="B347" s="169"/>
      <c r="C347" s="152"/>
    </row>
    <row r="348">
      <c r="A348" s="150"/>
      <c r="B348" s="169"/>
      <c r="C348" s="152"/>
    </row>
    <row r="349">
      <c r="A349" s="150"/>
      <c r="B349" s="169"/>
      <c r="C349" s="152"/>
    </row>
    <row r="350">
      <c r="A350" s="150"/>
      <c r="B350" s="169"/>
      <c r="C350" s="152"/>
    </row>
    <row r="351">
      <c r="A351" s="150"/>
      <c r="B351" s="169"/>
      <c r="C351" s="152"/>
    </row>
    <row r="352">
      <c r="A352" s="150"/>
      <c r="B352" s="169"/>
      <c r="C352" s="152"/>
    </row>
    <row r="353">
      <c r="A353" s="150"/>
      <c r="B353" s="169"/>
      <c r="C353" s="152"/>
    </row>
    <row r="354">
      <c r="A354" s="150"/>
      <c r="B354" s="169"/>
      <c r="C354" s="152"/>
    </row>
    <row r="355">
      <c r="A355" s="150"/>
      <c r="B355" s="169"/>
      <c r="C355" s="152"/>
    </row>
    <row r="356">
      <c r="A356" s="150"/>
      <c r="B356" s="169"/>
      <c r="C356" s="152"/>
    </row>
    <row r="357">
      <c r="A357" s="150"/>
      <c r="B357" s="169"/>
      <c r="C357" s="152"/>
    </row>
    <row r="358">
      <c r="A358" s="150"/>
      <c r="B358" s="169"/>
      <c r="C358" s="152"/>
    </row>
    <row r="359">
      <c r="A359" s="150"/>
      <c r="B359" s="169"/>
      <c r="C359" s="152"/>
    </row>
    <row r="360">
      <c r="A360" s="150"/>
      <c r="B360" s="169"/>
      <c r="C360" s="152"/>
    </row>
    <row r="361">
      <c r="A361" s="150"/>
      <c r="B361" s="169"/>
      <c r="C361" s="152"/>
    </row>
    <row r="362">
      <c r="A362" s="150"/>
      <c r="B362" s="169"/>
      <c r="C362" s="152"/>
    </row>
    <row r="363">
      <c r="A363" s="150"/>
      <c r="B363" s="169"/>
      <c r="C363" s="152"/>
    </row>
    <row r="364">
      <c r="A364" s="150"/>
      <c r="B364" s="169"/>
      <c r="C364" s="152"/>
    </row>
    <row r="365">
      <c r="A365" s="150"/>
      <c r="B365" s="169"/>
      <c r="C365" s="152"/>
    </row>
    <row r="366">
      <c r="A366" s="150"/>
      <c r="B366" s="169"/>
      <c r="C366" s="152"/>
    </row>
    <row r="367">
      <c r="A367" s="150"/>
      <c r="B367" s="169"/>
      <c r="C367" s="152"/>
    </row>
    <row r="368">
      <c r="A368" s="150"/>
      <c r="B368" s="169"/>
      <c r="C368" s="152"/>
    </row>
    <row r="369">
      <c r="A369" s="150"/>
      <c r="B369" s="169"/>
      <c r="C369" s="152"/>
    </row>
    <row r="370">
      <c r="A370" s="150"/>
      <c r="B370" s="169"/>
      <c r="C370" s="152"/>
    </row>
    <row r="371">
      <c r="A371" s="150"/>
      <c r="B371" s="169"/>
      <c r="C371" s="152"/>
    </row>
    <row r="372">
      <c r="A372" s="150"/>
      <c r="B372" s="169"/>
      <c r="C372" s="152"/>
    </row>
    <row r="373">
      <c r="A373" s="150"/>
      <c r="B373" s="169"/>
      <c r="C373" s="152"/>
    </row>
    <row r="374">
      <c r="A374" s="150"/>
      <c r="B374" s="169"/>
      <c r="C374" s="152"/>
    </row>
    <row r="375">
      <c r="A375" s="150"/>
      <c r="B375" s="169"/>
      <c r="C375" s="152"/>
    </row>
    <row r="376">
      <c r="A376" s="150"/>
      <c r="B376" s="169"/>
      <c r="C376" s="152"/>
    </row>
    <row r="377">
      <c r="A377" s="150"/>
      <c r="B377" s="169"/>
      <c r="C377" s="152"/>
    </row>
    <row r="378">
      <c r="A378" s="150"/>
      <c r="B378" s="169"/>
      <c r="C378" s="152"/>
    </row>
    <row r="379">
      <c r="A379" s="150"/>
      <c r="B379" s="169"/>
      <c r="C379" s="152"/>
    </row>
    <row r="380">
      <c r="A380" s="150"/>
      <c r="B380" s="169"/>
      <c r="C380" s="152"/>
    </row>
    <row r="381">
      <c r="A381" s="150"/>
      <c r="B381" s="169"/>
      <c r="C381" s="152"/>
    </row>
    <row r="382">
      <c r="A382" s="150"/>
      <c r="B382" s="169"/>
      <c r="C382" s="152"/>
    </row>
    <row r="383">
      <c r="A383" s="150"/>
      <c r="B383" s="169"/>
      <c r="C383" s="152"/>
    </row>
    <row r="384">
      <c r="A384" s="150"/>
      <c r="B384" s="169"/>
      <c r="C384" s="152"/>
    </row>
    <row r="385">
      <c r="A385" s="150"/>
      <c r="B385" s="169"/>
      <c r="C385" s="152"/>
    </row>
    <row r="386">
      <c r="A386" s="150"/>
      <c r="B386" s="169"/>
      <c r="C386" s="152"/>
    </row>
    <row r="387">
      <c r="A387" s="150"/>
      <c r="B387" s="169"/>
      <c r="C387" s="152"/>
    </row>
    <row r="388">
      <c r="A388" s="150"/>
      <c r="B388" s="169"/>
      <c r="C388" s="152"/>
    </row>
    <row r="389">
      <c r="A389" s="150"/>
      <c r="B389" s="169"/>
      <c r="C389" s="152"/>
    </row>
    <row r="390">
      <c r="A390" s="150"/>
      <c r="B390" s="169"/>
      <c r="C390" s="152"/>
    </row>
    <row r="391">
      <c r="A391" s="150"/>
      <c r="B391" s="169"/>
      <c r="C391" s="152"/>
    </row>
    <row r="392">
      <c r="A392" s="150"/>
      <c r="B392" s="169"/>
      <c r="C392" s="152"/>
    </row>
    <row r="393">
      <c r="A393" s="150"/>
      <c r="B393" s="169"/>
      <c r="C393" s="152"/>
    </row>
    <row r="394">
      <c r="A394" s="150"/>
      <c r="B394" s="169"/>
      <c r="C394" s="152"/>
    </row>
    <row r="395">
      <c r="A395" s="150"/>
      <c r="B395" s="169"/>
      <c r="C395" s="152"/>
    </row>
    <row r="396">
      <c r="A396" s="150"/>
      <c r="B396" s="169"/>
      <c r="C396" s="152"/>
    </row>
    <row r="397">
      <c r="A397" s="150"/>
      <c r="B397" s="169"/>
      <c r="C397" s="152"/>
    </row>
    <row r="398">
      <c r="A398" s="150"/>
      <c r="B398" s="169"/>
      <c r="C398" s="152"/>
    </row>
    <row r="399">
      <c r="A399" s="150"/>
      <c r="B399" s="169"/>
      <c r="C399" s="152"/>
    </row>
    <row r="400">
      <c r="A400" s="150"/>
      <c r="B400" s="169"/>
      <c r="C400" s="152"/>
    </row>
    <row r="401">
      <c r="A401" s="150"/>
      <c r="B401" s="169"/>
      <c r="C401" s="152"/>
    </row>
    <row r="402">
      <c r="A402" s="150"/>
      <c r="B402" s="169"/>
      <c r="C402" s="152"/>
    </row>
    <row r="403">
      <c r="A403" s="150"/>
      <c r="B403" s="169"/>
      <c r="C403" s="152"/>
    </row>
    <row r="404">
      <c r="A404" s="150"/>
      <c r="B404" s="169"/>
      <c r="C404" s="152"/>
    </row>
    <row r="405">
      <c r="A405" s="150"/>
      <c r="B405" s="169"/>
      <c r="C405" s="152"/>
    </row>
    <row r="406">
      <c r="A406" s="150"/>
      <c r="B406" s="169"/>
      <c r="C406" s="152"/>
    </row>
    <row r="407">
      <c r="A407" s="150"/>
      <c r="B407" s="169"/>
      <c r="C407" s="152"/>
    </row>
    <row r="408">
      <c r="A408" s="150"/>
      <c r="B408" s="169"/>
      <c r="C408" s="152"/>
    </row>
    <row r="409">
      <c r="A409" s="150"/>
      <c r="B409" s="169"/>
      <c r="C409" s="152"/>
    </row>
    <row r="410">
      <c r="A410" s="150"/>
      <c r="B410" s="169"/>
      <c r="C410" s="152"/>
    </row>
    <row r="411">
      <c r="A411" s="150"/>
      <c r="B411" s="169"/>
      <c r="C411" s="152"/>
    </row>
    <row r="412">
      <c r="A412" s="150"/>
      <c r="B412" s="169"/>
      <c r="C412" s="152"/>
    </row>
    <row r="413">
      <c r="A413" s="150"/>
      <c r="B413" s="169"/>
      <c r="C413" s="152"/>
    </row>
    <row r="414">
      <c r="A414" s="150"/>
      <c r="B414" s="169"/>
      <c r="C414" s="152"/>
    </row>
    <row r="415">
      <c r="A415" s="150"/>
      <c r="B415" s="169"/>
      <c r="C415" s="152"/>
    </row>
    <row r="416">
      <c r="A416" s="150"/>
      <c r="B416" s="169"/>
      <c r="C416" s="152"/>
    </row>
    <row r="417">
      <c r="A417" s="150"/>
      <c r="B417" s="169"/>
      <c r="C417" s="152"/>
    </row>
    <row r="418">
      <c r="A418" s="150"/>
      <c r="B418" s="169"/>
      <c r="C418" s="152"/>
    </row>
    <row r="419">
      <c r="A419" s="150"/>
      <c r="B419" s="169"/>
      <c r="C419" s="152"/>
    </row>
    <row r="420">
      <c r="A420" s="150"/>
      <c r="B420" s="169"/>
      <c r="C420" s="152"/>
    </row>
    <row r="421">
      <c r="A421" s="150"/>
      <c r="B421" s="169"/>
      <c r="C421" s="152"/>
    </row>
    <row r="422">
      <c r="A422" s="150"/>
      <c r="B422" s="169"/>
      <c r="C422" s="152"/>
    </row>
    <row r="423">
      <c r="A423" s="150"/>
      <c r="B423" s="169"/>
      <c r="C423" s="152"/>
    </row>
    <row r="424">
      <c r="A424" s="150"/>
      <c r="B424" s="169"/>
      <c r="C424" s="152"/>
    </row>
    <row r="425">
      <c r="A425" s="150"/>
      <c r="B425" s="169"/>
      <c r="C425" s="152"/>
    </row>
    <row r="426">
      <c r="A426" s="150"/>
      <c r="B426" s="169"/>
      <c r="C426" s="152"/>
    </row>
    <row r="427">
      <c r="A427" s="150"/>
      <c r="B427" s="169"/>
      <c r="C427" s="152"/>
    </row>
    <row r="428">
      <c r="A428" s="150"/>
      <c r="B428" s="169"/>
      <c r="C428" s="152"/>
    </row>
    <row r="429">
      <c r="A429" s="150"/>
      <c r="B429" s="169"/>
      <c r="C429" s="152"/>
    </row>
    <row r="430">
      <c r="A430" s="150"/>
      <c r="B430" s="169"/>
      <c r="C430" s="152"/>
    </row>
    <row r="431">
      <c r="A431" s="150"/>
      <c r="B431" s="169"/>
      <c r="C431" s="152"/>
    </row>
    <row r="432">
      <c r="A432" s="150"/>
      <c r="B432" s="169"/>
      <c r="C432" s="152"/>
    </row>
    <row r="433">
      <c r="A433" s="150"/>
      <c r="B433" s="169"/>
      <c r="C433" s="152"/>
    </row>
    <row r="434">
      <c r="A434" s="150"/>
      <c r="B434" s="169"/>
      <c r="C434" s="152"/>
    </row>
    <row r="435">
      <c r="A435" s="150"/>
      <c r="B435" s="169"/>
      <c r="C435" s="152"/>
    </row>
    <row r="436">
      <c r="A436" s="150"/>
      <c r="B436" s="169"/>
      <c r="C436" s="152"/>
    </row>
    <row r="437">
      <c r="A437" s="150"/>
      <c r="B437" s="169"/>
      <c r="C437" s="152"/>
    </row>
    <row r="438">
      <c r="A438" s="150"/>
      <c r="B438" s="169"/>
      <c r="C438" s="152"/>
    </row>
    <row r="439">
      <c r="A439" s="150"/>
      <c r="B439" s="169"/>
      <c r="C439" s="152"/>
    </row>
    <row r="440">
      <c r="A440" s="150"/>
      <c r="B440" s="169"/>
      <c r="C440" s="152"/>
    </row>
    <row r="441">
      <c r="A441" s="150"/>
      <c r="B441" s="169"/>
      <c r="C441" s="152"/>
    </row>
    <row r="442">
      <c r="A442" s="150"/>
      <c r="B442" s="169"/>
      <c r="C442" s="152"/>
    </row>
    <row r="443">
      <c r="A443" s="150"/>
      <c r="B443" s="169"/>
      <c r="C443" s="152"/>
    </row>
    <row r="444">
      <c r="A444" s="150"/>
      <c r="B444" s="169"/>
      <c r="C444" s="152"/>
    </row>
    <row r="445">
      <c r="A445" s="150"/>
      <c r="B445" s="169"/>
      <c r="C445" s="152"/>
    </row>
    <row r="446">
      <c r="A446" s="150"/>
      <c r="B446" s="169"/>
      <c r="C446" s="152"/>
    </row>
    <row r="447">
      <c r="A447" s="150"/>
      <c r="B447" s="169"/>
      <c r="C447" s="152"/>
    </row>
    <row r="448">
      <c r="A448" s="150"/>
      <c r="B448" s="169"/>
      <c r="C448" s="152"/>
    </row>
    <row r="449">
      <c r="A449" s="150"/>
      <c r="B449" s="169"/>
      <c r="C449" s="152"/>
    </row>
    <row r="450">
      <c r="A450" s="150"/>
      <c r="B450" s="169"/>
      <c r="C450" s="152"/>
    </row>
    <row r="451">
      <c r="A451" s="150"/>
      <c r="B451" s="169"/>
      <c r="C451" s="152"/>
    </row>
    <row r="452">
      <c r="A452" s="150"/>
      <c r="B452" s="169"/>
      <c r="C452" s="152"/>
    </row>
    <row r="453">
      <c r="A453" s="150"/>
      <c r="B453" s="169"/>
      <c r="C453" s="152"/>
    </row>
    <row r="454">
      <c r="A454" s="150"/>
      <c r="B454" s="169"/>
      <c r="C454" s="152"/>
    </row>
    <row r="455">
      <c r="A455" s="150"/>
      <c r="B455" s="169"/>
      <c r="C455" s="152"/>
    </row>
    <row r="456">
      <c r="A456" s="150"/>
      <c r="B456" s="169"/>
      <c r="C456" s="152"/>
    </row>
    <row r="457">
      <c r="A457" s="150"/>
      <c r="B457" s="169"/>
      <c r="C457" s="152"/>
    </row>
    <row r="458">
      <c r="A458" s="150"/>
      <c r="B458" s="169"/>
      <c r="C458" s="152"/>
    </row>
    <row r="459">
      <c r="A459" s="150"/>
      <c r="B459" s="169"/>
      <c r="C459" s="152"/>
    </row>
    <row r="460">
      <c r="A460" s="150"/>
      <c r="B460" s="169"/>
      <c r="C460" s="152"/>
    </row>
    <row r="461">
      <c r="A461" s="150"/>
      <c r="B461" s="169"/>
      <c r="C461" s="152"/>
    </row>
    <row r="462">
      <c r="A462" s="150"/>
      <c r="B462" s="169"/>
      <c r="C462" s="152"/>
    </row>
    <row r="463">
      <c r="A463" s="150"/>
      <c r="B463" s="169"/>
      <c r="C463" s="152"/>
    </row>
    <row r="464">
      <c r="A464" s="150"/>
      <c r="B464" s="169"/>
      <c r="C464" s="152"/>
    </row>
    <row r="465">
      <c r="A465" s="150"/>
      <c r="B465" s="169"/>
      <c r="C465" s="152"/>
    </row>
    <row r="466">
      <c r="A466" s="150"/>
      <c r="B466" s="169"/>
      <c r="C466" s="152"/>
    </row>
    <row r="467">
      <c r="A467" s="150"/>
      <c r="B467" s="169"/>
      <c r="C467" s="152"/>
    </row>
    <row r="468">
      <c r="A468" s="150"/>
      <c r="B468" s="169"/>
      <c r="C468" s="152"/>
    </row>
    <row r="469">
      <c r="A469" s="150"/>
      <c r="B469" s="169"/>
      <c r="C469" s="152"/>
    </row>
    <row r="470">
      <c r="A470" s="150"/>
      <c r="B470" s="169"/>
      <c r="C470" s="152"/>
    </row>
    <row r="471">
      <c r="A471" s="150"/>
      <c r="B471" s="169"/>
      <c r="C471" s="152"/>
    </row>
    <row r="472">
      <c r="A472" s="150"/>
      <c r="B472" s="169"/>
      <c r="C472" s="152"/>
    </row>
    <row r="473">
      <c r="A473" s="150"/>
      <c r="B473" s="169"/>
      <c r="C473" s="152"/>
    </row>
    <row r="474">
      <c r="A474" s="150"/>
      <c r="B474" s="169"/>
      <c r="C474" s="152"/>
    </row>
    <row r="475">
      <c r="A475" s="150"/>
      <c r="B475" s="169"/>
      <c r="C475" s="152"/>
    </row>
    <row r="476">
      <c r="A476" s="150"/>
      <c r="B476" s="169"/>
      <c r="C476" s="152"/>
    </row>
    <row r="477">
      <c r="A477" s="150"/>
      <c r="B477" s="169"/>
      <c r="C477" s="152"/>
    </row>
    <row r="478">
      <c r="A478" s="150"/>
      <c r="B478" s="169"/>
      <c r="C478" s="152"/>
    </row>
    <row r="479">
      <c r="A479" s="150"/>
      <c r="B479" s="169"/>
      <c r="C479" s="152"/>
    </row>
    <row r="480">
      <c r="A480" s="150"/>
      <c r="B480" s="169"/>
      <c r="C480" s="152"/>
    </row>
    <row r="481">
      <c r="A481" s="150"/>
      <c r="B481" s="169"/>
      <c r="C481" s="152"/>
    </row>
    <row r="482">
      <c r="A482" s="150"/>
      <c r="B482" s="169"/>
      <c r="C482" s="152"/>
    </row>
    <row r="483">
      <c r="A483" s="150"/>
      <c r="B483" s="169"/>
      <c r="C483" s="152"/>
    </row>
    <row r="484">
      <c r="A484" s="150"/>
      <c r="B484" s="169"/>
      <c r="C484" s="152"/>
    </row>
    <row r="485">
      <c r="A485" s="150"/>
      <c r="B485" s="169"/>
      <c r="C485" s="152"/>
    </row>
    <row r="486">
      <c r="A486" s="150"/>
      <c r="B486" s="169"/>
      <c r="C486" s="152"/>
    </row>
    <row r="487">
      <c r="A487" s="150"/>
      <c r="B487" s="169"/>
      <c r="C487" s="152"/>
    </row>
    <row r="488">
      <c r="A488" s="150"/>
      <c r="B488" s="169"/>
      <c r="C488" s="152"/>
    </row>
    <row r="489">
      <c r="A489" s="150"/>
      <c r="B489" s="169"/>
      <c r="C489" s="152"/>
    </row>
    <row r="490">
      <c r="A490" s="150"/>
      <c r="B490" s="169"/>
      <c r="C490" s="152"/>
    </row>
    <row r="491">
      <c r="A491" s="150"/>
      <c r="B491" s="169"/>
      <c r="C491" s="152"/>
    </row>
    <row r="492">
      <c r="A492" s="150"/>
      <c r="B492" s="169"/>
      <c r="C492" s="152"/>
    </row>
    <row r="493">
      <c r="A493" s="150"/>
      <c r="B493" s="169"/>
      <c r="C493" s="152"/>
    </row>
    <row r="494">
      <c r="A494" s="150"/>
      <c r="B494" s="169"/>
      <c r="C494" s="152"/>
    </row>
    <row r="495">
      <c r="A495" s="150"/>
      <c r="B495" s="169"/>
      <c r="C495" s="152"/>
    </row>
    <row r="496">
      <c r="A496" s="150"/>
      <c r="B496" s="169"/>
      <c r="C496" s="152"/>
    </row>
    <row r="497">
      <c r="A497" s="150"/>
      <c r="B497" s="169"/>
      <c r="C497" s="152"/>
    </row>
    <row r="498">
      <c r="A498" s="150"/>
      <c r="B498" s="169"/>
      <c r="C498" s="152"/>
    </row>
    <row r="499">
      <c r="A499" s="150"/>
      <c r="B499" s="169"/>
      <c r="C499" s="152"/>
    </row>
    <row r="500">
      <c r="A500" s="150"/>
      <c r="B500" s="169"/>
      <c r="C500" s="152"/>
    </row>
    <row r="501">
      <c r="A501" s="150"/>
      <c r="B501" s="169"/>
      <c r="C501" s="152"/>
    </row>
    <row r="502">
      <c r="A502" s="150"/>
      <c r="B502" s="169"/>
      <c r="C502" s="152"/>
    </row>
    <row r="503">
      <c r="A503" s="150"/>
      <c r="B503" s="169"/>
      <c r="C503" s="152"/>
    </row>
    <row r="504">
      <c r="A504" s="150"/>
      <c r="B504" s="169"/>
      <c r="C504" s="152"/>
    </row>
    <row r="505">
      <c r="A505" s="150"/>
      <c r="B505" s="169"/>
      <c r="C505" s="152"/>
    </row>
    <row r="506">
      <c r="A506" s="150"/>
      <c r="B506" s="169"/>
      <c r="C506" s="152"/>
    </row>
    <row r="507">
      <c r="A507" s="150"/>
      <c r="B507" s="169"/>
      <c r="C507" s="152"/>
    </row>
    <row r="508">
      <c r="A508" s="150"/>
      <c r="B508" s="169"/>
      <c r="C508" s="152"/>
    </row>
    <row r="509">
      <c r="A509" s="150"/>
      <c r="B509" s="169"/>
      <c r="C509" s="152"/>
    </row>
    <row r="510">
      <c r="A510" s="150"/>
      <c r="B510" s="169"/>
      <c r="C510" s="152"/>
    </row>
    <row r="511">
      <c r="A511" s="150"/>
      <c r="B511" s="169"/>
      <c r="C511" s="152"/>
    </row>
    <row r="512">
      <c r="A512" s="150"/>
      <c r="B512" s="169"/>
      <c r="C512" s="152"/>
    </row>
    <row r="513">
      <c r="A513" s="150"/>
      <c r="B513" s="169"/>
      <c r="C513" s="152"/>
    </row>
    <row r="514">
      <c r="A514" s="150"/>
      <c r="B514" s="169"/>
      <c r="C514" s="152"/>
    </row>
    <row r="515">
      <c r="A515" s="150"/>
      <c r="B515" s="169"/>
      <c r="C515" s="152"/>
    </row>
    <row r="516">
      <c r="A516" s="150"/>
      <c r="B516" s="169"/>
      <c r="C516" s="152"/>
    </row>
    <row r="517">
      <c r="A517" s="150"/>
      <c r="B517" s="169"/>
      <c r="C517" s="152"/>
    </row>
    <row r="518">
      <c r="A518" s="150"/>
      <c r="B518" s="169"/>
      <c r="C518" s="152"/>
    </row>
    <row r="519">
      <c r="A519" s="150"/>
      <c r="B519" s="169"/>
      <c r="C519" s="152"/>
    </row>
    <row r="520">
      <c r="A520" s="150"/>
      <c r="B520" s="169"/>
      <c r="C520" s="152"/>
    </row>
    <row r="521">
      <c r="A521" s="150"/>
      <c r="B521" s="169"/>
      <c r="C521" s="152"/>
    </row>
    <row r="522">
      <c r="A522" s="150"/>
      <c r="B522" s="169"/>
      <c r="C522" s="152"/>
    </row>
    <row r="523">
      <c r="A523" s="150"/>
      <c r="B523" s="169"/>
      <c r="C523" s="152"/>
    </row>
    <row r="524">
      <c r="A524" s="150"/>
      <c r="B524" s="169"/>
      <c r="C524" s="152"/>
    </row>
    <row r="525">
      <c r="A525" s="150"/>
      <c r="B525" s="169"/>
      <c r="C525" s="152"/>
    </row>
    <row r="526">
      <c r="A526" s="150"/>
      <c r="B526" s="169"/>
      <c r="C526" s="152"/>
    </row>
    <row r="527">
      <c r="A527" s="150"/>
      <c r="B527" s="169"/>
      <c r="C527" s="152"/>
    </row>
    <row r="528">
      <c r="A528" s="150"/>
      <c r="B528" s="169"/>
      <c r="C528" s="152"/>
    </row>
    <row r="529">
      <c r="A529" s="150"/>
      <c r="B529" s="169"/>
      <c r="C529" s="152"/>
    </row>
    <row r="530">
      <c r="A530" s="150"/>
      <c r="B530" s="169"/>
      <c r="C530" s="152"/>
    </row>
    <row r="531">
      <c r="A531" s="150"/>
      <c r="B531" s="169"/>
      <c r="C531" s="152"/>
    </row>
    <row r="532">
      <c r="A532" s="150"/>
      <c r="B532" s="169"/>
      <c r="C532" s="152"/>
    </row>
    <row r="533">
      <c r="A533" s="150"/>
      <c r="B533" s="169"/>
      <c r="C533" s="152"/>
    </row>
    <row r="534">
      <c r="A534" s="150"/>
      <c r="B534" s="169"/>
      <c r="C534" s="152"/>
    </row>
    <row r="535">
      <c r="A535" s="150"/>
      <c r="B535" s="169"/>
      <c r="C535" s="152"/>
    </row>
    <row r="536">
      <c r="A536" s="150"/>
      <c r="B536" s="169"/>
      <c r="C536" s="152"/>
    </row>
    <row r="537">
      <c r="A537" s="150"/>
      <c r="B537" s="169"/>
      <c r="C537" s="152"/>
    </row>
    <row r="538">
      <c r="A538" s="150"/>
      <c r="B538" s="169"/>
      <c r="C538" s="152"/>
    </row>
    <row r="539">
      <c r="A539" s="150"/>
      <c r="B539" s="169"/>
      <c r="C539" s="152"/>
    </row>
    <row r="540">
      <c r="A540" s="150"/>
      <c r="B540" s="169"/>
      <c r="C540" s="152"/>
    </row>
    <row r="541">
      <c r="A541" s="150"/>
      <c r="B541" s="169"/>
      <c r="C541" s="152"/>
    </row>
    <row r="542">
      <c r="A542" s="150"/>
      <c r="B542" s="169"/>
      <c r="C542" s="152"/>
    </row>
    <row r="543">
      <c r="A543" s="150"/>
      <c r="B543" s="169"/>
      <c r="C543" s="152"/>
    </row>
    <row r="544">
      <c r="A544" s="150"/>
      <c r="B544" s="169"/>
      <c r="C544" s="152"/>
    </row>
    <row r="545">
      <c r="A545" s="150"/>
      <c r="B545" s="169"/>
      <c r="C545" s="152"/>
    </row>
    <row r="546">
      <c r="A546" s="150"/>
      <c r="B546" s="169"/>
      <c r="C546" s="152"/>
    </row>
    <row r="547">
      <c r="A547" s="150"/>
      <c r="B547" s="169"/>
      <c r="C547" s="152"/>
    </row>
    <row r="548">
      <c r="A548" s="150"/>
      <c r="B548" s="169"/>
      <c r="C548" s="152"/>
    </row>
    <row r="549">
      <c r="A549" s="150"/>
      <c r="B549" s="169"/>
      <c r="C549" s="152"/>
    </row>
    <row r="550">
      <c r="A550" s="150"/>
      <c r="B550" s="169"/>
      <c r="C550" s="152"/>
    </row>
    <row r="551">
      <c r="A551" s="150"/>
      <c r="B551" s="169"/>
      <c r="C551" s="152"/>
    </row>
    <row r="552">
      <c r="A552" s="150"/>
      <c r="B552" s="169"/>
      <c r="C552" s="152"/>
    </row>
    <row r="553">
      <c r="A553" s="150"/>
      <c r="B553" s="169"/>
      <c r="C553" s="152"/>
    </row>
    <row r="554">
      <c r="A554" s="150"/>
      <c r="B554" s="169"/>
      <c r="C554" s="152"/>
    </row>
    <row r="555">
      <c r="A555" s="150"/>
      <c r="B555" s="169"/>
      <c r="C555" s="152"/>
    </row>
    <row r="556">
      <c r="A556" s="150"/>
      <c r="B556" s="169"/>
      <c r="C556" s="152"/>
    </row>
    <row r="557">
      <c r="A557" s="150"/>
      <c r="B557" s="169"/>
      <c r="C557" s="152"/>
    </row>
    <row r="558">
      <c r="A558" s="150"/>
      <c r="B558" s="169"/>
      <c r="C558" s="152"/>
    </row>
    <row r="559">
      <c r="A559" s="150"/>
      <c r="B559" s="169"/>
      <c r="C559" s="152"/>
    </row>
    <row r="560">
      <c r="A560" s="150"/>
      <c r="B560" s="169"/>
      <c r="C560" s="152"/>
    </row>
    <row r="561">
      <c r="A561" s="150"/>
      <c r="B561" s="169"/>
      <c r="C561" s="152"/>
    </row>
    <row r="562">
      <c r="A562" s="150"/>
      <c r="B562" s="169"/>
      <c r="C562" s="152"/>
    </row>
    <row r="563">
      <c r="A563" s="150"/>
      <c r="B563" s="169"/>
      <c r="C563" s="152"/>
    </row>
    <row r="564">
      <c r="A564" s="150"/>
      <c r="B564" s="169"/>
      <c r="C564" s="152"/>
    </row>
    <row r="565">
      <c r="A565" s="150"/>
      <c r="B565" s="169"/>
      <c r="C565" s="152"/>
    </row>
    <row r="566">
      <c r="A566" s="150"/>
      <c r="B566" s="169"/>
      <c r="C566" s="152"/>
    </row>
    <row r="567">
      <c r="A567" s="150"/>
      <c r="B567" s="169"/>
      <c r="C567" s="152"/>
    </row>
    <row r="568">
      <c r="A568" s="150"/>
      <c r="B568" s="169"/>
      <c r="C568" s="152"/>
    </row>
    <row r="569">
      <c r="A569" s="150"/>
      <c r="B569" s="169"/>
      <c r="C569" s="152"/>
    </row>
    <row r="570">
      <c r="A570" s="150"/>
      <c r="B570" s="169"/>
      <c r="C570" s="152"/>
    </row>
    <row r="571">
      <c r="A571" s="150"/>
      <c r="B571" s="169"/>
      <c r="C571" s="152"/>
    </row>
    <row r="572">
      <c r="A572" s="150"/>
      <c r="B572" s="169"/>
      <c r="C572" s="152"/>
    </row>
    <row r="573">
      <c r="A573" s="150"/>
      <c r="B573" s="169"/>
      <c r="C573" s="152"/>
    </row>
    <row r="574">
      <c r="A574" s="150"/>
      <c r="B574" s="169"/>
      <c r="C574" s="152"/>
    </row>
    <row r="575">
      <c r="A575" s="150"/>
      <c r="B575" s="169"/>
      <c r="C575" s="152"/>
    </row>
    <row r="576">
      <c r="A576" s="150"/>
      <c r="B576" s="169"/>
      <c r="C576" s="152"/>
    </row>
    <row r="577">
      <c r="A577" s="150"/>
      <c r="B577" s="169"/>
      <c r="C577" s="152"/>
    </row>
    <row r="578">
      <c r="A578" s="150"/>
      <c r="B578" s="169"/>
      <c r="C578" s="152"/>
    </row>
    <row r="579">
      <c r="A579" s="150"/>
      <c r="B579" s="169"/>
      <c r="C579" s="152"/>
    </row>
    <row r="580">
      <c r="A580" s="150"/>
      <c r="B580" s="169"/>
      <c r="C580" s="152"/>
    </row>
    <row r="581">
      <c r="A581" s="150"/>
      <c r="B581" s="169"/>
      <c r="C581" s="152"/>
    </row>
    <row r="582">
      <c r="A582" s="150"/>
      <c r="B582" s="169"/>
      <c r="C582" s="152"/>
    </row>
    <row r="583">
      <c r="A583" s="150"/>
      <c r="B583" s="169"/>
      <c r="C583" s="152"/>
    </row>
    <row r="584">
      <c r="A584" s="150"/>
      <c r="B584" s="169"/>
      <c r="C584" s="152"/>
    </row>
    <row r="585">
      <c r="A585" s="150"/>
      <c r="B585" s="169"/>
      <c r="C585" s="152"/>
    </row>
    <row r="586">
      <c r="A586" s="150"/>
      <c r="B586" s="169"/>
      <c r="C586" s="152"/>
    </row>
    <row r="587">
      <c r="A587" s="150"/>
      <c r="B587" s="169"/>
      <c r="C587" s="152"/>
    </row>
    <row r="588">
      <c r="A588" s="150"/>
      <c r="B588" s="169"/>
      <c r="C588" s="152"/>
    </row>
    <row r="589">
      <c r="A589" s="150"/>
      <c r="B589" s="169"/>
      <c r="C589" s="152"/>
    </row>
    <row r="590">
      <c r="A590" s="150"/>
      <c r="B590" s="169"/>
      <c r="C590" s="152"/>
    </row>
    <row r="591">
      <c r="A591" s="150"/>
      <c r="B591" s="169"/>
      <c r="C591" s="152"/>
    </row>
    <row r="592">
      <c r="A592" s="150"/>
      <c r="B592" s="169"/>
      <c r="C592" s="152"/>
    </row>
    <row r="593">
      <c r="A593" s="150"/>
      <c r="B593" s="169"/>
      <c r="C593" s="152"/>
    </row>
    <row r="594">
      <c r="A594" s="150"/>
      <c r="B594" s="169"/>
      <c r="C594" s="152"/>
    </row>
    <row r="595">
      <c r="A595" s="150"/>
      <c r="B595" s="169"/>
      <c r="C595" s="152"/>
    </row>
    <row r="596">
      <c r="A596" s="150"/>
      <c r="B596" s="169"/>
      <c r="C596" s="152"/>
    </row>
    <row r="597">
      <c r="A597" s="150"/>
      <c r="B597" s="169"/>
      <c r="C597" s="152"/>
    </row>
    <row r="598">
      <c r="A598" s="150"/>
      <c r="B598" s="169"/>
      <c r="C598" s="152"/>
    </row>
    <row r="599">
      <c r="A599" s="150"/>
      <c r="B599" s="169"/>
      <c r="C599" s="152"/>
    </row>
    <row r="600">
      <c r="A600" s="150"/>
      <c r="B600" s="169"/>
      <c r="C600" s="152"/>
    </row>
    <row r="601">
      <c r="A601" s="150"/>
      <c r="B601" s="169"/>
      <c r="C601" s="152"/>
    </row>
    <row r="602">
      <c r="A602" s="150"/>
      <c r="B602" s="169"/>
      <c r="C602" s="152"/>
    </row>
    <row r="603">
      <c r="A603" s="150"/>
      <c r="B603" s="169"/>
      <c r="C603" s="152"/>
    </row>
    <row r="604">
      <c r="A604" s="150"/>
      <c r="B604" s="169"/>
      <c r="C604" s="152"/>
    </row>
    <row r="605">
      <c r="A605" s="150"/>
      <c r="B605" s="169"/>
      <c r="C605" s="152"/>
    </row>
    <row r="606">
      <c r="A606" s="150"/>
      <c r="B606" s="169"/>
      <c r="C606" s="152"/>
    </row>
    <row r="607">
      <c r="A607" s="150"/>
      <c r="B607" s="169"/>
      <c r="C607" s="152"/>
    </row>
    <row r="608">
      <c r="A608" s="150"/>
      <c r="B608" s="169"/>
      <c r="C608" s="152"/>
    </row>
    <row r="609">
      <c r="A609" s="150"/>
      <c r="B609" s="169"/>
      <c r="C609" s="152"/>
    </row>
    <row r="610">
      <c r="A610" s="150"/>
      <c r="B610" s="169"/>
      <c r="C610" s="152"/>
    </row>
    <row r="611">
      <c r="A611" s="150"/>
      <c r="B611" s="169"/>
      <c r="C611" s="152"/>
    </row>
    <row r="612">
      <c r="A612" s="150"/>
      <c r="B612" s="169"/>
      <c r="C612" s="152"/>
    </row>
    <row r="613">
      <c r="A613" s="150"/>
      <c r="B613" s="169"/>
      <c r="C613" s="152"/>
    </row>
    <row r="614">
      <c r="A614" s="150"/>
      <c r="B614" s="169"/>
      <c r="C614" s="152"/>
    </row>
    <row r="615">
      <c r="A615" s="150"/>
      <c r="B615" s="169"/>
      <c r="C615" s="152"/>
    </row>
    <row r="616">
      <c r="A616" s="150"/>
      <c r="B616" s="169"/>
      <c r="C616" s="152"/>
    </row>
    <row r="617">
      <c r="A617" s="150"/>
      <c r="B617" s="169"/>
      <c r="C617" s="152"/>
    </row>
    <row r="618">
      <c r="A618" s="150"/>
      <c r="B618" s="169"/>
      <c r="C618" s="152"/>
    </row>
    <row r="619">
      <c r="A619" s="150"/>
      <c r="B619" s="169"/>
      <c r="C619" s="152"/>
    </row>
    <row r="620">
      <c r="A620" s="150"/>
      <c r="B620" s="169"/>
      <c r="C620" s="152"/>
    </row>
    <row r="621">
      <c r="A621" s="150"/>
      <c r="B621" s="169"/>
      <c r="C621" s="152"/>
    </row>
    <row r="622">
      <c r="A622" s="150"/>
      <c r="B622" s="169"/>
      <c r="C622" s="152"/>
    </row>
    <row r="623">
      <c r="A623" s="150"/>
      <c r="B623" s="169"/>
      <c r="C623" s="152"/>
    </row>
    <row r="624">
      <c r="A624" s="150"/>
      <c r="B624" s="169"/>
      <c r="C624" s="152"/>
    </row>
    <row r="625">
      <c r="A625" s="150"/>
      <c r="B625" s="169"/>
      <c r="C625" s="152"/>
    </row>
    <row r="626">
      <c r="A626" s="150"/>
      <c r="B626" s="169"/>
      <c r="C626" s="152"/>
    </row>
    <row r="627">
      <c r="A627" s="150"/>
      <c r="B627" s="169"/>
      <c r="C627" s="152"/>
    </row>
    <row r="628">
      <c r="A628" s="150"/>
      <c r="B628" s="169"/>
      <c r="C628" s="152"/>
    </row>
    <row r="629">
      <c r="A629" s="150"/>
      <c r="B629" s="169"/>
      <c r="C629" s="152"/>
    </row>
    <row r="630">
      <c r="A630" s="150"/>
      <c r="B630" s="169"/>
      <c r="C630" s="152"/>
    </row>
    <row r="631">
      <c r="A631" s="150"/>
      <c r="B631" s="169"/>
      <c r="C631" s="152"/>
    </row>
    <row r="632">
      <c r="A632" s="150"/>
      <c r="B632" s="169"/>
      <c r="C632" s="152"/>
    </row>
    <row r="633">
      <c r="A633" s="150"/>
      <c r="B633" s="169"/>
      <c r="C633" s="152"/>
    </row>
    <row r="634">
      <c r="A634" s="150"/>
      <c r="B634" s="169"/>
      <c r="C634" s="152"/>
    </row>
    <row r="635">
      <c r="A635" s="150"/>
      <c r="B635" s="169"/>
      <c r="C635" s="152"/>
    </row>
    <row r="636">
      <c r="A636" s="150"/>
      <c r="B636" s="169"/>
      <c r="C636" s="152"/>
    </row>
    <row r="637">
      <c r="A637" s="150"/>
      <c r="B637" s="169"/>
      <c r="C637" s="152"/>
    </row>
    <row r="638">
      <c r="A638" s="150"/>
      <c r="B638" s="169"/>
      <c r="C638" s="152"/>
    </row>
    <row r="639">
      <c r="A639" s="150"/>
      <c r="B639" s="169"/>
      <c r="C639" s="152"/>
    </row>
    <row r="640">
      <c r="A640" s="150"/>
      <c r="B640" s="169"/>
      <c r="C640" s="152"/>
    </row>
    <row r="641">
      <c r="A641" s="150"/>
      <c r="B641" s="169"/>
      <c r="C641" s="152"/>
    </row>
    <row r="642">
      <c r="A642" s="150"/>
      <c r="B642" s="169"/>
      <c r="C642" s="152"/>
    </row>
    <row r="643">
      <c r="A643" s="150"/>
      <c r="B643" s="169"/>
      <c r="C643" s="152"/>
    </row>
    <row r="644">
      <c r="A644" s="150"/>
      <c r="B644" s="169"/>
      <c r="C644" s="152"/>
    </row>
    <row r="645">
      <c r="A645" s="150"/>
      <c r="B645" s="169"/>
      <c r="C645" s="152"/>
    </row>
    <row r="646">
      <c r="A646" s="150"/>
      <c r="B646" s="169"/>
      <c r="C646" s="152"/>
    </row>
    <row r="647">
      <c r="A647" s="150"/>
      <c r="B647" s="169"/>
      <c r="C647" s="152"/>
    </row>
    <row r="648">
      <c r="A648" s="150"/>
      <c r="B648" s="169"/>
      <c r="C648" s="152"/>
    </row>
    <row r="649">
      <c r="A649" s="150"/>
      <c r="B649" s="169"/>
      <c r="C649" s="152"/>
    </row>
    <row r="650">
      <c r="A650" s="150"/>
      <c r="B650" s="169"/>
      <c r="C650" s="152"/>
    </row>
    <row r="651">
      <c r="A651" s="150"/>
      <c r="B651" s="169"/>
      <c r="C651" s="152"/>
    </row>
    <row r="652">
      <c r="A652" s="150"/>
      <c r="B652" s="169"/>
      <c r="C652" s="152"/>
    </row>
    <row r="653">
      <c r="A653" s="150"/>
      <c r="B653" s="169"/>
      <c r="C653" s="152"/>
    </row>
    <row r="654">
      <c r="A654" s="150"/>
      <c r="B654" s="169"/>
      <c r="C654" s="152"/>
    </row>
    <row r="655">
      <c r="A655" s="150"/>
      <c r="B655" s="169"/>
      <c r="C655" s="152"/>
    </row>
    <row r="656">
      <c r="A656" s="150"/>
      <c r="B656" s="169"/>
      <c r="C656" s="152"/>
    </row>
    <row r="657">
      <c r="A657" s="150"/>
      <c r="B657" s="169"/>
      <c r="C657" s="152"/>
    </row>
    <row r="658">
      <c r="A658" s="150"/>
      <c r="B658" s="169"/>
      <c r="C658" s="152"/>
    </row>
    <row r="659">
      <c r="A659" s="150"/>
      <c r="B659" s="169"/>
      <c r="C659" s="152"/>
    </row>
    <row r="660">
      <c r="A660" s="150"/>
      <c r="B660" s="169"/>
      <c r="C660" s="152"/>
    </row>
    <row r="661">
      <c r="A661" s="150"/>
      <c r="B661" s="169"/>
      <c r="C661" s="152"/>
    </row>
    <row r="662">
      <c r="A662" s="150"/>
      <c r="B662" s="169"/>
      <c r="C662" s="152"/>
    </row>
    <row r="663">
      <c r="A663" s="150"/>
      <c r="B663" s="169"/>
      <c r="C663" s="152"/>
    </row>
    <row r="664">
      <c r="A664" s="150"/>
      <c r="B664" s="169"/>
      <c r="C664" s="152"/>
    </row>
    <row r="665">
      <c r="A665" s="150"/>
      <c r="B665" s="169"/>
      <c r="C665" s="152"/>
    </row>
    <row r="666">
      <c r="A666" s="150"/>
      <c r="B666" s="169"/>
      <c r="C666" s="152"/>
    </row>
    <row r="667">
      <c r="A667" s="150"/>
      <c r="B667" s="169"/>
      <c r="C667" s="152"/>
    </row>
    <row r="668">
      <c r="A668" s="150"/>
      <c r="B668" s="169"/>
      <c r="C668" s="152"/>
    </row>
    <row r="669">
      <c r="A669" s="150"/>
      <c r="B669" s="169"/>
      <c r="C669" s="152"/>
    </row>
    <row r="670">
      <c r="A670" s="150"/>
      <c r="B670" s="169"/>
      <c r="C670" s="152"/>
    </row>
    <row r="671">
      <c r="A671" s="150"/>
      <c r="B671" s="169"/>
      <c r="C671" s="152"/>
    </row>
    <row r="672">
      <c r="A672" s="150"/>
      <c r="B672" s="169"/>
      <c r="C672" s="152"/>
    </row>
    <row r="673">
      <c r="A673" s="150"/>
      <c r="B673" s="169"/>
      <c r="C673" s="152"/>
    </row>
    <row r="674">
      <c r="A674" s="150"/>
      <c r="B674" s="169"/>
      <c r="C674" s="152"/>
    </row>
    <row r="675">
      <c r="A675" s="150"/>
      <c r="B675" s="169"/>
      <c r="C675" s="152"/>
    </row>
    <row r="676">
      <c r="A676" s="150"/>
      <c r="B676" s="169"/>
      <c r="C676" s="152"/>
    </row>
    <row r="677">
      <c r="A677" s="150"/>
      <c r="B677" s="169"/>
      <c r="C677" s="152"/>
    </row>
    <row r="678">
      <c r="A678" s="150"/>
      <c r="B678" s="169"/>
      <c r="C678" s="152"/>
    </row>
    <row r="679">
      <c r="A679" s="150"/>
      <c r="B679" s="169"/>
      <c r="C679" s="152"/>
    </row>
    <row r="680">
      <c r="A680" s="150"/>
      <c r="B680" s="169"/>
      <c r="C680" s="152"/>
    </row>
    <row r="681">
      <c r="A681" s="150"/>
      <c r="B681" s="169"/>
      <c r="C681" s="152"/>
    </row>
    <row r="682">
      <c r="A682" s="150"/>
      <c r="B682" s="169"/>
      <c r="C682" s="152"/>
    </row>
    <row r="683">
      <c r="A683" s="150"/>
      <c r="B683" s="169"/>
      <c r="C683" s="152"/>
    </row>
    <row r="684">
      <c r="A684" s="150"/>
      <c r="B684" s="169"/>
      <c r="C684" s="152"/>
    </row>
    <row r="685">
      <c r="A685" s="150"/>
      <c r="B685" s="169"/>
      <c r="C685" s="152"/>
    </row>
    <row r="686">
      <c r="A686" s="150"/>
      <c r="B686" s="169"/>
      <c r="C686" s="152"/>
    </row>
    <row r="687">
      <c r="A687" s="150"/>
      <c r="B687" s="169"/>
      <c r="C687" s="152"/>
    </row>
    <row r="688">
      <c r="A688" s="150"/>
      <c r="B688" s="169"/>
      <c r="C688" s="152"/>
    </row>
    <row r="689">
      <c r="A689" s="150"/>
      <c r="B689" s="169"/>
      <c r="C689" s="152"/>
    </row>
    <row r="690">
      <c r="A690" s="150"/>
      <c r="B690" s="169"/>
      <c r="C690" s="152"/>
    </row>
    <row r="691">
      <c r="A691" s="150"/>
      <c r="B691" s="169"/>
      <c r="C691" s="152"/>
    </row>
    <row r="692">
      <c r="A692" s="150"/>
      <c r="B692" s="169"/>
      <c r="C692" s="152"/>
    </row>
    <row r="693">
      <c r="A693" s="150"/>
      <c r="B693" s="169"/>
      <c r="C693" s="152"/>
    </row>
    <row r="694">
      <c r="A694" s="150"/>
      <c r="B694" s="169"/>
      <c r="C694" s="152"/>
    </row>
    <row r="695">
      <c r="A695" s="150"/>
      <c r="B695" s="169"/>
      <c r="C695" s="152"/>
    </row>
    <row r="696">
      <c r="A696" s="150"/>
      <c r="B696" s="169"/>
      <c r="C696" s="152"/>
    </row>
    <row r="697">
      <c r="A697" s="150"/>
      <c r="B697" s="169"/>
      <c r="C697" s="152"/>
    </row>
    <row r="698">
      <c r="A698" s="150"/>
      <c r="B698" s="169"/>
      <c r="C698" s="152"/>
    </row>
    <row r="699">
      <c r="A699" s="150"/>
      <c r="B699" s="169"/>
      <c r="C699" s="152"/>
    </row>
    <row r="700">
      <c r="A700" s="150"/>
      <c r="B700" s="169"/>
      <c r="C700" s="152"/>
    </row>
    <row r="701">
      <c r="A701" s="150"/>
      <c r="B701" s="169"/>
      <c r="C701" s="152"/>
    </row>
    <row r="702">
      <c r="A702" s="150"/>
      <c r="B702" s="169"/>
      <c r="C702" s="152"/>
    </row>
    <row r="703">
      <c r="A703" s="150"/>
      <c r="B703" s="169"/>
      <c r="C703" s="152"/>
    </row>
    <row r="704">
      <c r="A704" s="150"/>
      <c r="B704" s="169"/>
      <c r="C704" s="152"/>
    </row>
    <row r="705">
      <c r="A705" s="150"/>
      <c r="B705" s="169"/>
      <c r="C705" s="152"/>
    </row>
    <row r="706">
      <c r="A706" s="150"/>
      <c r="B706" s="169"/>
      <c r="C706" s="152"/>
    </row>
    <row r="707">
      <c r="A707" s="150"/>
      <c r="B707" s="169"/>
      <c r="C707" s="152"/>
    </row>
    <row r="708">
      <c r="A708" s="150"/>
      <c r="B708" s="169"/>
      <c r="C708" s="152"/>
    </row>
    <row r="709">
      <c r="A709" s="150"/>
      <c r="B709" s="169"/>
      <c r="C709" s="152"/>
    </row>
    <row r="710">
      <c r="A710" s="150"/>
      <c r="B710" s="169"/>
      <c r="C710" s="152"/>
    </row>
    <row r="711">
      <c r="A711" s="150"/>
      <c r="B711" s="169"/>
      <c r="C711" s="152"/>
    </row>
    <row r="712">
      <c r="A712" s="150"/>
      <c r="B712" s="169"/>
      <c r="C712" s="152"/>
    </row>
    <row r="713">
      <c r="A713" s="150"/>
      <c r="B713" s="169"/>
      <c r="C713" s="152"/>
    </row>
    <row r="714">
      <c r="A714" s="150"/>
      <c r="B714" s="169"/>
      <c r="C714" s="152"/>
    </row>
    <row r="715">
      <c r="A715" s="150"/>
      <c r="B715" s="169"/>
      <c r="C715" s="152"/>
    </row>
    <row r="716">
      <c r="A716" s="150"/>
      <c r="B716" s="169"/>
      <c r="C716" s="152"/>
    </row>
    <row r="717">
      <c r="A717" s="150"/>
      <c r="B717" s="169"/>
      <c r="C717" s="152"/>
    </row>
    <row r="718">
      <c r="A718" s="150"/>
      <c r="B718" s="169"/>
      <c r="C718" s="152"/>
    </row>
    <row r="719">
      <c r="A719" s="150"/>
      <c r="B719" s="169"/>
      <c r="C719" s="152"/>
    </row>
    <row r="720">
      <c r="A720" s="150"/>
      <c r="B720" s="169"/>
      <c r="C720" s="152"/>
    </row>
    <row r="721">
      <c r="A721" s="150"/>
      <c r="B721" s="169"/>
      <c r="C721" s="152"/>
    </row>
    <row r="722">
      <c r="A722" s="150"/>
      <c r="B722" s="169"/>
      <c r="C722" s="152"/>
    </row>
    <row r="723">
      <c r="A723" s="150"/>
      <c r="B723" s="169"/>
      <c r="C723" s="152"/>
    </row>
    <row r="724">
      <c r="A724" s="150"/>
      <c r="B724" s="169"/>
      <c r="C724" s="152"/>
    </row>
    <row r="725">
      <c r="A725" s="150"/>
      <c r="B725" s="169"/>
      <c r="C725" s="152"/>
    </row>
    <row r="726">
      <c r="A726" s="150"/>
      <c r="B726" s="169"/>
      <c r="C726" s="152"/>
    </row>
    <row r="727">
      <c r="A727" s="150"/>
      <c r="B727" s="169"/>
      <c r="C727" s="152"/>
    </row>
    <row r="728">
      <c r="A728" s="150"/>
      <c r="B728" s="169"/>
      <c r="C728" s="152"/>
    </row>
    <row r="729">
      <c r="A729" s="150"/>
      <c r="B729" s="169"/>
      <c r="C729" s="152"/>
    </row>
    <row r="730">
      <c r="A730" s="150"/>
      <c r="B730" s="169"/>
      <c r="C730" s="152"/>
    </row>
    <row r="731">
      <c r="A731" s="150"/>
      <c r="B731" s="169"/>
      <c r="C731" s="152"/>
    </row>
    <row r="732">
      <c r="A732" s="150"/>
      <c r="B732" s="169"/>
      <c r="C732" s="152"/>
    </row>
    <row r="733">
      <c r="A733" s="150"/>
      <c r="B733" s="169"/>
      <c r="C733" s="152"/>
    </row>
    <row r="734">
      <c r="A734" s="150"/>
      <c r="B734" s="169"/>
      <c r="C734" s="152"/>
    </row>
    <row r="735">
      <c r="A735" s="150"/>
      <c r="B735" s="169"/>
      <c r="C735" s="152"/>
    </row>
    <row r="736">
      <c r="A736" s="150"/>
      <c r="B736" s="169"/>
      <c r="C736" s="152"/>
    </row>
    <row r="737">
      <c r="A737" s="150"/>
      <c r="B737" s="169"/>
      <c r="C737" s="152"/>
    </row>
    <row r="738">
      <c r="A738" s="150"/>
      <c r="B738" s="169"/>
      <c r="C738" s="152"/>
    </row>
    <row r="739">
      <c r="A739" s="150"/>
      <c r="B739" s="169"/>
      <c r="C739" s="152"/>
    </row>
    <row r="740">
      <c r="A740" s="150"/>
      <c r="B740" s="169"/>
      <c r="C740" s="152"/>
    </row>
    <row r="741">
      <c r="A741" s="150"/>
      <c r="B741" s="169"/>
      <c r="C741" s="152"/>
    </row>
    <row r="742">
      <c r="A742" s="150"/>
      <c r="B742" s="169"/>
      <c r="C742" s="152"/>
    </row>
    <row r="743">
      <c r="A743" s="150"/>
      <c r="B743" s="169"/>
      <c r="C743" s="152"/>
    </row>
    <row r="744">
      <c r="A744" s="150"/>
      <c r="B744" s="169"/>
      <c r="C744" s="152"/>
    </row>
    <row r="745">
      <c r="A745" s="150"/>
      <c r="B745" s="169"/>
      <c r="C745" s="152"/>
    </row>
    <row r="746">
      <c r="A746" s="150"/>
      <c r="B746" s="169"/>
      <c r="C746" s="152"/>
    </row>
    <row r="747">
      <c r="A747" s="150"/>
      <c r="B747" s="169"/>
      <c r="C747" s="152"/>
    </row>
    <row r="748">
      <c r="A748" s="150"/>
      <c r="B748" s="169"/>
      <c r="C748" s="152"/>
    </row>
    <row r="749">
      <c r="A749" s="150"/>
      <c r="B749" s="169"/>
      <c r="C749" s="152"/>
    </row>
    <row r="750">
      <c r="A750" s="150"/>
      <c r="B750" s="169"/>
      <c r="C750" s="152"/>
    </row>
    <row r="751">
      <c r="A751" s="150"/>
      <c r="B751" s="169"/>
      <c r="C751" s="152"/>
    </row>
    <row r="752">
      <c r="A752" s="150"/>
      <c r="B752" s="169"/>
      <c r="C752" s="152"/>
    </row>
    <row r="753">
      <c r="A753" s="150"/>
      <c r="B753" s="169"/>
      <c r="C753" s="152"/>
    </row>
    <row r="754">
      <c r="A754" s="150"/>
      <c r="B754" s="169"/>
      <c r="C754" s="152"/>
    </row>
    <row r="755">
      <c r="A755" s="150"/>
      <c r="B755" s="169"/>
      <c r="C755" s="152"/>
    </row>
    <row r="756">
      <c r="A756" s="150"/>
      <c r="B756" s="169"/>
      <c r="C756" s="152"/>
    </row>
    <row r="757">
      <c r="A757" s="150"/>
      <c r="B757" s="169"/>
      <c r="C757" s="152"/>
    </row>
    <row r="758">
      <c r="A758" s="150"/>
      <c r="B758" s="169"/>
      <c r="C758" s="152"/>
    </row>
    <row r="759">
      <c r="A759" s="150"/>
      <c r="B759" s="169"/>
      <c r="C759" s="152"/>
    </row>
    <row r="760">
      <c r="A760" s="150"/>
      <c r="B760" s="169"/>
      <c r="C760" s="152"/>
    </row>
    <row r="761">
      <c r="A761" s="150"/>
      <c r="B761" s="169"/>
      <c r="C761" s="152"/>
    </row>
    <row r="762">
      <c r="A762" s="150"/>
      <c r="B762" s="169"/>
      <c r="C762" s="152"/>
    </row>
    <row r="763">
      <c r="A763" s="150"/>
      <c r="B763" s="169"/>
      <c r="C763" s="152"/>
    </row>
    <row r="764">
      <c r="A764" s="150"/>
      <c r="B764" s="169"/>
      <c r="C764" s="152"/>
    </row>
    <row r="765">
      <c r="A765" s="150"/>
      <c r="B765" s="169"/>
      <c r="C765" s="152"/>
    </row>
    <row r="766">
      <c r="A766" s="150"/>
      <c r="B766" s="169"/>
      <c r="C766" s="152"/>
    </row>
    <row r="767">
      <c r="A767" s="150"/>
      <c r="B767" s="169"/>
      <c r="C767" s="152"/>
    </row>
    <row r="768">
      <c r="A768" s="150"/>
      <c r="B768" s="169"/>
      <c r="C768" s="152"/>
    </row>
    <row r="769">
      <c r="A769" s="150"/>
      <c r="B769" s="169"/>
      <c r="C769" s="152"/>
    </row>
    <row r="770">
      <c r="A770" s="150"/>
      <c r="B770" s="169"/>
      <c r="C770" s="152"/>
    </row>
    <row r="771">
      <c r="A771" s="150"/>
      <c r="B771" s="169"/>
      <c r="C771" s="152"/>
    </row>
    <row r="772">
      <c r="A772" s="150"/>
      <c r="B772" s="169"/>
      <c r="C772" s="152"/>
    </row>
    <row r="773">
      <c r="A773" s="150"/>
      <c r="B773" s="169"/>
      <c r="C773" s="152"/>
    </row>
    <row r="774">
      <c r="A774" s="150"/>
      <c r="B774" s="169"/>
      <c r="C774" s="152"/>
    </row>
    <row r="775">
      <c r="A775" s="150"/>
      <c r="B775" s="169"/>
      <c r="C775" s="152"/>
    </row>
    <row r="776">
      <c r="A776" s="150"/>
      <c r="B776" s="169"/>
      <c r="C776" s="152"/>
    </row>
    <row r="777">
      <c r="A777" s="150"/>
      <c r="B777" s="169"/>
      <c r="C777" s="152"/>
    </row>
    <row r="778">
      <c r="A778" s="150"/>
      <c r="B778" s="169"/>
      <c r="C778" s="152"/>
    </row>
    <row r="779">
      <c r="A779" s="150"/>
      <c r="B779" s="169"/>
      <c r="C779" s="152"/>
    </row>
    <row r="780">
      <c r="A780" s="150"/>
      <c r="B780" s="169"/>
      <c r="C780" s="152"/>
    </row>
    <row r="781">
      <c r="A781" s="150"/>
      <c r="B781" s="169"/>
      <c r="C781" s="152"/>
    </row>
    <row r="782">
      <c r="A782" s="150"/>
      <c r="B782" s="169"/>
      <c r="C782" s="152"/>
    </row>
    <row r="783">
      <c r="A783" s="150"/>
      <c r="B783" s="169"/>
      <c r="C783" s="152"/>
    </row>
    <row r="784">
      <c r="A784" s="150"/>
      <c r="B784" s="169"/>
      <c r="C784" s="152"/>
    </row>
    <row r="785">
      <c r="A785" s="150"/>
      <c r="B785" s="169"/>
      <c r="C785" s="152"/>
    </row>
    <row r="786">
      <c r="A786" s="150"/>
      <c r="B786" s="169"/>
      <c r="C786" s="152"/>
    </row>
    <row r="787">
      <c r="A787" s="150"/>
      <c r="B787" s="169"/>
      <c r="C787" s="152"/>
    </row>
    <row r="788">
      <c r="A788" s="150"/>
      <c r="B788" s="169"/>
      <c r="C788" s="152"/>
    </row>
    <row r="789">
      <c r="A789" s="150"/>
      <c r="B789" s="169"/>
      <c r="C789" s="152"/>
    </row>
    <row r="790">
      <c r="A790" s="150"/>
      <c r="B790" s="169"/>
      <c r="C790" s="152"/>
    </row>
    <row r="791">
      <c r="A791" s="150"/>
      <c r="B791" s="169"/>
      <c r="C791" s="152"/>
    </row>
    <row r="792">
      <c r="A792" s="150"/>
      <c r="B792" s="169"/>
      <c r="C792" s="152"/>
    </row>
    <row r="793">
      <c r="A793" s="150"/>
      <c r="B793" s="169"/>
      <c r="C793" s="152"/>
    </row>
    <row r="794">
      <c r="A794" s="150"/>
      <c r="B794" s="169"/>
      <c r="C794" s="152"/>
    </row>
    <row r="795">
      <c r="A795" s="150"/>
      <c r="B795" s="169"/>
      <c r="C795" s="152"/>
    </row>
    <row r="796">
      <c r="A796" s="150"/>
      <c r="B796" s="169"/>
      <c r="C796" s="152"/>
    </row>
    <row r="797">
      <c r="A797" s="150"/>
      <c r="B797" s="169"/>
      <c r="C797" s="152"/>
    </row>
    <row r="798">
      <c r="A798" s="150"/>
      <c r="B798" s="169"/>
      <c r="C798" s="152"/>
    </row>
    <row r="799">
      <c r="A799" s="150"/>
      <c r="B799" s="169"/>
      <c r="C799" s="152"/>
    </row>
    <row r="800">
      <c r="A800" s="150"/>
      <c r="B800" s="169"/>
      <c r="C800" s="152"/>
    </row>
    <row r="801">
      <c r="A801" s="150"/>
      <c r="B801" s="169"/>
      <c r="C801" s="152"/>
    </row>
    <row r="802">
      <c r="A802" s="150"/>
      <c r="B802" s="169"/>
      <c r="C802" s="152"/>
    </row>
    <row r="803">
      <c r="A803" s="150"/>
      <c r="B803" s="169"/>
      <c r="C803" s="152"/>
    </row>
    <row r="804">
      <c r="A804" s="150"/>
      <c r="B804" s="169"/>
      <c r="C804" s="152"/>
    </row>
    <row r="805">
      <c r="A805" s="150"/>
      <c r="B805" s="169"/>
      <c r="C805" s="152"/>
    </row>
    <row r="806">
      <c r="A806" s="150"/>
      <c r="B806" s="169"/>
      <c r="C806" s="152"/>
    </row>
    <row r="807">
      <c r="A807" s="150"/>
      <c r="B807" s="169"/>
      <c r="C807" s="152"/>
    </row>
    <row r="808">
      <c r="A808" s="150"/>
      <c r="B808" s="169"/>
      <c r="C808" s="152"/>
    </row>
    <row r="809">
      <c r="A809" s="150"/>
      <c r="B809" s="169"/>
      <c r="C809" s="152"/>
    </row>
    <row r="810">
      <c r="A810" s="150"/>
      <c r="B810" s="169"/>
      <c r="C810" s="152"/>
    </row>
    <row r="811">
      <c r="A811" s="150"/>
      <c r="B811" s="169"/>
      <c r="C811" s="152"/>
    </row>
    <row r="812">
      <c r="A812" s="150"/>
      <c r="B812" s="169"/>
      <c r="C812" s="152"/>
    </row>
    <row r="813">
      <c r="A813" s="150"/>
      <c r="B813" s="169"/>
      <c r="C813" s="152"/>
    </row>
    <row r="814">
      <c r="A814" s="150"/>
      <c r="B814" s="169"/>
      <c r="C814" s="152"/>
    </row>
    <row r="815">
      <c r="A815" s="150"/>
      <c r="B815" s="169"/>
      <c r="C815" s="152"/>
    </row>
    <row r="816">
      <c r="A816" s="150"/>
      <c r="B816" s="169"/>
      <c r="C816" s="152"/>
    </row>
    <row r="817">
      <c r="A817" s="150"/>
      <c r="B817" s="169"/>
      <c r="C817" s="152"/>
    </row>
    <row r="818">
      <c r="A818" s="150"/>
      <c r="B818" s="169"/>
      <c r="C818" s="152"/>
    </row>
    <row r="819">
      <c r="A819" s="150"/>
      <c r="B819" s="169"/>
      <c r="C819" s="152"/>
    </row>
    <row r="820">
      <c r="A820" s="150"/>
      <c r="B820" s="169"/>
      <c r="C820" s="152"/>
    </row>
    <row r="821">
      <c r="A821" s="150"/>
      <c r="B821" s="169"/>
      <c r="C821" s="152"/>
    </row>
    <row r="822">
      <c r="A822" s="150"/>
      <c r="B822" s="169"/>
      <c r="C822" s="152"/>
    </row>
    <row r="823">
      <c r="A823" s="150"/>
      <c r="B823" s="169"/>
      <c r="C823" s="152"/>
    </row>
    <row r="824">
      <c r="A824" s="150"/>
      <c r="B824" s="169"/>
      <c r="C824" s="152"/>
    </row>
    <row r="825">
      <c r="A825" s="150"/>
      <c r="B825" s="169"/>
      <c r="C825" s="152"/>
    </row>
    <row r="826">
      <c r="A826" s="150"/>
      <c r="B826" s="169"/>
      <c r="C826" s="152"/>
    </row>
    <row r="827">
      <c r="A827" s="150"/>
      <c r="B827" s="169"/>
      <c r="C827" s="152"/>
    </row>
    <row r="828">
      <c r="A828" s="150"/>
      <c r="B828" s="169"/>
      <c r="C828" s="152"/>
    </row>
    <row r="829">
      <c r="A829" s="150"/>
      <c r="B829" s="169"/>
      <c r="C829" s="152"/>
    </row>
    <row r="830">
      <c r="A830" s="150"/>
      <c r="B830" s="169"/>
      <c r="C830" s="152"/>
    </row>
    <row r="831">
      <c r="A831" s="150"/>
      <c r="B831" s="169"/>
      <c r="C831" s="152"/>
    </row>
    <row r="832">
      <c r="A832" s="150"/>
      <c r="B832" s="169"/>
      <c r="C832" s="152"/>
    </row>
    <row r="833">
      <c r="A833" s="150"/>
      <c r="B833" s="169"/>
      <c r="C833" s="152"/>
    </row>
    <row r="834">
      <c r="A834" s="150"/>
      <c r="B834" s="169"/>
      <c r="C834" s="152"/>
    </row>
    <row r="835">
      <c r="A835" s="150"/>
      <c r="B835" s="169"/>
      <c r="C835" s="152"/>
    </row>
    <row r="836">
      <c r="A836" s="150"/>
      <c r="B836" s="169"/>
      <c r="C836" s="152"/>
    </row>
    <row r="837">
      <c r="A837" s="150"/>
      <c r="B837" s="169"/>
      <c r="C837" s="152"/>
    </row>
    <row r="838">
      <c r="A838" s="150"/>
      <c r="B838" s="169"/>
      <c r="C838" s="152"/>
    </row>
    <row r="839">
      <c r="A839" s="150"/>
      <c r="B839" s="169"/>
      <c r="C839" s="152"/>
    </row>
    <row r="840">
      <c r="A840" s="150"/>
      <c r="B840" s="169"/>
      <c r="C840" s="152"/>
    </row>
    <row r="841">
      <c r="A841" s="150"/>
      <c r="B841" s="169"/>
      <c r="C841" s="152"/>
    </row>
    <row r="842">
      <c r="A842" s="150"/>
      <c r="B842" s="169"/>
      <c r="C842" s="152"/>
    </row>
    <row r="843">
      <c r="A843" s="150"/>
      <c r="B843" s="169"/>
      <c r="C843" s="152"/>
    </row>
    <row r="844">
      <c r="A844" s="150"/>
      <c r="B844" s="169"/>
      <c r="C844" s="152"/>
    </row>
    <row r="845">
      <c r="A845" s="150"/>
      <c r="B845" s="169"/>
      <c r="C845" s="152"/>
    </row>
    <row r="846">
      <c r="A846" s="150"/>
      <c r="B846" s="169"/>
      <c r="C846" s="152"/>
    </row>
    <row r="847">
      <c r="A847" s="150"/>
      <c r="B847" s="169"/>
      <c r="C847" s="152"/>
    </row>
    <row r="848">
      <c r="A848" s="150"/>
      <c r="B848" s="169"/>
      <c r="C848" s="152"/>
    </row>
    <row r="849">
      <c r="A849" s="150"/>
      <c r="B849" s="169"/>
      <c r="C849" s="152"/>
    </row>
    <row r="850">
      <c r="A850" s="150"/>
      <c r="B850" s="169"/>
      <c r="C850" s="152"/>
    </row>
    <row r="851">
      <c r="A851" s="150"/>
      <c r="B851" s="169"/>
      <c r="C851" s="152"/>
    </row>
    <row r="852">
      <c r="A852" s="150"/>
      <c r="B852" s="169"/>
      <c r="C852" s="152"/>
    </row>
    <row r="853">
      <c r="A853" s="150"/>
      <c r="B853" s="169"/>
      <c r="C853" s="152"/>
    </row>
    <row r="854">
      <c r="A854" s="150"/>
      <c r="B854" s="169"/>
      <c r="C854" s="152"/>
    </row>
    <row r="855">
      <c r="A855" s="150"/>
      <c r="B855" s="169"/>
      <c r="C855" s="152"/>
    </row>
    <row r="856">
      <c r="A856" s="150"/>
      <c r="B856" s="169"/>
      <c r="C856" s="152"/>
    </row>
    <row r="857">
      <c r="A857" s="150"/>
      <c r="B857" s="169"/>
      <c r="C857" s="152"/>
    </row>
    <row r="858">
      <c r="A858" s="150"/>
      <c r="B858" s="169"/>
      <c r="C858" s="152"/>
    </row>
    <row r="859">
      <c r="A859" s="150"/>
      <c r="B859" s="169"/>
      <c r="C859" s="152"/>
    </row>
    <row r="860">
      <c r="A860" s="150"/>
      <c r="B860" s="169"/>
      <c r="C860" s="152"/>
    </row>
    <row r="861">
      <c r="A861" s="150"/>
      <c r="B861" s="169"/>
      <c r="C861" s="152"/>
    </row>
    <row r="862">
      <c r="A862" s="150"/>
      <c r="B862" s="169"/>
      <c r="C862" s="152"/>
    </row>
    <row r="863">
      <c r="A863" s="150"/>
      <c r="B863" s="169"/>
      <c r="C863" s="152"/>
    </row>
    <row r="864">
      <c r="A864" s="150"/>
      <c r="B864" s="169"/>
      <c r="C864" s="152"/>
    </row>
    <row r="865">
      <c r="A865" s="150"/>
      <c r="B865" s="169"/>
      <c r="C865" s="152"/>
    </row>
    <row r="866">
      <c r="A866" s="150"/>
      <c r="B866" s="169"/>
      <c r="C866" s="152"/>
    </row>
    <row r="867">
      <c r="A867" s="150"/>
      <c r="B867" s="169"/>
      <c r="C867" s="152"/>
    </row>
    <row r="868">
      <c r="A868" s="150"/>
      <c r="B868" s="169"/>
      <c r="C868" s="152"/>
    </row>
    <row r="869">
      <c r="A869" s="150"/>
      <c r="B869" s="169"/>
      <c r="C869" s="152"/>
    </row>
    <row r="870">
      <c r="A870" s="150"/>
      <c r="B870" s="169"/>
      <c r="C870" s="152"/>
    </row>
    <row r="871">
      <c r="A871" s="150"/>
      <c r="B871" s="169"/>
      <c r="C871" s="152"/>
    </row>
    <row r="872">
      <c r="A872" s="150"/>
      <c r="B872" s="169"/>
      <c r="C872" s="152"/>
    </row>
    <row r="873">
      <c r="A873" s="150"/>
      <c r="B873" s="169"/>
      <c r="C873" s="152"/>
    </row>
    <row r="874">
      <c r="A874" s="150"/>
      <c r="B874" s="169"/>
      <c r="C874" s="152"/>
    </row>
    <row r="875">
      <c r="A875" s="150"/>
      <c r="B875" s="169"/>
      <c r="C875" s="152"/>
    </row>
    <row r="876">
      <c r="A876" s="150"/>
      <c r="B876" s="169"/>
      <c r="C876" s="152"/>
    </row>
    <row r="877">
      <c r="A877" s="150"/>
      <c r="B877" s="169"/>
      <c r="C877" s="152"/>
    </row>
    <row r="878">
      <c r="A878" s="150"/>
      <c r="B878" s="169"/>
      <c r="C878" s="152"/>
    </row>
    <row r="879">
      <c r="A879" s="150"/>
      <c r="B879" s="169"/>
      <c r="C879" s="152"/>
    </row>
    <row r="880">
      <c r="A880" s="150"/>
      <c r="B880" s="169"/>
      <c r="C880" s="152"/>
    </row>
    <row r="881">
      <c r="A881" s="150"/>
      <c r="B881" s="169"/>
      <c r="C881" s="152"/>
    </row>
    <row r="882">
      <c r="A882" s="150"/>
      <c r="B882" s="169"/>
      <c r="C882" s="152"/>
    </row>
    <row r="883">
      <c r="A883" s="150"/>
      <c r="B883" s="169"/>
      <c r="C883" s="152"/>
    </row>
    <row r="884">
      <c r="A884" s="150"/>
      <c r="B884" s="169"/>
      <c r="C884" s="152"/>
    </row>
    <row r="885">
      <c r="A885" s="150"/>
      <c r="B885" s="169"/>
      <c r="C885" s="152"/>
    </row>
    <row r="886">
      <c r="A886" s="150"/>
      <c r="B886" s="169"/>
      <c r="C886" s="152"/>
    </row>
    <row r="887">
      <c r="A887" s="150"/>
      <c r="B887" s="169"/>
      <c r="C887" s="152"/>
    </row>
    <row r="888">
      <c r="A888" s="150"/>
      <c r="B888" s="169"/>
      <c r="C888" s="152"/>
    </row>
    <row r="889">
      <c r="A889" s="150"/>
      <c r="B889" s="169"/>
      <c r="C889" s="152"/>
    </row>
    <row r="890">
      <c r="A890" s="150"/>
      <c r="B890" s="169"/>
      <c r="C890" s="152"/>
    </row>
    <row r="891">
      <c r="A891" s="150"/>
      <c r="B891" s="169"/>
      <c r="C891" s="152"/>
    </row>
    <row r="892">
      <c r="A892" s="150"/>
      <c r="B892" s="169"/>
      <c r="C892" s="152"/>
    </row>
    <row r="893">
      <c r="A893" s="150"/>
      <c r="B893" s="169"/>
      <c r="C893" s="152"/>
    </row>
    <row r="894">
      <c r="A894" s="150"/>
      <c r="B894" s="169"/>
      <c r="C894" s="152"/>
    </row>
    <row r="895">
      <c r="A895" s="150"/>
      <c r="B895" s="169"/>
      <c r="C895" s="152"/>
    </row>
    <row r="896">
      <c r="A896" s="150"/>
      <c r="B896" s="169"/>
      <c r="C896" s="152"/>
    </row>
    <row r="897">
      <c r="A897" s="150"/>
      <c r="B897" s="169"/>
      <c r="C897" s="152"/>
    </row>
    <row r="898">
      <c r="A898" s="150"/>
      <c r="B898" s="169"/>
      <c r="C898" s="152"/>
    </row>
    <row r="899">
      <c r="A899" s="150"/>
      <c r="B899" s="169"/>
      <c r="C899" s="152"/>
    </row>
    <row r="900">
      <c r="A900" s="150"/>
      <c r="B900" s="169"/>
      <c r="C900" s="152"/>
    </row>
    <row r="901">
      <c r="A901" s="150"/>
      <c r="B901" s="169"/>
      <c r="C901" s="152"/>
    </row>
    <row r="902">
      <c r="A902" s="150"/>
      <c r="B902" s="169"/>
      <c r="C902" s="152"/>
    </row>
    <row r="903">
      <c r="A903" s="150"/>
      <c r="B903" s="169"/>
      <c r="C903" s="152"/>
    </row>
    <row r="904">
      <c r="A904" s="150"/>
      <c r="B904" s="169"/>
      <c r="C904" s="152"/>
    </row>
    <row r="905">
      <c r="A905" s="150"/>
      <c r="B905" s="169"/>
      <c r="C905" s="152"/>
    </row>
    <row r="906">
      <c r="A906" s="150"/>
      <c r="B906" s="169"/>
      <c r="C906" s="152"/>
    </row>
    <row r="907">
      <c r="A907" s="150"/>
      <c r="B907" s="169"/>
      <c r="C907" s="152"/>
    </row>
    <row r="908">
      <c r="A908" s="150"/>
      <c r="B908" s="169"/>
      <c r="C908" s="152"/>
    </row>
    <row r="909">
      <c r="A909" s="150"/>
      <c r="B909" s="169"/>
      <c r="C909" s="152"/>
    </row>
    <row r="910">
      <c r="A910" s="150"/>
      <c r="B910" s="169"/>
      <c r="C910" s="152"/>
    </row>
    <row r="911">
      <c r="A911" s="150"/>
      <c r="B911" s="169"/>
      <c r="C911" s="152"/>
    </row>
    <row r="912">
      <c r="A912" s="150"/>
      <c r="B912" s="169"/>
      <c r="C912" s="152"/>
    </row>
    <row r="913">
      <c r="A913" s="150"/>
      <c r="B913" s="169"/>
      <c r="C913" s="152"/>
    </row>
    <row r="914">
      <c r="A914" s="150"/>
      <c r="B914" s="169"/>
      <c r="C914" s="152"/>
    </row>
    <row r="915">
      <c r="A915" s="150"/>
      <c r="B915" s="169"/>
      <c r="C915" s="152"/>
    </row>
    <row r="916">
      <c r="A916" s="150"/>
      <c r="B916" s="169"/>
      <c r="C916" s="152"/>
    </row>
    <row r="917">
      <c r="A917" s="150"/>
      <c r="B917" s="169"/>
      <c r="C917" s="152"/>
    </row>
    <row r="918">
      <c r="A918" s="150"/>
      <c r="B918" s="169"/>
      <c r="C918" s="152"/>
    </row>
    <row r="919">
      <c r="A919" s="150"/>
      <c r="B919" s="169"/>
      <c r="C919" s="152"/>
    </row>
    <row r="920">
      <c r="A920" s="150"/>
      <c r="B920" s="169"/>
      <c r="C920" s="152"/>
    </row>
    <row r="921">
      <c r="A921" s="150"/>
      <c r="B921" s="169"/>
      <c r="C921" s="152"/>
    </row>
    <row r="922">
      <c r="A922" s="150"/>
      <c r="B922" s="169"/>
      <c r="C922" s="152"/>
    </row>
    <row r="923">
      <c r="A923" s="150"/>
      <c r="B923" s="169"/>
      <c r="C923" s="152"/>
    </row>
    <row r="924">
      <c r="A924" s="150"/>
      <c r="B924" s="169"/>
      <c r="C924" s="152"/>
    </row>
    <row r="925">
      <c r="A925" s="150"/>
      <c r="B925" s="169"/>
      <c r="C925" s="152"/>
    </row>
    <row r="926">
      <c r="A926" s="150"/>
      <c r="B926" s="169"/>
      <c r="C926" s="152"/>
    </row>
    <row r="927">
      <c r="A927" s="150"/>
      <c r="B927" s="169"/>
      <c r="C927" s="152"/>
    </row>
    <row r="928">
      <c r="A928" s="150"/>
      <c r="B928" s="169"/>
      <c r="C928" s="152"/>
    </row>
    <row r="929">
      <c r="A929" s="150"/>
      <c r="B929" s="169"/>
      <c r="C929" s="152"/>
    </row>
    <row r="930">
      <c r="A930" s="150"/>
      <c r="B930" s="169"/>
      <c r="C930" s="152"/>
    </row>
    <row r="931">
      <c r="A931" s="150"/>
      <c r="B931" s="169"/>
      <c r="C931" s="152"/>
    </row>
    <row r="932">
      <c r="A932" s="150"/>
      <c r="B932" s="169"/>
      <c r="C932" s="152"/>
    </row>
    <row r="933">
      <c r="A933" s="150"/>
      <c r="B933" s="169"/>
      <c r="C933" s="152"/>
    </row>
    <row r="934">
      <c r="A934" s="150"/>
      <c r="B934" s="169"/>
      <c r="C934" s="152"/>
    </row>
    <row r="935">
      <c r="A935" s="150"/>
      <c r="B935" s="169"/>
      <c r="C935" s="152"/>
    </row>
    <row r="936">
      <c r="A936" s="150"/>
      <c r="B936" s="169"/>
      <c r="C936" s="152"/>
    </row>
    <row r="937">
      <c r="A937" s="150"/>
      <c r="B937" s="169"/>
      <c r="C937" s="152"/>
    </row>
    <row r="938">
      <c r="A938" s="150"/>
      <c r="B938" s="169"/>
      <c r="C938" s="152"/>
    </row>
    <row r="939">
      <c r="A939" s="150"/>
      <c r="B939" s="169"/>
      <c r="C939" s="152"/>
    </row>
    <row r="940">
      <c r="A940" s="150"/>
      <c r="B940" s="169"/>
      <c r="C940" s="152"/>
    </row>
    <row r="941">
      <c r="A941" s="150"/>
      <c r="B941" s="169"/>
      <c r="C941" s="152"/>
    </row>
    <row r="942">
      <c r="A942" s="150"/>
      <c r="B942" s="169"/>
      <c r="C942" s="152"/>
    </row>
    <row r="943">
      <c r="A943" s="150"/>
      <c r="B943" s="169"/>
      <c r="C943" s="152"/>
    </row>
    <row r="944">
      <c r="A944" s="150"/>
      <c r="B944" s="169"/>
      <c r="C944" s="152"/>
    </row>
    <row r="945">
      <c r="A945" s="150"/>
      <c r="B945" s="169"/>
      <c r="C945" s="152"/>
    </row>
    <row r="946">
      <c r="A946" s="150"/>
      <c r="B946" s="169"/>
      <c r="C946" s="152"/>
    </row>
    <row r="947">
      <c r="A947" s="150"/>
      <c r="B947" s="169"/>
      <c r="C947" s="152"/>
    </row>
    <row r="948">
      <c r="A948" s="150"/>
      <c r="B948" s="169"/>
      <c r="C948" s="152"/>
    </row>
    <row r="949">
      <c r="A949" s="150"/>
      <c r="B949" s="169"/>
      <c r="C949" s="152"/>
    </row>
    <row r="950">
      <c r="A950" s="150"/>
      <c r="B950" s="169"/>
      <c r="C950" s="152"/>
    </row>
    <row r="951">
      <c r="A951" s="150"/>
      <c r="B951" s="169"/>
      <c r="C951" s="152"/>
    </row>
    <row r="952">
      <c r="A952" s="150"/>
      <c r="B952" s="169"/>
      <c r="C952" s="152"/>
    </row>
    <row r="953">
      <c r="A953" s="150"/>
      <c r="B953" s="169"/>
      <c r="C953" s="152"/>
    </row>
    <row r="954">
      <c r="A954" s="150"/>
      <c r="B954" s="169"/>
      <c r="C954" s="152"/>
    </row>
    <row r="955">
      <c r="A955" s="150"/>
      <c r="B955" s="169"/>
      <c r="C955" s="152"/>
    </row>
    <row r="956">
      <c r="A956" s="150"/>
      <c r="B956" s="169"/>
      <c r="C956" s="152"/>
    </row>
    <row r="957">
      <c r="A957" s="150"/>
      <c r="B957" s="169"/>
      <c r="C957" s="152"/>
    </row>
    <row r="958">
      <c r="A958" s="150"/>
      <c r="B958" s="169"/>
      <c r="C958" s="152"/>
    </row>
    <row r="959">
      <c r="A959" s="150"/>
      <c r="B959" s="169"/>
      <c r="C959" s="152"/>
    </row>
    <row r="960">
      <c r="A960" s="150"/>
      <c r="B960" s="169"/>
      <c r="C960" s="152"/>
    </row>
    <row r="961">
      <c r="A961" s="150"/>
      <c r="B961" s="169"/>
      <c r="C961" s="152"/>
    </row>
    <row r="962">
      <c r="A962" s="150"/>
      <c r="B962" s="169"/>
      <c r="C962" s="152"/>
    </row>
    <row r="963">
      <c r="A963" s="150"/>
      <c r="B963" s="169"/>
      <c r="C963" s="152"/>
    </row>
    <row r="964">
      <c r="A964" s="150"/>
      <c r="B964" s="169"/>
      <c r="C964" s="152"/>
    </row>
    <row r="965">
      <c r="A965" s="150"/>
      <c r="B965" s="169"/>
      <c r="C965" s="152"/>
    </row>
    <row r="966">
      <c r="A966" s="150"/>
      <c r="B966" s="169"/>
      <c r="C966" s="152"/>
    </row>
    <row r="967">
      <c r="A967" s="150"/>
      <c r="B967" s="169"/>
      <c r="C967" s="152"/>
    </row>
    <row r="968">
      <c r="A968" s="150"/>
      <c r="B968" s="169"/>
      <c r="C968" s="152"/>
    </row>
    <row r="969">
      <c r="A969" s="150"/>
      <c r="B969" s="169"/>
      <c r="C969" s="152"/>
    </row>
    <row r="970">
      <c r="A970" s="150"/>
      <c r="B970" s="169"/>
      <c r="C970" s="152"/>
    </row>
    <row r="971">
      <c r="A971" s="150"/>
      <c r="B971" s="169"/>
      <c r="C971" s="152"/>
    </row>
    <row r="972">
      <c r="A972" s="150"/>
      <c r="B972" s="169"/>
      <c r="C972" s="152"/>
    </row>
    <row r="973">
      <c r="A973" s="150"/>
      <c r="B973" s="169"/>
      <c r="C973" s="152"/>
    </row>
    <row r="974">
      <c r="A974" s="150"/>
      <c r="B974" s="169"/>
      <c r="C974" s="152"/>
    </row>
    <row r="975">
      <c r="A975" s="150"/>
      <c r="B975" s="169"/>
      <c r="C975" s="152"/>
    </row>
    <row r="976">
      <c r="A976" s="150"/>
      <c r="B976" s="169"/>
      <c r="C976" s="152"/>
    </row>
    <row r="977">
      <c r="A977" s="150"/>
      <c r="B977" s="169"/>
      <c r="C977" s="152"/>
    </row>
    <row r="978">
      <c r="A978" s="150"/>
      <c r="B978" s="169"/>
      <c r="C978" s="152"/>
    </row>
    <row r="979">
      <c r="A979" s="150"/>
      <c r="B979" s="169"/>
      <c r="C979" s="152"/>
    </row>
    <row r="980">
      <c r="A980" s="150"/>
      <c r="B980" s="169"/>
      <c r="C980" s="152"/>
    </row>
    <row r="981">
      <c r="A981" s="150"/>
      <c r="B981" s="169"/>
      <c r="C981" s="152"/>
    </row>
    <row r="982">
      <c r="A982" s="150"/>
      <c r="B982" s="169"/>
      <c r="C982" s="152"/>
    </row>
    <row r="983">
      <c r="A983" s="150"/>
      <c r="B983" s="169"/>
      <c r="C983" s="152"/>
    </row>
    <row r="984">
      <c r="A984" s="150"/>
      <c r="B984" s="169"/>
      <c r="C984" s="152"/>
    </row>
    <row r="985">
      <c r="A985" s="150"/>
      <c r="B985" s="169"/>
      <c r="C985" s="152"/>
    </row>
    <row r="986">
      <c r="A986" s="150"/>
      <c r="B986" s="169"/>
      <c r="C986" s="152"/>
    </row>
    <row r="987">
      <c r="A987" s="150"/>
      <c r="B987" s="169"/>
      <c r="C987" s="152"/>
    </row>
    <row r="988">
      <c r="A988" s="150"/>
      <c r="B988" s="169"/>
      <c r="C988" s="152"/>
    </row>
    <row r="989">
      <c r="A989" s="150"/>
      <c r="B989" s="169"/>
      <c r="C989" s="152"/>
    </row>
    <row r="990">
      <c r="A990" s="150"/>
      <c r="B990" s="169"/>
      <c r="C990" s="152"/>
    </row>
    <row r="991">
      <c r="A991" s="150"/>
      <c r="B991" s="169"/>
      <c r="C991" s="152"/>
    </row>
    <row r="992">
      <c r="A992" s="150"/>
      <c r="B992" s="169"/>
      <c r="C992" s="152"/>
    </row>
    <row r="993">
      <c r="A993" s="150"/>
      <c r="B993" s="169"/>
      <c r="C993" s="152"/>
    </row>
    <row r="994">
      <c r="A994" s="150"/>
      <c r="B994" s="169"/>
      <c r="C994" s="152"/>
    </row>
    <row r="995">
      <c r="A995" s="150"/>
      <c r="B995" s="169"/>
      <c r="C995" s="152"/>
    </row>
    <row r="996">
      <c r="A996" s="150"/>
      <c r="B996" s="169"/>
      <c r="C996" s="152"/>
    </row>
    <row r="997">
      <c r="A997" s="150"/>
      <c r="B997" s="169"/>
      <c r="C997" s="152"/>
    </row>
    <row r="998">
      <c r="A998" s="150"/>
      <c r="B998" s="169"/>
      <c r="C998" s="152"/>
    </row>
    <row r="999">
      <c r="A999" s="150"/>
      <c r="B999" s="169"/>
      <c r="C999" s="152"/>
    </row>
    <row r="1000">
      <c r="A1000" s="150"/>
      <c r="B1000" s="169"/>
      <c r="C1000" s="152"/>
    </row>
    <row r="1001">
      <c r="A1001" s="150"/>
      <c r="B1001" s="169"/>
      <c r="C1001" s="152"/>
    </row>
    <row r="1002">
      <c r="A1002" s="150"/>
      <c r="B1002" s="169"/>
      <c r="C1002" s="152"/>
    </row>
    <row r="1003">
      <c r="A1003" s="150"/>
      <c r="B1003" s="169"/>
      <c r="C1003" s="152"/>
    </row>
  </sheetData>
  <dataValidations>
    <dataValidation type="list" allowBlank="1" sqref="C2:C237">
      <formula1>"Atomic,Minimal,Uniform,Unique,No violation"</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17.25"/>
    <col customWidth="1" min="3" max="3" width="17.0"/>
    <col customWidth="1" min="4" max="4" width="17.25"/>
    <col customWidth="1" min="5" max="5" width="17.88"/>
    <col customWidth="1" min="6" max="6" width="17.25"/>
  </cols>
  <sheetData>
    <row r="1">
      <c r="A1" s="19" t="s">
        <v>21</v>
      </c>
      <c r="B1" s="20" t="s">
        <v>22</v>
      </c>
      <c r="C1" s="21" t="s">
        <v>23</v>
      </c>
      <c r="D1" s="20" t="s">
        <v>24</v>
      </c>
      <c r="E1" s="21" t="s">
        <v>25</v>
      </c>
      <c r="F1" s="22" t="s">
        <v>26</v>
      </c>
    </row>
    <row r="2" hidden="1">
      <c r="A2" s="23" t="s">
        <v>27</v>
      </c>
      <c r="B2" s="24">
        <v>40.0</v>
      </c>
      <c r="C2" s="24">
        <v>26.0</v>
      </c>
      <c r="D2" s="25">
        <v>22.0</v>
      </c>
      <c r="E2" s="24">
        <v>30.0</v>
      </c>
      <c r="F2" s="26">
        <v>29.0</v>
      </c>
    </row>
    <row r="3" hidden="1">
      <c r="B3" s="27"/>
      <c r="C3" s="28" t="str">
        <f>'Final Dataset - g04 - recycling'!F47</f>
        <v/>
      </c>
      <c r="D3" s="29"/>
      <c r="E3" s="27"/>
      <c r="F3" s="30"/>
    </row>
    <row r="4" hidden="1">
      <c r="A4" s="23" t="s">
        <v>28</v>
      </c>
      <c r="B4" s="24">
        <v>3.0</v>
      </c>
      <c r="C4" s="24">
        <v>18.0</v>
      </c>
      <c r="D4" s="25">
        <v>23.0</v>
      </c>
      <c r="E4" s="24">
        <v>13.0</v>
      </c>
      <c r="F4" s="26">
        <v>15.0</v>
      </c>
    </row>
    <row r="5" hidden="1">
      <c r="A5" s="31" t="s">
        <v>29</v>
      </c>
      <c r="B5" s="27">
        <v>4.0</v>
      </c>
      <c r="C5" s="27">
        <v>3.0</v>
      </c>
      <c r="D5" s="29">
        <v>4.0</v>
      </c>
      <c r="E5" s="27">
        <v>4.0</v>
      </c>
      <c r="F5" s="30">
        <v>4.0</v>
      </c>
    </row>
    <row r="6" hidden="1">
      <c r="A6" s="32" t="s">
        <v>30</v>
      </c>
      <c r="B6" s="33">
        <f>(40+0)/(40+0+3+4)</f>
        <v>0.8510638298</v>
      </c>
      <c r="C6" s="34">
        <f>(26+0)/(26+0+18+3)</f>
        <v>0.5531914894</v>
      </c>
      <c r="D6" s="34">
        <f>(22+0)/(22+0+23+4)</f>
        <v>0.4489795918</v>
      </c>
      <c r="E6" s="34">
        <f>(30+0)/(30+0+13+4)</f>
        <v>0.6382978723</v>
      </c>
      <c r="F6" s="35">
        <f>(29+0)/(29+0+15+4)</f>
        <v>0.6041666667</v>
      </c>
    </row>
    <row r="7">
      <c r="A7" s="36" t="s">
        <v>31</v>
      </c>
      <c r="B7" s="37">
        <f t="shared" ref="B7:F7" si="1">B2/(B2+B4)</f>
        <v>0.9302325581</v>
      </c>
      <c r="C7" s="28">
        <f t="shared" si="1"/>
        <v>0.5909090909</v>
      </c>
      <c r="D7" s="28">
        <f t="shared" si="1"/>
        <v>0.4888888889</v>
      </c>
      <c r="E7" s="28">
        <f t="shared" si="1"/>
        <v>0.6976744186</v>
      </c>
      <c r="F7" s="38">
        <f t="shared" si="1"/>
        <v>0.6590909091</v>
      </c>
    </row>
    <row r="8">
      <c r="A8" s="32" t="s">
        <v>32</v>
      </c>
      <c r="B8" s="33">
        <f t="shared" ref="B8:F8" si="2">B2/(B2+B5)</f>
        <v>0.9090909091</v>
      </c>
      <c r="C8" s="34">
        <f t="shared" si="2"/>
        <v>0.8965517241</v>
      </c>
      <c r="D8" s="34">
        <f t="shared" si="2"/>
        <v>0.8461538462</v>
      </c>
      <c r="E8" s="34">
        <f t="shared" si="2"/>
        <v>0.8823529412</v>
      </c>
      <c r="F8" s="35">
        <f t="shared" si="2"/>
        <v>0.8787878788</v>
      </c>
    </row>
    <row r="9">
      <c r="A9" s="39" t="s">
        <v>33</v>
      </c>
      <c r="B9" s="40">
        <f t="shared" ref="B9:F9" si="3">2*((B7*B8)/(B7+B8))</f>
        <v>0.9195402299</v>
      </c>
      <c r="C9" s="41">
        <f t="shared" si="3"/>
        <v>0.7123287671</v>
      </c>
      <c r="D9" s="41">
        <f t="shared" si="3"/>
        <v>0.6197183099</v>
      </c>
      <c r="E9" s="41">
        <f t="shared" si="3"/>
        <v>0.7792207792</v>
      </c>
      <c r="F9" s="42">
        <f t="shared" si="3"/>
        <v>0.7532467532</v>
      </c>
    </row>
    <row r="12">
      <c r="A12" s="19" t="s">
        <v>34</v>
      </c>
      <c r="B12" s="20" t="s">
        <v>22</v>
      </c>
      <c r="C12" s="21" t="s">
        <v>23</v>
      </c>
      <c r="D12" s="20" t="s">
        <v>24</v>
      </c>
      <c r="E12" s="21" t="s">
        <v>25</v>
      </c>
      <c r="F12" s="22" t="s">
        <v>26</v>
      </c>
    </row>
    <row r="13" hidden="1">
      <c r="A13" s="23" t="s">
        <v>27</v>
      </c>
      <c r="B13" s="24">
        <v>34.0</v>
      </c>
      <c r="C13" s="25">
        <v>29.0</v>
      </c>
      <c r="D13" s="25">
        <v>24.0</v>
      </c>
      <c r="E13" s="25">
        <v>26.0</v>
      </c>
      <c r="F13" s="43">
        <v>37.0</v>
      </c>
    </row>
    <row r="14" hidden="1">
      <c r="A14" s="31" t="s">
        <v>28</v>
      </c>
      <c r="B14" s="27">
        <v>3.0</v>
      </c>
      <c r="C14" s="27">
        <v>10.0</v>
      </c>
      <c r="D14" s="29">
        <v>23.0</v>
      </c>
      <c r="E14" s="27">
        <v>11.0</v>
      </c>
      <c r="F14" s="30">
        <v>1.0</v>
      </c>
    </row>
    <row r="15" hidden="1">
      <c r="A15" s="23" t="s">
        <v>29</v>
      </c>
      <c r="B15" s="24">
        <v>20.0</v>
      </c>
      <c r="C15" s="24">
        <v>20.0</v>
      </c>
      <c r="D15" s="25">
        <v>19.0</v>
      </c>
      <c r="E15" s="24">
        <v>21.0</v>
      </c>
      <c r="F15" s="26">
        <v>18.0</v>
      </c>
    </row>
    <row r="16" hidden="1">
      <c r="A16" s="36" t="s">
        <v>30</v>
      </c>
      <c r="B16" s="44">
        <f>(B13+0)/(B13+0+B14+B15)</f>
        <v>0.5964912281</v>
      </c>
      <c r="C16" s="44">
        <f t="shared" ref="C16:F16" si="4">C13/(C13+C14+C15)</f>
        <v>0.4915254237</v>
      </c>
      <c r="D16" s="37">
        <f t="shared" si="4"/>
        <v>0.3636363636</v>
      </c>
      <c r="E16" s="44">
        <f t="shared" si="4"/>
        <v>0.4482758621</v>
      </c>
      <c r="F16" s="45">
        <f t="shared" si="4"/>
        <v>0.6607142857</v>
      </c>
    </row>
    <row r="17">
      <c r="A17" s="32" t="s">
        <v>31</v>
      </c>
      <c r="B17" s="33">
        <f t="shared" ref="B17:F17" si="5">B13/(B13+B14)</f>
        <v>0.9189189189</v>
      </c>
      <c r="C17" s="34">
        <f t="shared" si="5"/>
        <v>0.7435897436</v>
      </c>
      <c r="D17" s="34">
        <f t="shared" si="5"/>
        <v>0.5106382979</v>
      </c>
      <c r="E17" s="34">
        <f t="shared" si="5"/>
        <v>0.7027027027</v>
      </c>
      <c r="F17" s="35">
        <f t="shared" si="5"/>
        <v>0.9736842105</v>
      </c>
    </row>
    <row r="18">
      <c r="A18" s="36" t="s">
        <v>32</v>
      </c>
      <c r="B18" s="37">
        <f t="shared" ref="B18:F18" si="6">B13/(B13+B15)</f>
        <v>0.6296296296</v>
      </c>
      <c r="C18" s="28">
        <f t="shared" si="6"/>
        <v>0.5918367347</v>
      </c>
      <c r="D18" s="28">
        <f t="shared" si="6"/>
        <v>0.5581395349</v>
      </c>
      <c r="E18" s="28">
        <f t="shared" si="6"/>
        <v>0.5531914894</v>
      </c>
      <c r="F18" s="38">
        <f t="shared" si="6"/>
        <v>0.6727272727</v>
      </c>
    </row>
    <row r="19">
      <c r="A19" s="46" t="s">
        <v>33</v>
      </c>
      <c r="B19" s="47">
        <f t="shared" ref="B19:F19" si="7">2*((B17*B18)/(B17+B18))</f>
        <v>0.7472527473</v>
      </c>
      <c r="C19" s="48">
        <f t="shared" si="7"/>
        <v>0.6590909091</v>
      </c>
      <c r="D19" s="48">
        <f t="shared" si="7"/>
        <v>0.5333333333</v>
      </c>
      <c r="E19" s="48">
        <f t="shared" si="7"/>
        <v>0.619047619</v>
      </c>
      <c r="F19" s="49">
        <f t="shared" si="7"/>
        <v>0.7956989247</v>
      </c>
    </row>
    <row r="22">
      <c r="A22" s="19" t="s">
        <v>35</v>
      </c>
      <c r="B22" s="20" t="s">
        <v>22</v>
      </c>
      <c r="C22" s="21" t="s">
        <v>23</v>
      </c>
      <c r="D22" s="20" t="s">
        <v>24</v>
      </c>
      <c r="E22" s="21" t="s">
        <v>25</v>
      </c>
      <c r="F22" s="22" t="s">
        <v>26</v>
      </c>
    </row>
    <row r="23" hidden="1">
      <c r="A23" s="23" t="s">
        <v>27</v>
      </c>
      <c r="B23" s="24">
        <v>49.0</v>
      </c>
      <c r="C23" s="25">
        <v>28.0</v>
      </c>
      <c r="D23" s="25">
        <v>26.0</v>
      </c>
      <c r="E23" s="25">
        <v>55.0</v>
      </c>
      <c r="F23" s="43">
        <v>58.0</v>
      </c>
    </row>
    <row r="24" hidden="1">
      <c r="A24" s="31" t="s">
        <v>28</v>
      </c>
      <c r="B24" s="27">
        <v>2.0</v>
      </c>
      <c r="C24" s="27">
        <v>74.0</v>
      </c>
      <c r="D24" s="29">
        <v>76.0</v>
      </c>
      <c r="E24" s="27">
        <v>38.0</v>
      </c>
      <c r="F24" s="30">
        <v>21.0</v>
      </c>
    </row>
    <row r="25" hidden="1">
      <c r="A25" s="23" t="s">
        <v>29</v>
      </c>
      <c r="B25" s="24">
        <v>16.0</v>
      </c>
      <c r="C25" s="24">
        <v>10.0</v>
      </c>
      <c r="D25" s="25">
        <v>12.0</v>
      </c>
      <c r="E25" s="24">
        <v>10.0</v>
      </c>
      <c r="F25" s="26">
        <v>8.0</v>
      </c>
    </row>
    <row r="26" hidden="1">
      <c r="A26" s="36" t="s">
        <v>30</v>
      </c>
      <c r="B26" s="44">
        <f>B23/(B23+B24+B25)</f>
        <v>0.7313432836</v>
      </c>
      <c r="C26" s="44">
        <f t="shared" ref="C26:E26" si="8">C23/(C24+C25)</f>
        <v>0.3333333333</v>
      </c>
      <c r="D26" s="37">
        <f t="shared" si="8"/>
        <v>0.2954545455</v>
      </c>
      <c r="E26" s="44">
        <f t="shared" si="8"/>
        <v>1.145833333</v>
      </c>
      <c r="F26" s="45">
        <f>F23/(F23+F25)</f>
        <v>0.8787878788</v>
      </c>
    </row>
    <row r="27">
      <c r="A27" s="32" t="s">
        <v>31</v>
      </c>
      <c r="B27" s="33">
        <f t="shared" ref="B27:F27" si="9">B23/(B23+B24)</f>
        <v>0.9607843137</v>
      </c>
      <c r="C27" s="34">
        <f t="shared" si="9"/>
        <v>0.2745098039</v>
      </c>
      <c r="D27" s="34">
        <f t="shared" si="9"/>
        <v>0.2549019608</v>
      </c>
      <c r="E27" s="34">
        <f t="shared" si="9"/>
        <v>0.5913978495</v>
      </c>
      <c r="F27" s="35">
        <f t="shared" si="9"/>
        <v>0.7341772152</v>
      </c>
    </row>
    <row r="28">
      <c r="A28" s="36" t="s">
        <v>32</v>
      </c>
      <c r="B28" s="37">
        <f t="shared" ref="B28:F28" si="10">B23/(B23+B25)</f>
        <v>0.7538461538</v>
      </c>
      <c r="C28" s="28">
        <f t="shared" si="10"/>
        <v>0.7368421053</v>
      </c>
      <c r="D28" s="28">
        <f t="shared" si="10"/>
        <v>0.6842105263</v>
      </c>
      <c r="E28" s="28">
        <f t="shared" si="10"/>
        <v>0.8461538462</v>
      </c>
      <c r="F28" s="38">
        <f t="shared" si="10"/>
        <v>0.8787878788</v>
      </c>
    </row>
    <row r="29">
      <c r="A29" s="46" t="s">
        <v>33</v>
      </c>
      <c r="B29" s="47">
        <f t="shared" ref="B29:F29" si="11">2*((B27*B28)/(B27+B28))</f>
        <v>0.8448275862</v>
      </c>
      <c r="C29" s="48">
        <f t="shared" si="11"/>
        <v>0.4</v>
      </c>
      <c r="D29" s="48">
        <f t="shared" si="11"/>
        <v>0.3714285714</v>
      </c>
      <c r="E29" s="48">
        <f t="shared" si="11"/>
        <v>0.6962025316</v>
      </c>
      <c r="F29" s="49">
        <f t="shared" si="11"/>
        <v>0.8</v>
      </c>
    </row>
    <row r="32">
      <c r="A32" s="19" t="s">
        <v>36</v>
      </c>
      <c r="B32" s="20" t="s">
        <v>22</v>
      </c>
      <c r="C32" s="21" t="s">
        <v>23</v>
      </c>
      <c r="D32" s="20" t="s">
        <v>24</v>
      </c>
      <c r="E32" s="21" t="s">
        <v>25</v>
      </c>
      <c r="F32" s="22" t="s">
        <v>26</v>
      </c>
    </row>
    <row r="33" hidden="1">
      <c r="A33" s="23" t="s">
        <v>27</v>
      </c>
      <c r="B33" s="24">
        <v>59.0</v>
      </c>
      <c r="C33" s="25">
        <v>55.0</v>
      </c>
      <c r="D33" s="25">
        <v>15.0</v>
      </c>
      <c r="E33" s="25">
        <v>54.0</v>
      </c>
    </row>
    <row r="34" hidden="1">
      <c r="A34" s="31" t="s">
        <v>28</v>
      </c>
      <c r="B34" s="27">
        <v>2.0</v>
      </c>
      <c r="C34" s="27">
        <v>3.0</v>
      </c>
      <c r="D34" s="29">
        <v>62.0</v>
      </c>
      <c r="E34" s="27">
        <v>2.0</v>
      </c>
      <c r="F34" s="30"/>
    </row>
    <row r="35" hidden="1">
      <c r="A35" s="23" t="s">
        <v>29</v>
      </c>
      <c r="B35" s="24">
        <v>13.0</v>
      </c>
      <c r="C35" s="24">
        <v>16.0</v>
      </c>
      <c r="D35" s="25">
        <v>13.0</v>
      </c>
      <c r="E35" s="24">
        <v>17.0</v>
      </c>
      <c r="F35" s="26"/>
    </row>
    <row r="36" hidden="1">
      <c r="A36" s="36" t="s">
        <v>30</v>
      </c>
      <c r="B36" s="44">
        <f>B33/(B33+B34+B35)</f>
        <v>0.7972972973</v>
      </c>
      <c r="C36" s="44">
        <f t="shared" ref="C36:E36" si="12">C33/(C34+C35)</f>
        <v>2.894736842</v>
      </c>
      <c r="D36" s="37">
        <f t="shared" si="12"/>
        <v>0.2</v>
      </c>
      <c r="E36" s="44">
        <f t="shared" si="12"/>
        <v>2.842105263</v>
      </c>
      <c r="F36" s="45"/>
    </row>
    <row r="37">
      <c r="A37" s="32" t="s">
        <v>31</v>
      </c>
      <c r="B37" s="33">
        <f t="shared" ref="B37:E37" si="13">B33/(B33+B34)</f>
        <v>0.9672131148</v>
      </c>
      <c r="C37" s="34">
        <f t="shared" si="13"/>
        <v>0.9482758621</v>
      </c>
      <c r="D37" s="34">
        <f t="shared" si="13"/>
        <v>0.1948051948</v>
      </c>
      <c r="E37" s="34">
        <f t="shared" si="13"/>
        <v>0.9642857143</v>
      </c>
      <c r="F37" s="26" t="s">
        <v>37</v>
      </c>
    </row>
    <row r="38">
      <c r="A38" s="36" t="s">
        <v>32</v>
      </c>
      <c r="B38" s="37">
        <f t="shared" ref="B38:E38" si="14">B33/(B33+B35)</f>
        <v>0.8194444444</v>
      </c>
      <c r="C38" s="28">
        <f t="shared" si="14"/>
        <v>0.7746478873</v>
      </c>
      <c r="D38" s="28">
        <f t="shared" si="14"/>
        <v>0.5357142857</v>
      </c>
      <c r="E38" s="28">
        <f t="shared" si="14"/>
        <v>0.7605633803</v>
      </c>
      <c r="F38" s="30" t="s">
        <v>37</v>
      </c>
    </row>
    <row r="39">
      <c r="A39" s="46" t="s">
        <v>33</v>
      </c>
      <c r="B39" s="47">
        <f t="shared" ref="B39:E39" si="15">2*((B37*B38)/(B37+B38))</f>
        <v>0.8872180451</v>
      </c>
      <c r="C39" s="48">
        <f t="shared" si="15"/>
        <v>0.8527131783</v>
      </c>
      <c r="D39" s="48">
        <f t="shared" si="15"/>
        <v>0.2857142857</v>
      </c>
      <c r="E39" s="48">
        <f t="shared" si="15"/>
        <v>0.8503937008</v>
      </c>
      <c r="F39" s="50" t="s">
        <v>37</v>
      </c>
    </row>
    <row r="42">
      <c r="A42" s="19" t="s">
        <v>38</v>
      </c>
      <c r="B42" s="20" t="s">
        <v>22</v>
      </c>
      <c r="C42" s="21" t="s">
        <v>23</v>
      </c>
      <c r="D42" s="20" t="s">
        <v>24</v>
      </c>
      <c r="E42" s="21" t="s">
        <v>25</v>
      </c>
      <c r="F42" s="22" t="s">
        <v>26</v>
      </c>
    </row>
    <row r="43">
      <c r="A43" s="32" t="s">
        <v>31</v>
      </c>
      <c r="B43" s="33">
        <f t="shared" ref="B43:E43" si="16">SUM(B37,B27,B17,B7)/4</f>
        <v>0.9442872264</v>
      </c>
      <c r="C43" s="34">
        <f t="shared" si="16"/>
        <v>0.6393211251</v>
      </c>
      <c r="D43" s="34">
        <f t="shared" si="16"/>
        <v>0.3623085856</v>
      </c>
      <c r="E43" s="34">
        <f t="shared" si="16"/>
        <v>0.7390151713</v>
      </c>
      <c r="F43" s="35">
        <f>SUM(F27,F17,F7)/3</f>
        <v>0.7889841116</v>
      </c>
    </row>
    <row r="44">
      <c r="A44" s="36" t="s">
        <v>32</v>
      </c>
      <c r="B44" s="37">
        <f t="shared" ref="B44:E44" si="17">SUM(B38,B28,B18,B8)/4</f>
        <v>0.7780027843</v>
      </c>
      <c r="C44" s="28">
        <f t="shared" si="17"/>
        <v>0.7499696129</v>
      </c>
      <c r="D44" s="28">
        <f t="shared" si="17"/>
        <v>0.6560545483</v>
      </c>
      <c r="E44" s="28">
        <f t="shared" si="17"/>
        <v>0.7605654142</v>
      </c>
      <c r="F44" s="38">
        <f>SUM(F8,F18,F28)/3</f>
        <v>0.8101010101</v>
      </c>
    </row>
    <row r="45">
      <c r="A45" s="46" t="s">
        <v>33</v>
      </c>
      <c r="B45" s="47">
        <f t="shared" ref="B45:E45" si="18">SUM(B39,B29,B19,B9)/4</f>
        <v>0.8497096521</v>
      </c>
      <c r="C45" s="48">
        <f t="shared" si="18"/>
        <v>0.6560332136</v>
      </c>
      <c r="D45" s="48">
        <f t="shared" si="18"/>
        <v>0.4525486251</v>
      </c>
      <c r="E45" s="48">
        <f t="shared" si="18"/>
        <v>0.7362161577</v>
      </c>
      <c r="F45" s="49">
        <f>SUM(F29,F19,F9)/3</f>
        <v>0.7829818927</v>
      </c>
    </row>
    <row r="48">
      <c r="A48" s="51" t="s">
        <v>39</v>
      </c>
      <c r="B48" s="52" t="s">
        <v>22</v>
      </c>
      <c r="C48" s="53" t="s">
        <v>23</v>
      </c>
      <c r="D48" s="52" t="s">
        <v>24</v>
      </c>
      <c r="E48" s="53" t="s">
        <v>25</v>
      </c>
      <c r="F48" s="54" t="s">
        <v>26</v>
      </c>
    </row>
    <row r="49">
      <c r="A49" s="55" t="s">
        <v>31</v>
      </c>
      <c r="B49" s="33">
        <f t="shared" ref="B49:F49" si="19">SUM(B33,B23,B13, B2) / (SUM(B33, B23, B13, B2) + SUM(B4,B14,B24,B34))</f>
        <v>0.9479166667</v>
      </c>
      <c r="C49" s="33">
        <f t="shared" si="19"/>
        <v>0.5679012346</v>
      </c>
      <c r="D49" s="33">
        <f t="shared" si="19"/>
        <v>0.3210332103</v>
      </c>
      <c r="E49" s="33">
        <f t="shared" si="19"/>
        <v>0.7205240175</v>
      </c>
      <c r="F49" s="56">
        <f t="shared" si="19"/>
        <v>0.7701863354</v>
      </c>
    </row>
    <row r="50">
      <c r="A50" s="57" t="s">
        <v>32</v>
      </c>
      <c r="B50" s="37">
        <f t="shared" ref="B50:E50" si="20">(SUM(B33,B23,B13,B2)/(SUM(B33,B23,B13,B2) + SUM(B5,B15,B25,B35)))</f>
        <v>0.7744680851</v>
      </c>
      <c r="C50" s="28">
        <f t="shared" si="20"/>
        <v>0.7379679144</v>
      </c>
      <c r="D50" s="28">
        <f t="shared" si="20"/>
        <v>0.6444444444</v>
      </c>
      <c r="E50" s="28">
        <f t="shared" si="20"/>
        <v>0.7603686636</v>
      </c>
      <c r="F50" s="58">
        <f>SUM(F23,F13,F2)/((SUM(F2,F13,F23)+SUM(F5,F15,F25)))</f>
        <v>0.8051948052</v>
      </c>
    </row>
    <row r="51">
      <c r="A51" s="59" t="s">
        <v>33</v>
      </c>
      <c r="B51" s="60">
        <f t="shared" ref="B51:F51" si="21">2*((B49*B50)/(B49+B50))</f>
        <v>0.8524590164</v>
      </c>
      <c r="C51" s="61">
        <f t="shared" si="21"/>
        <v>0.6418604651</v>
      </c>
      <c r="D51" s="61">
        <f t="shared" si="21"/>
        <v>0.4285714286</v>
      </c>
      <c r="E51" s="61">
        <f t="shared" si="21"/>
        <v>0.7399103139</v>
      </c>
      <c r="F51" s="62">
        <f t="shared" si="21"/>
        <v>0.7873015873</v>
      </c>
    </row>
  </sheetData>
  <drawing r:id="rId1"/>
  <tableParts count="6">
    <tablePart r:id="rId8"/>
    <tablePart r:id="rId9"/>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28.13"/>
    <col customWidth="1" min="3" max="3" width="17.63"/>
    <col customWidth="1" min="5" max="5" width="25.5"/>
    <col customWidth="1" min="6" max="6" width="24.25"/>
    <col customWidth="1" min="7" max="7" width="17.63"/>
    <col customWidth="1" min="10" max="10" width="25.5"/>
    <col customWidth="1" min="11" max="11" width="24.25"/>
    <col customWidth="1" min="12" max="12" width="20.38"/>
    <col customWidth="1" min="13" max="13" width="20.25"/>
  </cols>
  <sheetData>
    <row r="1">
      <c r="A1" s="63" t="s">
        <v>40</v>
      </c>
      <c r="E1" s="63" t="s">
        <v>41</v>
      </c>
    </row>
    <row r="2">
      <c r="A2" s="64"/>
      <c r="B2" s="64"/>
      <c r="C2" s="64"/>
      <c r="E2" s="64"/>
      <c r="F2" s="64"/>
      <c r="G2" s="64"/>
    </row>
    <row r="3">
      <c r="A3" s="65" t="s">
        <v>42</v>
      </c>
      <c r="B3" s="66" t="s">
        <v>43</v>
      </c>
      <c r="C3" s="67" t="s">
        <v>44</v>
      </c>
      <c r="E3" s="65" t="s">
        <v>42</v>
      </c>
      <c r="F3" s="66" t="s">
        <v>43</v>
      </c>
      <c r="G3" s="67" t="s">
        <v>44</v>
      </c>
      <c r="I3" s="68" t="s">
        <v>45</v>
      </c>
      <c r="J3" s="68" t="s">
        <v>46</v>
      </c>
    </row>
    <row r="4">
      <c r="A4" s="69" t="s">
        <v>47</v>
      </c>
      <c r="B4" s="70" t="s">
        <v>48</v>
      </c>
      <c r="C4" s="70">
        <v>0.6089</v>
      </c>
      <c r="E4" s="69" t="s">
        <v>47</v>
      </c>
      <c r="F4" s="70" t="s">
        <v>48</v>
      </c>
      <c r="G4" s="70">
        <v>0.0909</v>
      </c>
      <c r="I4" s="71" t="s">
        <v>49</v>
      </c>
      <c r="J4" s="72" t="s">
        <v>50</v>
      </c>
    </row>
    <row r="5">
      <c r="A5" s="69" t="s">
        <v>47</v>
      </c>
      <c r="B5" s="70" t="s">
        <v>51</v>
      </c>
      <c r="C5" s="70">
        <v>0.2599</v>
      </c>
      <c r="E5" s="69" t="s">
        <v>47</v>
      </c>
      <c r="F5" s="70" t="s">
        <v>51</v>
      </c>
      <c r="G5" s="70">
        <v>0.1085</v>
      </c>
      <c r="I5" s="71" t="s">
        <v>52</v>
      </c>
      <c r="J5" s="72" t="s">
        <v>53</v>
      </c>
    </row>
    <row r="6">
      <c r="A6" s="69" t="s">
        <v>47</v>
      </c>
      <c r="B6" s="70" t="s">
        <v>54</v>
      </c>
      <c r="C6" s="70">
        <v>0.2081</v>
      </c>
      <c r="E6" s="69" t="s">
        <v>47</v>
      </c>
      <c r="F6" s="70" t="s">
        <v>54</v>
      </c>
      <c r="G6" s="70">
        <v>0.0597</v>
      </c>
      <c r="I6" s="71" t="s">
        <v>55</v>
      </c>
      <c r="J6" s="72" t="s">
        <v>56</v>
      </c>
    </row>
    <row r="7">
      <c r="A7" s="69" t="s">
        <v>47</v>
      </c>
      <c r="B7" s="70" t="s">
        <v>57</v>
      </c>
      <c r="C7" s="70">
        <v>0.3185</v>
      </c>
      <c r="E7" s="69" t="s">
        <v>47</v>
      </c>
      <c r="F7" s="70" t="s">
        <v>57</v>
      </c>
      <c r="G7" s="70">
        <v>0.031</v>
      </c>
      <c r="I7" s="71" t="s">
        <v>58</v>
      </c>
      <c r="J7" s="72" t="s">
        <v>59</v>
      </c>
    </row>
    <row r="8">
      <c r="A8" s="69" t="s">
        <v>48</v>
      </c>
      <c r="B8" s="70" t="s">
        <v>51</v>
      </c>
      <c r="C8" s="70">
        <v>0.2793</v>
      </c>
      <c r="E8" s="69" t="s">
        <v>48</v>
      </c>
      <c r="F8" s="70" t="s">
        <v>51</v>
      </c>
      <c r="G8" s="70">
        <v>-0.0481</v>
      </c>
      <c r="I8" s="71" t="s">
        <v>60</v>
      </c>
      <c r="J8" s="72" t="s">
        <v>61</v>
      </c>
    </row>
    <row r="9">
      <c r="A9" s="69" t="s">
        <v>48</v>
      </c>
      <c r="B9" s="70" t="s">
        <v>54</v>
      </c>
      <c r="C9" s="70">
        <v>0.1936</v>
      </c>
      <c r="E9" s="69" t="s">
        <v>48</v>
      </c>
      <c r="F9" s="70" t="s">
        <v>54</v>
      </c>
      <c r="G9" s="70">
        <v>0.0213</v>
      </c>
      <c r="I9" s="71" t="s">
        <v>62</v>
      </c>
      <c r="J9" s="72" t="s">
        <v>63</v>
      </c>
    </row>
    <row r="10">
      <c r="A10" s="69" t="s">
        <v>48</v>
      </c>
      <c r="B10" s="70" t="s">
        <v>57</v>
      </c>
      <c r="C10" s="70">
        <v>0.2032</v>
      </c>
      <c r="E10" s="69" t="s">
        <v>48</v>
      </c>
      <c r="F10" s="70" t="s">
        <v>57</v>
      </c>
      <c r="G10" s="70">
        <v>-0.1016</v>
      </c>
    </row>
    <row r="11">
      <c r="A11" s="69" t="s">
        <v>48</v>
      </c>
      <c r="B11" s="70" t="s">
        <v>64</v>
      </c>
      <c r="C11" s="70">
        <v>0.3125</v>
      </c>
      <c r="E11" s="69" t="s">
        <v>48</v>
      </c>
      <c r="F11" s="70" t="s">
        <v>64</v>
      </c>
      <c r="G11" s="70">
        <v>0.1745</v>
      </c>
    </row>
    <row r="12">
      <c r="A12" s="69" t="s">
        <v>51</v>
      </c>
      <c r="B12" s="70" t="s">
        <v>54</v>
      </c>
      <c r="C12" s="70">
        <v>0.6927</v>
      </c>
      <c r="E12" s="69" t="s">
        <v>51</v>
      </c>
      <c r="F12" s="70" t="s">
        <v>54</v>
      </c>
      <c r="G12" s="70">
        <v>0.3088</v>
      </c>
    </row>
    <row r="13">
      <c r="A13" s="69" t="s">
        <v>51</v>
      </c>
      <c r="B13" s="70" t="s">
        <v>57</v>
      </c>
      <c r="C13" s="70">
        <v>0.503</v>
      </c>
      <c r="E13" s="69" t="s">
        <v>51</v>
      </c>
      <c r="F13" s="70" t="s">
        <v>57</v>
      </c>
      <c r="G13" s="70">
        <v>0.6075</v>
      </c>
    </row>
    <row r="14">
      <c r="A14" s="69" t="s">
        <v>51</v>
      </c>
      <c r="B14" s="70" t="s">
        <v>64</v>
      </c>
      <c r="C14" s="70">
        <v>0.4896</v>
      </c>
      <c r="E14" s="69" t="s">
        <v>51</v>
      </c>
      <c r="F14" s="70" t="s">
        <v>64</v>
      </c>
      <c r="G14" s="70">
        <v>0.1602</v>
      </c>
    </row>
    <row r="15">
      <c r="A15" s="69" t="s">
        <v>54</v>
      </c>
      <c r="B15" s="70" t="s">
        <v>57</v>
      </c>
      <c r="C15" s="70">
        <v>0.4298</v>
      </c>
      <c r="E15" s="69" t="s">
        <v>54</v>
      </c>
      <c r="F15" s="70" t="s">
        <v>57</v>
      </c>
      <c r="G15" s="70">
        <v>0.3926</v>
      </c>
    </row>
    <row r="16">
      <c r="A16" s="69" t="s">
        <v>54</v>
      </c>
      <c r="B16" s="70" t="s">
        <v>64</v>
      </c>
      <c r="C16" s="70">
        <v>0.5165</v>
      </c>
      <c r="E16" s="69" t="s">
        <v>54</v>
      </c>
      <c r="F16" s="70" t="s">
        <v>64</v>
      </c>
      <c r="G16" s="70">
        <v>0.171</v>
      </c>
    </row>
    <row r="17">
      <c r="A17" s="69" t="s">
        <v>57</v>
      </c>
      <c r="B17" s="70" t="s">
        <v>64</v>
      </c>
      <c r="C17" s="70">
        <v>0.5069</v>
      </c>
      <c r="E17" s="69" t="s">
        <v>57</v>
      </c>
      <c r="F17" s="70" t="s">
        <v>64</v>
      </c>
      <c r="G17" s="70">
        <v>0.0385</v>
      </c>
    </row>
    <row r="18">
      <c r="A18" s="69" t="s">
        <v>47</v>
      </c>
      <c r="B18" s="70" t="s">
        <v>64</v>
      </c>
      <c r="C18" s="70">
        <v>0.2558</v>
      </c>
      <c r="E18" s="69" t="s">
        <v>47</v>
      </c>
      <c r="F18" s="70" t="s">
        <v>64</v>
      </c>
      <c r="G18" s="70">
        <v>0.2172</v>
      </c>
    </row>
    <row r="21">
      <c r="A21" s="63" t="s">
        <v>65</v>
      </c>
      <c r="E21" s="63" t="s">
        <v>66</v>
      </c>
    </row>
    <row r="22">
      <c r="A22" s="73"/>
      <c r="B22" s="73"/>
      <c r="C22" s="73"/>
      <c r="E22" s="64"/>
      <c r="F22" s="64"/>
      <c r="G22" s="64"/>
    </row>
    <row r="23">
      <c r="A23" s="65" t="s">
        <v>42</v>
      </c>
      <c r="B23" s="66" t="s">
        <v>43</v>
      </c>
      <c r="C23" s="67" t="s">
        <v>44</v>
      </c>
      <c r="E23" s="65" t="s">
        <v>42</v>
      </c>
      <c r="F23" s="66" t="s">
        <v>43</v>
      </c>
      <c r="G23" s="67" t="s">
        <v>44</v>
      </c>
      <c r="J23" s="63" t="s">
        <v>67</v>
      </c>
    </row>
    <row r="24">
      <c r="A24" s="69" t="s">
        <v>47</v>
      </c>
      <c r="B24" s="70" t="s">
        <v>48</v>
      </c>
      <c r="C24" s="70">
        <v>0.4898</v>
      </c>
      <c r="E24" s="69" t="s">
        <v>47</v>
      </c>
      <c r="F24" s="70" t="s">
        <v>48</v>
      </c>
      <c r="G24" s="70">
        <v>0.5843</v>
      </c>
      <c r="J24" s="64"/>
      <c r="K24" s="64"/>
      <c r="L24" s="64"/>
    </row>
    <row r="25">
      <c r="A25" s="69" t="s">
        <v>47</v>
      </c>
      <c r="B25" s="70" t="s">
        <v>51</v>
      </c>
      <c r="C25" s="70">
        <v>0.0091</v>
      </c>
      <c r="E25" s="69" t="s">
        <v>47</v>
      </c>
      <c r="F25" s="70" t="s">
        <v>51</v>
      </c>
      <c r="G25" s="70">
        <v>0.5987</v>
      </c>
      <c r="J25" s="65" t="s">
        <v>42</v>
      </c>
      <c r="K25" s="66" t="s">
        <v>43</v>
      </c>
      <c r="L25" s="67" t="s">
        <v>44</v>
      </c>
    </row>
    <row r="26">
      <c r="A26" s="69" t="s">
        <v>47</v>
      </c>
      <c r="B26" s="70" t="s">
        <v>54</v>
      </c>
      <c r="C26" s="70">
        <v>0.0251</v>
      </c>
      <c r="E26" s="69" t="s">
        <v>47</v>
      </c>
      <c r="F26" s="70" t="s">
        <v>54</v>
      </c>
      <c r="G26" s="70">
        <v>-0.0033</v>
      </c>
      <c r="J26" s="69" t="s">
        <v>47</v>
      </c>
      <c r="K26" s="70" t="s">
        <v>48</v>
      </c>
      <c r="L26" s="70">
        <v>0.4681</v>
      </c>
    </row>
    <row r="27">
      <c r="A27" s="69" t="s">
        <v>47</v>
      </c>
      <c r="B27" s="70" t="s">
        <v>57</v>
      </c>
      <c r="C27" s="70">
        <v>0.2733</v>
      </c>
      <c r="E27" s="69" t="s">
        <v>47</v>
      </c>
      <c r="F27" s="70" t="s">
        <v>57</v>
      </c>
      <c r="G27" s="70">
        <v>0.5946</v>
      </c>
      <c r="J27" s="69" t="s">
        <v>47</v>
      </c>
      <c r="K27" s="70" t="s">
        <v>51</v>
      </c>
      <c r="L27" s="70">
        <v>0.2096</v>
      </c>
    </row>
    <row r="28">
      <c r="A28" s="69" t="s">
        <v>47</v>
      </c>
      <c r="B28" s="70" t="s">
        <v>64</v>
      </c>
      <c r="C28" s="70">
        <v>0.3595</v>
      </c>
      <c r="E28" s="69" t="s">
        <v>48</v>
      </c>
      <c r="F28" s="70" t="s">
        <v>51</v>
      </c>
      <c r="G28" s="70">
        <v>0.4518</v>
      </c>
      <c r="J28" s="69" t="s">
        <v>47</v>
      </c>
      <c r="K28" s="70" t="s">
        <v>54</v>
      </c>
      <c r="L28" s="70">
        <v>0.0515</v>
      </c>
    </row>
    <row r="29">
      <c r="A29" s="69" t="s">
        <v>48</v>
      </c>
      <c r="B29" s="70" t="s">
        <v>51</v>
      </c>
      <c r="C29" s="70">
        <v>0.0216</v>
      </c>
      <c r="E29" s="69" t="s">
        <v>48</v>
      </c>
      <c r="F29" s="70" t="s">
        <v>54</v>
      </c>
      <c r="G29" s="70">
        <v>3.0E-4</v>
      </c>
      <c r="J29" s="69" t="s">
        <v>47</v>
      </c>
      <c r="K29" s="70" t="s">
        <v>57</v>
      </c>
      <c r="L29" s="70">
        <v>0.2964</v>
      </c>
    </row>
    <row r="30">
      <c r="A30" s="69" t="s">
        <v>48</v>
      </c>
      <c r="B30" s="70" t="s">
        <v>54</v>
      </c>
      <c r="C30" s="70">
        <v>0.0222</v>
      </c>
      <c r="E30" s="69" t="s">
        <v>48</v>
      </c>
      <c r="F30" s="70" t="s">
        <v>57</v>
      </c>
      <c r="G30" s="70">
        <v>0.4412</v>
      </c>
      <c r="J30" s="69" t="s">
        <v>47</v>
      </c>
      <c r="K30" s="70" t="s">
        <v>64</v>
      </c>
      <c r="L30" s="70">
        <v>0.2613</v>
      </c>
    </row>
    <row r="31">
      <c r="A31" s="69" t="s">
        <v>48</v>
      </c>
      <c r="B31" s="70" t="s">
        <v>57</v>
      </c>
      <c r="C31" s="70">
        <v>0.2409</v>
      </c>
      <c r="E31" s="69" t="s">
        <v>51</v>
      </c>
      <c r="F31" s="70" t="s">
        <v>54</v>
      </c>
      <c r="G31" s="70">
        <v>0.0166</v>
      </c>
      <c r="J31" s="69" t="s">
        <v>48</v>
      </c>
      <c r="K31" s="70" t="s">
        <v>51</v>
      </c>
      <c r="L31" s="70">
        <v>0.1831</v>
      </c>
    </row>
    <row r="32">
      <c r="A32" s="69" t="s">
        <v>48</v>
      </c>
      <c r="B32" s="70" t="s">
        <v>64</v>
      </c>
      <c r="C32" s="70">
        <v>0.2834</v>
      </c>
      <c r="E32" s="69" t="s">
        <v>51</v>
      </c>
      <c r="F32" s="70" t="s">
        <v>57</v>
      </c>
      <c r="G32" s="70">
        <v>0.7981</v>
      </c>
      <c r="J32" s="69" t="s">
        <v>48</v>
      </c>
      <c r="K32" s="70" t="s">
        <v>54</v>
      </c>
      <c r="L32" s="70">
        <v>0.0632</v>
      </c>
    </row>
    <row r="33">
      <c r="A33" s="69" t="s">
        <v>51</v>
      </c>
      <c r="B33" s="70" t="s">
        <v>54</v>
      </c>
      <c r="C33" s="70">
        <v>0.5425</v>
      </c>
      <c r="E33" s="69" t="s">
        <v>54</v>
      </c>
      <c r="F33" s="70" t="s">
        <v>57</v>
      </c>
      <c r="G33" s="70">
        <v>0.0161</v>
      </c>
      <c r="J33" s="69" t="s">
        <v>48</v>
      </c>
      <c r="K33" s="70" t="s">
        <v>57</v>
      </c>
      <c r="L33" s="70">
        <v>0.2299</v>
      </c>
    </row>
    <row r="34">
      <c r="A34" s="69" t="s">
        <v>51</v>
      </c>
      <c r="B34" s="70" t="s">
        <v>57</v>
      </c>
      <c r="C34" s="70">
        <v>0.1191</v>
      </c>
      <c r="J34" s="69" t="s">
        <v>48</v>
      </c>
      <c r="K34" s="70" t="s">
        <v>64</v>
      </c>
      <c r="L34" s="70">
        <v>0.2425</v>
      </c>
    </row>
    <row r="35">
      <c r="A35" s="69" t="s">
        <v>51</v>
      </c>
      <c r="B35" s="70" t="s">
        <v>64</v>
      </c>
      <c r="C35" s="70">
        <v>0.0146</v>
      </c>
      <c r="J35" s="69" t="s">
        <v>51</v>
      </c>
      <c r="K35" s="70" t="s">
        <v>54</v>
      </c>
      <c r="L35" s="70">
        <v>0.3821</v>
      </c>
    </row>
    <row r="36">
      <c r="A36" s="69" t="s">
        <v>54</v>
      </c>
      <c r="B36" s="70" t="s">
        <v>57</v>
      </c>
      <c r="C36" s="70">
        <v>0.1118</v>
      </c>
      <c r="J36" s="69" t="s">
        <v>51</v>
      </c>
      <c r="K36" s="70" t="s">
        <v>57</v>
      </c>
      <c r="L36" s="70">
        <v>0.4658</v>
      </c>
    </row>
    <row r="37">
      <c r="A37" s="69" t="s">
        <v>54</v>
      </c>
      <c r="B37" s="70" t="s">
        <v>64</v>
      </c>
      <c r="C37" s="70">
        <v>0.0146</v>
      </c>
      <c r="J37" s="69" t="s">
        <v>51</v>
      </c>
      <c r="K37" s="70" t="s">
        <v>64</v>
      </c>
      <c r="L37" s="70">
        <v>0.2366</v>
      </c>
    </row>
    <row r="38">
      <c r="A38" s="69" t="s">
        <v>57</v>
      </c>
      <c r="B38" s="70" t="s">
        <v>64</v>
      </c>
      <c r="C38" s="70">
        <v>0.3175</v>
      </c>
      <c r="J38" s="69" t="s">
        <v>54</v>
      </c>
      <c r="K38" s="70" t="s">
        <v>57</v>
      </c>
      <c r="L38" s="70">
        <v>0.1951</v>
      </c>
    </row>
    <row r="39">
      <c r="J39" s="69" t="s">
        <v>54</v>
      </c>
      <c r="K39" s="70" t="s">
        <v>64</v>
      </c>
      <c r="L39" s="70">
        <v>0.1236</v>
      </c>
    </row>
    <row r="40">
      <c r="J40" s="69" t="s">
        <v>57</v>
      </c>
      <c r="K40" s="70" t="s">
        <v>64</v>
      </c>
      <c r="L40" s="70">
        <v>0.3259</v>
      </c>
    </row>
  </sheetData>
  <conditionalFormatting sqref="C4:C18">
    <cfRule type="colorScale" priority="1">
      <colorScale>
        <cfvo type="min"/>
        <cfvo type="percentile" val="50"/>
        <cfvo type="max"/>
        <color rgb="FFE67C73"/>
        <color rgb="FFFFFFFF"/>
        <color rgb="FF57BB8A"/>
      </colorScale>
    </cfRule>
  </conditionalFormatting>
  <conditionalFormatting sqref="G4:G18 C24:C38 G24:G33 L26:L40">
    <cfRule type="colorScale" priority="2">
      <colorScale>
        <cfvo type="min"/>
        <cfvo type="percentile" val="50"/>
        <cfvo type="max"/>
        <color rgb="FFE67C73"/>
        <color rgb="FFFFFFFF"/>
        <color rgb="FF57BB8A"/>
      </colorScale>
    </cfRule>
  </conditionalFormatting>
  <drawing r:id="rId1"/>
  <tableParts count="5">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25"/>
    <col customWidth="1" min="2" max="2" width="26.13"/>
    <col customWidth="1" min="3" max="3" width="26.0"/>
    <col customWidth="1" min="4" max="4" width="28.38"/>
    <col customWidth="1" min="5" max="5" width="20.75"/>
    <col customWidth="1" min="6" max="6" width="20.88"/>
  </cols>
  <sheetData>
    <row r="1">
      <c r="A1" s="74" t="s">
        <v>68</v>
      </c>
      <c r="B1" s="75" t="s">
        <v>22</v>
      </c>
      <c r="C1" s="75" t="s">
        <v>23</v>
      </c>
      <c r="D1" s="75" t="s">
        <v>24</v>
      </c>
      <c r="E1" s="76" t="s">
        <v>25</v>
      </c>
      <c r="F1" s="77" t="s">
        <v>26</v>
      </c>
    </row>
    <row r="2">
      <c r="A2" s="23" t="s">
        <v>40</v>
      </c>
      <c r="B2" s="33" t="str">
        <f>'Final Dataset - g04 - recycling'!D46</f>
        <v>TP=40, FP=3, FN=4</v>
      </c>
      <c r="C2" s="33" t="str">
        <f>'Final Dataset - g04 - recycling'!F46</f>
        <v>TP=26, FP=18, FN=3</v>
      </c>
      <c r="D2" s="33" t="str">
        <f>'Final Dataset - g04 - recycling'!H46</f>
        <v>TP=22, FP=23, FN=4</v>
      </c>
      <c r="E2" s="78" t="str">
        <f>'Final Dataset - g04 - recycling'!J46</f>
        <v>TP=30, FP=13, FN=4</v>
      </c>
      <c r="F2" s="79" t="str">
        <f>'Final Dataset - g04 - recycling'!L46</f>
        <v>TP=31, FP=12, FN=4</v>
      </c>
    </row>
    <row r="3">
      <c r="A3" s="31" t="s">
        <v>41</v>
      </c>
      <c r="B3" s="37" t="str">
        <f>'Final Dataset - g13 - planningp'!D52</f>
        <v>TP=34, FP=3, FN=20</v>
      </c>
      <c r="C3" s="37" t="str">
        <f>'Final Dataset - g13 - planningp'!F52</f>
        <v>TP=29, FP=10, FN=20</v>
      </c>
      <c r="D3" s="37" t="str">
        <f>'Final Dataset - g13 - planningp'!H52</f>
        <v>TP=24, FP=23, FN=19</v>
      </c>
      <c r="E3" s="44" t="str">
        <f>'Final Dataset - g13 - planningp'!J52</f>
        <v>TP=26, FP=11, FN=21</v>
      </c>
      <c r="F3" s="45" t="str">
        <f>'Final Dataset - g13 - planningp'!L52</f>
        <v>TP=37, FP=1, FN=18</v>
      </c>
    </row>
    <row r="4">
      <c r="A4" s="23" t="s">
        <v>65</v>
      </c>
      <c r="B4" s="33" t="str">
        <f>'Final Dataset - g16 - mis'!D61</f>
        <v>TP=49, FP=2, FN=16</v>
      </c>
      <c r="C4" s="33" t="str">
        <f>'Final Dataset - g16 - mis'!F61</f>
        <v>TP=28, FP=74, FN=10</v>
      </c>
      <c r="D4" s="33" t="str">
        <f>'Final Dataset - g16 - mis'!H61</f>
        <v>TP=26, FP=76, FN=12</v>
      </c>
      <c r="E4" s="78" t="str">
        <f>'Final Dataset - g16 - mis'!J61</f>
        <v>TP=55, FP=38, FN=10</v>
      </c>
      <c r="F4" s="79" t="str">
        <f>'Final Dataset - g16 - mis'!L61</f>
        <v>TP=58, FP=21, FN=8</v>
      </c>
    </row>
    <row r="5">
      <c r="A5" s="39" t="s">
        <v>66</v>
      </c>
      <c r="B5" s="40" t="str">
        <f>'Final Dataset - g17 - cask'!D65</f>
        <v>TP=59, FP=2, FN=13</v>
      </c>
      <c r="C5" s="80" t="str">
        <f>'Final Dataset - g17 - cask'!F65</f>
        <v>TP=55, FP=3, FN=16</v>
      </c>
      <c r="D5" s="80" t="str">
        <f>'Final Dataset - g17 - cask'!H65</f>
        <v>TP=15, FP=62, FN=13</v>
      </c>
      <c r="E5" s="80" t="str">
        <f>'Final Dataset - g17 - cask'!J65</f>
        <v>TP=54, FP=2, FN=17</v>
      </c>
      <c r="F5" s="81" t="s">
        <v>37</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21.0"/>
    <col customWidth="1" min="3" max="3" width="19.0"/>
    <col customWidth="1" min="4" max="4" width="24.88"/>
    <col customWidth="1" min="5" max="5" width="27.13"/>
    <col customWidth="1" min="6" max="6" width="26.0"/>
    <col customWidth="1" min="7" max="7" width="24.88"/>
    <col customWidth="1" min="8" max="8" width="19.5"/>
    <col customWidth="1" min="10" max="10" width="27.0"/>
    <col customWidth="1" min="12" max="12" width="17.63"/>
  </cols>
  <sheetData>
    <row r="1">
      <c r="A1" s="82" t="s">
        <v>69</v>
      </c>
      <c r="B1" s="83" t="s">
        <v>47</v>
      </c>
      <c r="C1" s="83" t="s">
        <v>48</v>
      </c>
      <c r="D1" s="84" t="s">
        <v>70</v>
      </c>
      <c r="E1" s="83" t="s">
        <v>71</v>
      </c>
      <c r="F1" s="84" t="s">
        <v>70</v>
      </c>
      <c r="G1" s="83" t="s">
        <v>54</v>
      </c>
      <c r="H1" s="84" t="s">
        <v>70</v>
      </c>
      <c r="I1" s="83" t="s">
        <v>57</v>
      </c>
      <c r="J1" s="84" t="s">
        <v>70</v>
      </c>
      <c r="K1" s="83" t="s">
        <v>64</v>
      </c>
      <c r="L1" s="85" t="s">
        <v>70</v>
      </c>
    </row>
    <row r="2">
      <c r="A2" s="23" t="s">
        <v>72</v>
      </c>
      <c r="B2" s="25" t="s">
        <v>2</v>
      </c>
      <c r="C2" s="86" t="s">
        <v>2</v>
      </c>
      <c r="D2" s="87" t="str">
        <f>IFERROR(__xludf.DUMMYFUNCTION("LET(
  b, TRIM(B2),
  c, TRIM(C2),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)"),"TP=1, FP=0, FN=0")</f>
        <v>TP=1, FP=0, FN=0</v>
      </c>
      <c r="E2" s="34" t="s">
        <v>2</v>
      </c>
      <c r="F2" s="88" t="str">
        <f>IFERROR(__xludf.DUMMYFUNCTION("LET(
  b, TRIM(B2),
  e, TRIM(E2),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2" s="25" t="s">
        <v>73</v>
      </c>
      <c r="H2" s="89" t="str">
        <f>IFERROR(__xludf.DUMMYFUNCTION("LET(
  b, TRIM(B2),
  g, TRIM(G2),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)"),"TP=1, FP=1, FN=0")</f>
        <v>TP=1, FP=1, FN=0</v>
      </c>
      <c r="I2" s="90" t="s">
        <v>2</v>
      </c>
      <c r="J2" s="91" t="str">
        <f>IFERROR(__xludf.DUMMYFUNCTION("LET(
  b, TRIM(B2),
  i, TRIM(I2),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L2" s="92"/>
    </row>
    <row r="3">
      <c r="A3" s="31" t="s">
        <v>74</v>
      </c>
      <c r="B3" s="29" t="s">
        <v>73</v>
      </c>
      <c r="C3" s="93" t="s">
        <v>2</v>
      </c>
      <c r="D3" s="94" t="str">
        <f>IFERROR(__xludf.DUMMYFUNCTION("LET(
  b, TRIM(B3),
  c, TRIM(C3),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)"),"TP=1, FP=0, FN=1")</f>
        <v>TP=1, FP=0, FN=1</v>
      </c>
      <c r="E3" s="28" t="s">
        <v>75</v>
      </c>
      <c r="F3" s="95" t="str">
        <f>IFERROR(__xludf.DUMMYFUNCTION("LET(
  b, TRIM(B3),
  e, TRIM(E3),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FP=0, FN=2")</f>
        <v>TP=0, FP=0, FN=2</v>
      </c>
      <c r="G3" s="29" t="s">
        <v>12</v>
      </c>
      <c r="H3" s="96" t="str">
        <f>IFERROR(__xludf.DUMMYFUNCTION("LET(
  b, TRIM(B3),
  g, TRIM(G3),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)"),"TP=1, FP=0, FN=1")</f>
        <v>TP=1, FP=0, FN=1</v>
      </c>
      <c r="I3" s="97" t="s">
        <v>2</v>
      </c>
      <c r="J3" s="98" t="str">
        <f>IFERROR(__xludf.DUMMYFUNCTION("LET(
  b, TRIM(B3),
  i, TRIM(I3),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FN=1")</f>
        <v>TP=1, FP=0, FN=1</v>
      </c>
      <c r="L3" s="99"/>
    </row>
    <row r="4">
      <c r="A4" s="23" t="s">
        <v>76</v>
      </c>
      <c r="B4" s="25" t="s">
        <v>75</v>
      </c>
      <c r="C4" s="86" t="s">
        <v>75</v>
      </c>
      <c r="D4" s="87" t="str">
        <f>IFERROR(__xludf.DUMMYFUNCTION("LET(
  b, TRIM(B4),
  c, TRIM(C4),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)"),"TP=1, FP=0, FN=0")</f>
        <v>TP=1, FP=0, FN=0</v>
      </c>
      <c r="E4" s="34" t="s">
        <v>75</v>
      </c>
      <c r="F4" s="88" t="str">
        <f>IFERROR(__xludf.DUMMYFUNCTION("LET(
  b, TRIM(B4),
  e, TRIM(E4),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4" s="25" t="s">
        <v>12</v>
      </c>
      <c r="H4" s="89" t="str">
        <f>IFERROR(__xludf.DUMMYFUNCTION("LET(
  b, TRIM(B4),
  g, TRIM(G4),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4" s="90" t="s">
        <v>75</v>
      </c>
      <c r="J4" s="100" t="str">
        <f>IFERROR(__xludf.DUMMYFUNCTION("LET(
  b, TRIM(B4),
  i, TRIM(I4),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4" s="101"/>
      <c r="L4" s="102"/>
    </row>
    <row r="5">
      <c r="A5" s="31" t="s">
        <v>77</v>
      </c>
      <c r="B5" s="29" t="s">
        <v>75</v>
      </c>
      <c r="C5" s="93" t="s">
        <v>75</v>
      </c>
      <c r="D5" s="94" t="str">
        <f>IFERROR(__xludf.DUMMYFUNCTION("LET(
  b, TRIM(B5),
  c, TRIM(C5),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)"),"TP=1, FP=0, FN=0")</f>
        <v>TP=1, FP=0, FN=0</v>
      </c>
      <c r="E5" s="28" t="s">
        <v>75</v>
      </c>
      <c r="F5" s="95" t="str">
        <f>IFERROR(__xludf.DUMMYFUNCTION("LET(
  b, TRIM(B5),
  e, TRIM(E5),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5" s="29" t="s">
        <v>12</v>
      </c>
      <c r="H5" s="96" t="str">
        <f>IFERROR(__xludf.DUMMYFUNCTION("LET(
  b, TRIM(B5),
  g, TRIM(G5),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5" s="97" t="s">
        <v>75</v>
      </c>
      <c r="J5" s="103" t="str">
        <f>IFERROR(__xludf.DUMMYFUNCTION("LET(
  b, TRIM(B5),
  i, TRIM(I5),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5" s="104"/>
      <c r="L5" s="99"/>
    </row>
    <row r="6">
      <c r="A6" s="23" t="s">
        <v>78</v>
      </c>
      <c r="B6" s="25" t="s">
        <v>75</v>
      </c>
      <c r="C6" s="86" t="s">
        <v>75</v>
      </c>
      <c r="D6" s="87" t="str">
        <f>IFERROR(__xludf.DUMMYFUNCTION("LET(
  b, TRIM(B6),
  c, TRIM(C6),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)"),"TP=1, FP=0, FN=0")</f>
        <v>TP=1, FP=0, FN=0</v>
      </c>
      <c r="E6" s="34" t="s">
        <v>75</v>
      </c>
      <c r="F6" s="88" t="str">
        <f>IFERROR(__xludf.DUMMYFUNCTION("LET(
  b, TRIM(B6),
  e, TRIM(E6),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6" s="25" t="s">
        <v>12</v>
      </c>
      <c r="H6" s="89" t="str">
        <f>IFERROR(__xludf.DUMMYFUNCTION("LET(
  b, TRIM(B6),
  g, TRIM(G6),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6" s="90" t="s">
        <v>75</v>
      </c>
      <c r="J6" s="105" t="str">
        <f>IFERROR(__xludf.DUMMYFUNCTION("LET(
  b, TRIM(B6),
  i, TRIM(I6),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6" s="106"/>
      <c r="L6" s="92"/>
    </row>
    <row r="7">
      <c r="A7" s="31" t="s">
        <v>79</v>
      </c>
      <c r="B7" s="29" t="s">
        <v>75</v>
      </c>
      <c r="C7" s="93" t="s">
        <v>75</v>
      </c>
      <c r="D7" s="94" t="str">
        <f>IFERROR(__xludf.DUMMYFUNCTION("LET(
  b, TRIM(B7),
  c, TRIM(C7),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)"),"TP=1, FP=0, FN=0")</f>
        <v>TP=1, FP=0, FN=0</v>
      </c>
      <c r="E7" s="28" t="s">
        <v>75</v>
      </c>
      <c r="F7" s="95" t="str">
        <f>IFERROR(__xludf.DUMMYFUNCTION("LET(
  b, TRIM(B7),
  e, TRIM(E7),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7" s="29" t="s">
        <v>12</v>
      </c>
      <c r="H7" s="96" t="str">
        <f>IFERROR(__xludf.DUMMYFUNCTION("LET(
  b, TRIM(B7),
  g, TRIM(G7),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7" s="97" t="s">
        <v>75</v>
      </c>
      <c r="J7" s="103" t="str">
        <f>IFERROR(__xludf.DUMMYFUNCTION("LET(
  b, TRIM(B7),
  i, TRIM(I7),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7" s="104"/>
      <c r="L7" s="99"/>
    </row>
    <row r="8">
      <c r="A8" s="23" t="s">
        <v>80</v>
      </c>
      <c r="B8" s="25" t="s">
        <v>81</v>
      </c>
      <c r="C8" s="86" t="s">
        <v>75</v>
      </c>
      <c r="D8" s="87" t="str">
        <f>IFERROR(__xludf.DUMMYFUNCTION("LET(
  b, TRIM(B8),
  c, TRIM(C8),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)"),"TP=0, FP=0, FN=2")</f>
        <v>TP=0, FP=0, FN=2</v>
      </c>
      <c r="E8" s="34" t="s">
        <v>75</v>
      </c>
      <c r="F8" s="88" t="str">
        <f>IFERROR(__xludf.DUMMYFUNCTION("LET(
  b, TRIM(B8),
  e, TRIM(E8),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FP=0, FN=2")</f>
        <v>TP=0, FP=0, FN=2</v>
      </c>
      <c r="G8" s="25" t="s">
        <v>73</v>
      </c>
      <c r="H8" s="89" t="str">
        <f>IFERROR(__xludf.DUMMYFUNCTION("LET(
  b, TRIM(B8),
  g, TRIM(G8),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)"),"TP=1, FP=1, FN=1")</f>
        <v>TP=1, FP=1, FN=1</v>
      </c>
      <c r="I8" s="90" t="s">
        <v>2</v>
      </c>
      <c r="J8" s="105" t="str">
        <f>IFERROR(__xludf.DUMMYFUNCTION("LET(
  b, TRIM(B8),
  i, TRIM(I8),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"),"TP=0, FP=1, FN=2")</f>
        <v>TP=0, FP=1, FN=2</v>
      </c>
      <c r="K8" s="106"/>
      <c r="L8" s="92"/>
    </row>
    <row r="9">
      <c r="A9" s="31" t="s">
        <v>82</v>
      </c>
      <c r="B9" s="29" t="s">
        <v>83</v>
      </c>
      <c r="C9" s="93" t="s">
        <v>2</v>
      </c>
      <c r="D9" s="94" t="str">
        <f>IFERROR(__xludf.DUMMYFUNCTION("LET(
  b, TRIM(B9),
  c, TRIM(C9),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)"),"TP=1, FP=0, FN=2")</f>
        <v>TP=1, FP=0, FN=2</v>
      </c>
      <c r="E9" s="28" t="s">
        <v>75</v>
      </c>
      <c r="F9" s="95" t="str">
        <f>IFERROR(__xludf.DUMMYFUNCTION("LET(
  b, TRIM(B9),
  e, TRIM(E9),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FP=0, FN=3")</f>
        <v>TP=0, FP=0, FN=3</v>
      </c>
      <c r="G9" s="29" t="s">
        <v>12</v>
      </c>
      <c r="H9" s="96" t="str">
        <f>IFERROR(__xludf.DUMMYFUNCTION("LET(
  b, TRIM(B9),
  g, TRIM(G9),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)"),"TP=1, FP=0, FN=2")</f>
        <v>TP=1, FP=0, FN=2</v>
      </c>
      <c r="I9" s="97" t="s">
        <v>75</v>
      </c>
      <c r="J9" s="103" t="str">
        <f>IFERROR(__xludf.DUMMYFUNCTION("LET(
  b, TRIM(B9),
  i, TRIM(I9),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"),"TP=0, FP=0, FN=3")</f>
        <v>TP=0, FP=0, FN=3</v>
      </c>
      <c r="K9" s="104"/>
      <c r="L9" s="99"/>
    </row>
    <row r="10">
      <c r="A10" s="23" t="s">
        <v>84</v>
      </c>
      <c r="B10" s="25" t="s">
        <v>83</v>
      </c>
      <c r="C10" s="86" t="s">
        <v>2</v>
      </c>
      <c r="D10" s="87" t="str">
        <f>IFERROR(__xludf.DUMMYFUNCTION("LET(
  b, TRIM(B10),
  c, TRIM(C10),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FN=2")</f>
        <v>TP=1, FP=0, FN=2</v>
      </c>
      <c r="E10" s="34" t="s">
        <v>75</v>
      </c>
      <c r="F10" s="88" t="str">
        <f>IFERROR(__xludf.DUMMYFUNCTION("LET(
  b, TRIM(B10),
  e, TRIM(E10),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FN=3")</f>
        <v>TP=0, FP=0, FN=3</v>
      </c>
      <c r="G10" s="25" t="s">
        <v>81</v>
      </c>
      <c r="H10" s="89" t="str">
        <f>IFERROR(__xludf.DUMMYFUNCTION("LET(
  b, TRIM(B10),
  g, TRIM(G10),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)"),"TP=2, FP=0, FN=1")</f>
        <v>TP=2, FP=0, FN=1</v>
      </c>
      <c r="I10" s="90" t="s">
        <v>75</v>
      </c>
      <c r="J10" s="105" t="str">
        <f>IFERROR(__xludf.DUMMYFUNCTION("LET(
  b, TRIM(B10),
  i, TRIM(I10),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FN=3")</f>
        <v>TP=0, FP=0, FN=3</v>
      </c>
      <c r="K10" s="106"/>
      <c r="L10" s="92"/>
    </row>
    <row r="11">
      <c r="A11" s="31" t="s">
        <v>85</v>
      </c>
      <c r="B11" s="29" t="s">
        <v>75</v>
      </c>
      <c r="C11" s="93" t="s">
        <v>75</v>
      </c>
      <c r="D11" s="94" t="str">
        <f>IFERROR(__xludf.DUMMYFUNCTION("LET(
  b, TRIM(B11),
  c, TRIM(C11),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11" s="28" t="s">
        <v>75</v>
      </c>
      <c r="F11" s="95" t="str">
        <f>IFERROR(__xludf.DUMMYFUNCTION("LET(
  b, TRIM(B11),
  e, TRIM(E11),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1" s="29" t="s">
        <v>12</v>
      </c>
      <c r="H11" s="96" t="str">
        <f>IFERROR(__xludf.DUMMYFUNCTION("LET(
  b, TRIM(B11),
  g, TRIM(G11),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11" s="97" t="s">
        <v>75</v>
      </c>
      <c r="J11" s="103" t="str">
        <f>IFERROR(__xludf.DUMMYFUNCTION("LET(
  b, TRIM(B11),
  i, TRIM(I11),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1" s="104"/>
      <c r="L11" s="99"/>
    </row>
    <row r="12">
      <c r="A12" s="23" t="s">
        <v>86</v>
      </c>
      <c r="B12" s="25" t="s">
        <v>2</v>
      </c>
      <c r="C12" s="86" t="s">
        <v>2</v>
      </c>
      <c r="D12" s="87" t="str">
        <f>IFERROR(__xludf.DUMMYFUNCTION("LET(
  b, TRIM(B12),
  c, TRIM(C12),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12" s="34" t="s">
        <v>2</v>
      </c>
      <c r="F12" s="88" t="str">
        <f>IFERROR(__xludf.DUMMYFUNCTION("LET(
  b, TRIM(B12),
  e, TRIM(E12),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2" s="25" t="s">
        <v>73</v>
      </c>
      <c r="H12" s="89" t="str">
        <f>IFERROR(__xludf.DUMMYFUNCTION("LET(
  b, TRIM(B12),
  g, TRIM(G12),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FP=1, FN=0")</f>
        <v>TP=1, FP=1, FN=0</v>
      </c>
      <c r="I12" s="90" t="s">
        <v>2</v>
      </c>
      <c r="J12" s="105" t="str">
        <f>IFERROR(__xludf.DUMMYFUNCTION("LET(
  b, TRIM(B12),
  i, TRIM(I12),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2" s="106"/>
      <c r="L12" s="92"/>
    </row>
    <row r="13">
      <c r="A13" s="31" t="s">
        <v>87</v>
      </c>
      <c r="B13" s="29" t="s">
        <v>75</v>
      </c>
      <c r="C13" s="93" t="s">
        <v>75</v>
      </c>
      <c r="D13" s="94" t="str">
        <f>IFERROR(__xludf.DUMMYFUNCTION("LET(
  b, TRIM(B13),
  c, TRIM(C13),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13" s="28" t="s">
        <v>75</v>
      </c>
      <c r="F13" s="95" t="str">
        <f>IFERROR(__xludf.DUMMYFUNCTION("LET(
  b, TRIM(B13),
  e, TRIM(E13),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3" s="29" t="s">
        <v>12</v>
      </c>
      <c r="H13" s="96" t="str">
        <f>IFERROR(__xludf.DUMMYFUNCTION("LET(
  b, TRIM(B13),
  g, TRIM(G13),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13" s="97" t="s">
        <v>75</v>
      </c>
      <c r="J13" s="103" t="str">
        <f>IFERROR(__xludf.DUMMYFUNCTION("LET(
  b, TRIM(B13),
  i, TRIM(I13),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3" s="104"/>
      <c r="L13" s="99"/>
    </row>
    <row r="14">
      <c r="A14" s="23" t="s">
        <v>88</v>
      </c>
      <c r="B14" s="25" t="s">
        <v>75</v>
      </c>
      <c r="C14" s="86" t="s">
        <v>75</v>
      </c>
      <c r="D14" s="87" t="str">
        <f>IFERROR(__xludf.DUMMYFUNCTION("LET(
  b, TRIM(B14),
  c, TRIM(C14),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14" s="34" t="s">
        <v>75</v>
      </c>
      <c r="F14" s="88" t="str">
        <f>IFERROR(__xludf.DUMMYFUNCTION("LET(
  b, TRIM(B14),
  e, TRIM(E14),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4" s="25" t="s">
        <v>12</v>
      </c>
      <c r="H14" s="89" t="str">
        <f>IFERROR(__xludf.DUMMYFUNCTION("LET(
  b, TRIM(B14),
  g, TRIM(G14),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14" s="90" t="s">
        <v>75</v>
      </c>
      <c r="J14" s="105" t="str">
        <f>IFERROR(__xludf.DUMMYFUNCTION("LET(
  b, TRIM(B14),
  i, TRIM(I14),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4" s="106"/>
      <c r="L14" s="92"/>
    </row>
    <row r="15">
      <c r="A15" s="31" t="s">
        <v>89</v>
      </c>
      <c r="B15" s="29" t="s">
        <v>75</v>
      </c>
      <c r="C15" s="93" t="s">
        <v>75</v>
      </c>
      <c r="D15" s="94" t="str">
        <f>IFERROR(__xludf.DUMMYFUNCTION("LET(
  b, TRIM(B15),
  c, TRIM(C15),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15" s="28" t="s">
        <v>75</v>
      </c>
      <c r="F15" s="95" t="str">
        <f>IFERROR(__xludf.DUMMYFUNCTION("LET(
  b, TRIM(B15),
  e, TRIM(E15),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5" s="29" t="s">
        <v>12</v>
      </c>
      <c r="H15" s="96" t="str">
        <f>IFERROR(__xludf.DUMMYFUNCTION("LET(
  b, TRIM(B15),
  g, TRIM(G15),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15" s="97" t="s">
        <v>75</v>
      </c>
      <c r="J15" s="103" t="str">
        <f>IFERROR(__xludf.DUMMYFUNCTION("LET(
  b, TRIM(B15),
  i, TRIM(I15),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5" s="104"/>
      <c r="L15" s="99"/>
    </row>
    <row r="16">
      <c r="A16" s="23" t="s">
        <v>90</v>
      </c>
      <c r="B16" s="25" t="s">
        <v>2</v>
      </c>
      <c r="C16" s="86" t="s">
        <v>2</v>
      </c>
      <c r="D16" s="87" t="str">
        <f>IFERROR(__xludf.DUMMYFUNCTION("LET(
  b, TRIM(B16),
  c, TRIM(C16),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16" s="34" t="s">
        <v>2</v>
      </c>
      <c r="F16" s="88" t="str">
        <f>IFERROR(__xludf.DUMMYFUNCTION("LET(
  b, TRIM(B16),
  e, TRIM(E16),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6" s="25" t="s">
        <v>73</v>
      </c>
      <c r="H16" s="89" t="str">
        <f>IFERROR(__xludf.DUMMYFUNCTION("LET(
  b, TRIM(B16),
  g, TRIM(G16),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FP=1, FN=0")</f>
        <v>TP=1, FP=1, FN=0</v>
      </c>
      <c r="I16" s="90" t="s">
        <v>2</v>
      </c>
      <c r="J16" s="105" t="str">
        <f>IFERROR(__xludf.DUMMYFUNCTION("LET(
  b, TRIM(B16),
  i, TRIM(I16),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6" s="106"/>
      <c r="L16" s="92"/>
    </row>
    <row r="17">
      <c r="A17" s="31" t="s">
        <v>91</v>
      </c>
      <c r="B17" s="29" t="s">
        <v>75</v>
      </c>
      <c r="C17" s="93" t="s">
        <v>75</v>
      </c>
      <c r="D17" s="94" t="str">
        <f>IFERROR(__xludf.DUMMYFUNCTION("LET(
  b, TRIM(B17),
  c, TRIM(C17),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17" s="28" t="s">
        <v>75</v>
      </c>
      <c r="F17" s="95" t="str">
        <f>IFERROR(__xludf.DUMMYFUNCTION("LET(
  b, TRIM(B17),
  e, TRIM(E17),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7" s="29" t="s">
        <v>12</v>
      </c>
      <c r="H17" s="96" t="str">
        <f>IFERROR(__xludf.DUMMYFUNCTION("LET(
  b, TRIM(B17),
  g, TRIM(G17),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17" s="97" t="s">
        <v>75</v>
      </c>
      <c r="J17" s="103" t="str">
        <f>IFERROR(__xludf.DUMMYFUNCTION("LET(
  b, TRIM(B17),
  i, TRIM(I17),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7" s="104"/>
      <c r="L17" s="99"/>
    </row>
    <row r="18">
      <c r="A18" s="23" t="s">
        <v>92</v>
      </c>
      <c r="B18" s="25" t="s">
        <v>75</v>
      </c>
      <c r="C18" s="86" t="s">
        <v>75</v>
      </c>
      <c r="D18" s="87" t="str">
        <f>IFERROR(__xludf.DUMMYFUNCTION("LET(
  b, TRIM(B18),
  c, TRIM(C18),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18" s="34" t="s">
        <v>75</v>
      </c>
      <c r="F18" s="88" t="str">
        <f>IFERROR(__xludf.DUMMYFUNCTION("LET(
  b, TRIM(B18),
  e, TRIM(E18),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8" s="25" t="s">
        <v>12</v>
      </c>
      <c r="H18" s="89" t="str">
        <f>IFERROR(__xludf.DUMMYFUNCTION("LET(
  b, TRIM(B18),
  g, TRIM(G18),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18" s="90" t="s">
        <v>75</v>
      </c>
      <c r="J18" s="105" t="str">
        <f>IFERROR(__xludf.DUMMYFUNCTION("LET(
  b, TRIM(B18),
  i, TRIM(I18),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8" s="106"/>
      <c r="L18" s="92"/>
    </row>
    <row r="19">
      <c r="A19" s="31" t="s">
        <v>93</v>
      </c>
      <c r="B19" s="29" t="s">
        <v>75</v>
      </c>
      <c r="C19" s="93" t="s">
        <v>75</v>
      </c>
      <c r="D19" s="94" t="str">
        <f>IFERROR(__xludf.DUMMYFUNCTION("LET(
  b, TRIM(B19),
  c, TRIM(C19),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19" s="28" t="s">
        <v>75</v>
      </c>
      <c r="F19" s="95" t="str">
        <f>IFERROR(__xludf.DUMMYFUNCTION("LET(
  b, TRIM(B19),
  e, TRIM(E19),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9" s="29" t="s">
        <v>12</v>
      </c>
      <c r="H19" s="96" t="str">
        <f>IFERROR(__xludf.DUMMYFUNCTION("LET(
  b, TRIM(B19),
  g, TRIM(G19),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19" s="97" t="s">
        <v>75</v>
      </c>
      <c r="J19" s="103" t="str">
        <f>IFERROR(__xludf.DUMMYFUNCTION("LET(
  b, TRIM(B19),
  i, TRIM(I19),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9" s="104"/>
      <c r="L19" s="99"/>
    </row>
    <row r="20">
      <c r="A20" s="23" t="s">
        <v>94</v>
      </c>
      <c r="B20" s="25" t="s">
        <v>75</v>
      </c>
      <c r="C20" s="86" t="s">
        <v>75</v>
      </c>
      <c r="D20" s="87" t="str">
        <f>IFERROR(__xludf.DUMMYFUNCTION("LET(
  b, TRIM(B20),
  c, TRIM(C20),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20" s="34" t="s">
        <v>75</v>
      </c>
      <c r="F20" s="88" t="str">
        <f>IFERROR(__xludf.DUMMYFUNCTION("LET(
  b, TRIM(B20),
  e, TRIM(E20),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0" s="25" t="s">
        <v>12</v>
      </c>
      <c r="H20" s="89" t="str">
        <f>IFERROR(__xludf.DUMMYFUNCTION("LET(
  b, TRIM(B20),
  g, TRIM(G20),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20" s="90" t="s">
        <v>75</v>
      </c>
      <c r="J20" s="105" t="str">
        <f>IFERROR(__xludf.DUMMYFUNCTION("LET(
  b, TRIM(B20),
  i, TRIM(I20),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0" s="106"/>
      <c r="L20" s="92"/>
    </row>
    <row r="21">
      <c r="A21" s="31" t="s">
        <v>95</v>
      </c>
      <c r="B21" s="29" t="s">
        <v>75</v>
      </c>
      <c r="C21" s="93" t="s">
        <v>75</v>
      </c>
      <c r="D21" s="94" t="str">
        <f>IFERROR(__xludf.DUMMYFUNCTION("LET(
  b, TRIM(B21),
  c, TRIM(C21),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21" s="28" t="s">
        <v>75</v>
      </c>
      <c r="F21" s="95" t="str">
        <f>IFERROR(__xludf.DUMMYFUNCTION("LET(
  b, TRIM(B21),
  e, TRIM(E21),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1" s="29" t="s">
        <v>12</v>
      </c>
      <c r="H21" s="96" t="str">
        <f>IFERROR(__xludf.DUMMYFUNCTION("LET(
  b, TRIM(B21),
  g, TRIM(G21),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21" s="97" t="s">
        <v>75</v>
      </c>
      <c r="J21" s="103" t="str">
        <f>IFERROR(__xludf.DUMMYFUNCTION("LET(
  b, TRIM(B21),
  i, TRIM(I21),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1" s="104"/>
      <c r="L21" s="99"/>
    </row>
    <row r="22">
      <c r="A22" s="23" t="s">
        <v>96</v>
      </c>
      <c r="B22" s="25" t="s">
        <v>97</v>
      </c>
      <c r="C22" s="86" t="s">
        <v>2</v>
      </c>
      <c r="D22" s="87" t="str">
        <f>IFERROR(__xludf.DUMMYFUNCTION("LET(
  b, TRIM(B22),
  c, TRIM(C22),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FN=1")</f>
        <v>TP=1, FP=0, FN=1</v>
      </c>
      <c r="E22" s="34" t="s">
        <v>75</v>
      </c>
      <c r="F22" s="88" t="str">
        <f>IFERROR(__xludf.DUMMYFUNCTION("LET(
  b, TRIM(B22),
  e, TRIM(E22),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FN=2")</f>
        <v>TP=0, FP=0, FN=2</v>
      </c>
      <c r="G22" s="25" t="s">
        <v>12</v>
      </c>
      <c r="H22" s="89" t="str">
        <f>IFERROR(__xludf.DUMMYFUNCTION("LET(
  b, TRIM(B22),
  g, TRIM(G22),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FN=2")</f>
        <v>TP=0, FP=1, FN=2</v>
      </c>
      <c r="I22" s="90" t="s">
        <v>75</v>
      </c>
      <c r="J22" s="105" t="str">
        <f>IFERROR(__xludf.DUMMYFUNCTION("LET(
  b, TRIM(B22),
  i, TRIM(I22),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FN=2")</f>
        <v>TP=0, FP=0, FN=2</v>
      </c>
      <c r="K22" s="106"/>
      <c r="L22" s="92"/>
    </row>
    <row r="23">
      <c r="A23" s="31" t="s">
        <v>98</v>
      </c>
      <c r="B23" s="29" t="s">
        <v>2</v>
      </c>
      <c r="C23" s="93" t="s">
        <v>75</v>
      </c>
      <c r="D23" s="94" t="str">
        <f>IFERROR(__xludf.DUMMYFUNCTION("LET(
  b, TRIM(B23),
  c, TRIM(C23),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)"),"TP=0, FP=0, FN=1")</f>
        <v>TP=0, FP=0, FN=1</v>
      </c>
      <c r="E23" s="28" t="s">
        <v>2</v>
      </c>
      <c r="F23" s="95" t="str">
        <f>IFERROR(__xludf.DUMMYFUNCTION("LET(
  b, TRIM(B23),
  e, TRIM(E23),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3" s="29" t="s">
        <v>12</v>
      </c>
      <c r="H23" s="96" t="str">
        <f>IFERROR(__xludf.DUMMYFUNCTION("LET(
  b, TRIM(B23),
  g, TRIM(G23),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FN=1")</f>
        <v>TP=0, FP=1, FN=1</v>
      </c>
      <c r="I23" s="97" t="s">
        <v>2</v>
      </c>
      <c r="J23" s="103" t="str">
        <f>IFERROR(__xludf.DUMMYFUNCTION("LET(
  b, TRIM(B23),
  i, TRIM(I23),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3" s="104"/>
      <c r="L23" s="99"/>
    </row>
    <row r="24">
      <c r="A24" s="23" t="s">
        <v>99</v>
      </c>
      <c r="B24" s="25" t="s">
        <v>75</v>
      </c>
      <c r="C24" s="86" t="s">
        <v>75</v>
      </c>
      <c r="D24" s="87" t="str">
        <f>IFERROR(__xludf.DUMMYFUNCTION("LET(
  b, TRIM(B24),
  c, TRIM(C24),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24" s="34" t="s">
        <v>75</v>
      </c>
      <c r="F24" s="88" t="str">
        <f>IFERROR(__xludf.DUMMYFUNCTION("LET(
  b, TRIM(B24),
  e, TRIM(E24),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4" s="25" t="s">
        <v>12</v>
      </c>
      <c r="H24" s="89" t="str">
        <f>IFERROR(__xludf.DUMMYFUNCTION("LET(
  b, TRIM(B24),
  g, TRIM(G24),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24" s="90" t="s">
        <v>75</v>
      </c>
      <c r="J24" s="105" t="str">
        <f>IFERROR(__xludf.DUMMYFUNCTION("LET(
  b, TRIM(B24),
  i, TRIM(I24),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4" s="106"/>
      <c r="L24" s="92"/>
    </row>
    <row r="25">
      <c r="A25" s="31" t="s">
        <v>100</v>
      </c>
      <c r="B25" s="29" t="s">
        <v>75</v>
      </c>
      <c r="C25" s="93" t="s">
        <v>75</v>
      </c>
      <c r="D25" s="94" t="str">
        <f>IFERROR(__xludf.DUMMYFUNCTION("LET(
  b, TRIM(B25),
  c, TRIM(C25),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25" s="28" t="s">
        <v>75</v>
      </c>
      <c r="F25" s="95" t="str">
        <f>IFERROR(__xludf.DUMMYFUNCTION("LET(
  b, TRIM(B25),
  e, TRIM(E25),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5" s="29" t="s">
        <v>12</v>
      </c>
      <c r="H25" s="96" t="str">
        <f>IFERROR(__xludf.DUMMYFUNCTION("LET(
  b, TRIM(B25),
  g, TRIM(G25),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25" s="97" t="s">
        <v>75</v>
      </c>
      <c r="J25" s="103" t="str">
        <f>IFERROR(__xludf.DUMMYFUNCTION("LET(
  b, TRIM(B25),
  i, TRIM(I25),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5" s="104"/>
      <c r="L25" s="99"/>
    </row>
    <row r="26">
      <c r="A26" s="23" t="s">
        <v>101</v>
      </c>
      <c r="B26" s="25" t="s">
        <v>2</v>
      </c>
      <c r="C26" s="86" t="s">
        <v>2</v>
      </c>
      <c r="D26" s="87" t="str">
        <f>IFERROR(__xludf.DUMMYFUNCTION("LET(
  b, TRIM(B26),
  c, TRIM(C26),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26" s="34" t="s">
        <v>2</v>
      </c>
      <c r="F26" s="88" t="str">
        <f>IFERROR(__xludf.DUMMYFUNCTION("LET(
  b, TRIM(B26),
  e, TRIM(E26),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6" s="25" t="s">
        <v>12</v>
      </c>
      <c r="H26" s="89" t="str">
        <f>IFERROR(__xludf.DUMMYFUNCTION("LET(
  b, TRIM(B26),
  g, TRIM(G26),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FN=1")</f>
        <v>TP=0, FP=1, FN=1</v>
      </c>
      <c r="I26" s="90" t="s">
        <v>2</v>
      </c>
      <c r="J26" s="105" t="str">
        <f>IFERROR(__xludf.DUMMYFUNCTION("LET(
  b, TRIM(B26),
  i, TRIM(I26),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6" s="106"/>
      <c r="L26" s="92"/>
    </row>
    <row r="27">
      <c r="A27" s="31" t="s">
        <v>102</v>
      </c>
      <c r="B27" s="29" t="s">
        <v>2</v>
      </c>
      <c r="C27" s="93" t="s">
        <v>97</v>
      </c>
      <c r="D27" s="94" t="str">
        <f>IFERROR(__xludf.DUMMYFUNCTION("LET(
  b, TRIM(B27),
  c, TRIM(C27),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FP=1, FN=0")</f>
        <v>TP=1, FP=1, FN=0</v>
      </c>
      <c r="E27" s="28" t="s">
        <v>2</v>
      </c>
      <c r="F27" s="95" t="str">
        <f>IFERROR(__xludf.DUMMYFUNCTION("LET(
  b, TRIM(B27),
  e, TRIM(E27),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7" s="29" t="s">
        <v>73</v>
      </c>
      <c r="H27" s="96" t="str">
        <f>IFERROR(__xludf.DUMMYFUNCTION("LET(
  b, TRIM(B27),
  g, TRIM(G27),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FP=1, FN=0")</f>
        <v>TP=1, FP=1, FN=0</v>
      </c>
      <c r="I27" s="97" t="s">
        <v>2</v>
      </c>
      <c r="J27" s="103" t="str">
        <f>IFERROR(__xludf.DUMMYFUNCTION("LET(
  b, TRIM(B27),
  i, TRIM(I27),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7" s="104"/>
      <c r="L27" s="99"/>
    </row>
    <row r="28">
      <c r="A28" s="23" t="s">
        <v>103</v>
      </c>
      <c r="B28" s="25" t="s">
        <v>97</v>
      </c>
      <c r="C28" s="86" t="s">
        <v>2</v>
      </c>
      <c r="D28" s="87" t="str">
        <f>IFERROR(__xludf.DUMMYFUNCTION("LET(
  b, TRIM(B28),
  c, TRIM(C28),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FN=1")</f>
        <v>TP=1, FP=0, FN=1</v>
      </c>
      <c r="E28" s="34" t="s">
        <v>75</v>
      </c>
      <c r="F28" s="88" t="str">
        <f>IFERROR(__xludf.DUMMYFUNCTION("LET(
  b, TRIM(B28),
  e, TRIM(E28),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FN=2")</f>
        <v>TP=0, FP=0, FN=2</v>
      </c>
      <c r="G28" s="25" t="s">
        <v>81</v>
      </c>
      <c r="H28" s="89" t="str">
        <f>IFERROR(__xludf.DUMMYFUNCTION("LET(
  b, TRIM(B28),
  g, TRIM(G28),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FP=1, FN=1")</f>
        <v>TP=1, FP=1, FN=1</v>
      </c>
      <c r="I28" s="90" t="s">
        <v>75</v>
      </c>
      <c r="J28" s="105" t="str">
        <f>IFERROR(__xludf.DUMMYFUNCTION("LET(
  b, TRIM(B28),
  i, TRIM(I28),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FN=2")</f>
        <v>TP=0, FP=0, FN=2</v>
      </c>
      <c r="K28" s="106"/>
      <c r="L28" s="92"/>
    </row>
    <row r="29">
      <c r="A29" s="31" t="s">
        <v>104</v>
      </c>
      <c r="B29" s="29" t="s">
        <v>75</v>
      </c>
      <c r="C29" s="93" t="s">
        <v>75</v>
      </c>
      <c r="D29" s="94" t="str">
        <f>IFERROR(__xludf.DUMMYFUNCTION("LET(
  b, TRIM(B29),
  c, TRIM(C29),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29" s="28" t="s">
        <v>75</v>
      </c>
      <c r="F29" s="95" t="str">
        <f>IFERROR(__xludf.DUMMYFUNCTION("LET(
  b, TRIM(B29),
  e, TRIM(E29),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9" s="29" t="s">
        <v>12</v>
      </c>
      <c r="H29" s="96" t="str">
        <f>IFERROR(__xludf.DUMMYFUNCTION("LET(
  b, TRIM(B29),
  g, TRIM(G29),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29" s="97" t="s">
        <v>75</v>
      </c>
      <c r="J29" s="103" t="str">
        <f>IFERROR(__xludf.DUMMYFUNCTION("LET(
  b, TRIM(B29),
  i, TRIM(I29),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9" s="104"/>
      <c r="L29" s="99"/>
    </row>
    <row r="30">
      <c r="A30" s="23" t="s">
        <v>105</v>
      </c>
      <c r="B30" s="25" t="s">
        <v>75</v>
      </c>
      <c r="C30" s="86" t="s">
        <v>75</v>
      </c>
      <c r="D30" s="87" t="str">
        <f>IFERROR(__xludf.DUMMYFUNCTION("LET(
  b, TRIM(B30),
  c, TRIM(C30),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30" s="34" t="s">
        <v>75</v>
      </c>
      <c r="F30" s="88" t="str">
        <f>IFERROR(__xludf.DUMMYFUNCTION("LET(
  b, TRIM(B30),
  e, TRIM(E30),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0" s="25" t="s">
        <v>12</v>
      </c>
      <c r="H30" s="89" t="str">
        <f>IFERROR(__xludf.DUMMYFUNCTION("LET(
  b, TRIM(B30),
  g, TRIM(G30),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30" s="90" t="s">
        <v>75</v>
      </c>
      <c r="J30" s="105" t="str">
        <f>IFERROR(__xludf.DUMMYFUNCTION("LET(
  b, TRIM(B30),
  i, TRIM(I30),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0" s="106"/>
      <c r="L30" s="92"/>
    </row>
    <row r="31">
      <c r="A31" s="31" t="s">
        <v>106</v>
      </c>
      <c r="B31" s="29" t="s">
        <v>75</v>
      </c>
      <c r="C31" s="93" t="s">
        <v>75</v>
      </c>
      <c r="D31" s="94" t="str">
        <f>IFERROR(__xludf.DUMMYFUNCTION("LET(
  b, TRIM(B31),
  c, TRIM(C31),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31" s="28" t="s">
        <v>75</v>
      </c>
      <c r="F31" s="95" t="str">
        <f>IFERROR(__xludf.DUMMYFUNCTION("LET(
  b, TRIM(B31),
  e, TRIM(E31),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1" s="29" t="s">
        <v>12</v>
      </c>
      <c r="H31" s="96" t="str">
        <f>IFERROR(__xludf.DUMMYFUNCTION("LET(
  b, TRIM(B31),
  g, TRIM(G31),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31" s="97" t="s">
        <v>75</v>
      </c>
      <c r="J31" s="103" t="str">
        <f>IFERROR(__xludf.DUMMYFUNCTION("LET(
  b, TRIM(B31),
  i, TRIM(I31),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1" s="104"/>
      <c r="L31" s="99"/>
    </row>
    <row r="32">
      <c r="A32" s="23" t="s">
        <v>107</v>
      </c>
      <c r="B32" s="25" t="s">
        <v>75</v>
      </c>
      <c r="C32" s="86" t="s">
        <v>75</v>
      </c>
      <c r="D32" s="87" t="str">
        <f>IFERROR(__xludf.DUMMYFUNCTION("LET(
  b, TRIM(B32),
  c, TRIM(C32),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32" s="34" t="s">
        <v>2</v>
      </c>
      <c r="F32" s="88" t="str">
        <f>IFERROR(__xludf.DUMMYFUNCTION("LET(
  b, TRIM(B32),
  e, TRIM(E32),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32" s="25" t="s">
        <v>2</v>
      </c>
      <c r="H32" s="89" t="str">
        <f>IFERROR(__xludf.DUMMYFUNCTION("LET(
  b, TRIM(B32),
  g, TRIM(G32),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32" s="90" t="s">
        <v>2</v>
      </c>
      <c r="J32" s="105" t="str">
        <f>IFERROR(__xludf.DUMMYFUNCTION("LET(
  b, TRIM(B32),
  i, TRIM(I32),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32" s="106"/>
      <c r="L32" s="92"/>
    </row>
    <row r="33">
      <c r="A33" s="31" t="s">
        <v>108</v>
      </c>
      <c r="B33" s="29" t="s">
        <v>2</v>
      </c>
      <c r="C33" s="93" t="s">
        <v>75</v>
      </c>
      <c r="D33" s="94" t="str">
        <f>IFERROR(__xludf.DUMMYFUNCTION("LET(
  b, TRIM(B33),
  c, TRIM(C33),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)"),"TP=0, FP=0, FN=1")</f>
        <v>TP=0, FP=0, FN=1</v>
      </c>
      <c r="E33" s="28" t="s">
        <v>2</v>
      </c>
      <c r="F33" s="95" t="str">
        <f>IFERROR(__xludf.DUMMYFUNCTION("LET(
  b, TRIM(B33),
  e, TRIM(E33),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3" s="29" t="s">
        <v>12</v>
      </c>
      <c r="H33" s="96" t="str">
        <f>IFERROR(__xludf.DUMMYFUNCTION("LET(
  b, TRIM(B33),
  g, TRIM(G33),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FN=1")</f>
        <v>TP=0, FP=1, FN=1</v>
      </c>
      <c r="I33" s="97" t="s">
        <v>2</v>
      </c>
      <c r="J33" s="103" t="str">
        <f>IFERROR(__xludf.DUMMYFUNCTION("LET(
  b, TRIM(B33),
  i, TRIM(I33),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3" s="104"/>
      <c r="L33" s="99"/>
    </row>
    <row r="34">
      <c r="A34" s="23" t="s">
        <v>109</v>
      </c>
      <c r="B34" s="25" t="s">
        <v>2</v>
      </c>
      <c r="C34" s="86" t="s">
        <v>2</v>
      </c>
      <c r="D34" s="87" t="str">
        <f>IFERROR(__xludf.DUMMYFUNCTION("LET(
  b, TRIM(B34),
  c, TRIM(C34),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34" s="34" t="s">
        <v>2</v>
      </c>
      <c r="F34" s="88" t="str">
        <f>IFERROR(__xludf.DUMMYFUNCTION("LET(
  b, TRIM(B34),
  e, TRIM(E34),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4" s="25" t="s">
        <v>73</v>
      </c>
      <c r="H34" s="89" t="str">
        <f>IFERROR(__xludf.DUMMYFUNCTION("LET(
  b, TRIM(B34),
  g, TRIM(G34),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FP=1, FN=0")</f>
        <v>TP=1, FP=1, FN=0</v>
      </c>
      <c r="I34" s="90" t="s">
        <v>2</v>
      </c>
      <c r="J34" s="105" t="str">
        <f>IFERROR(__xludf.DUMMYFUNCTION("LET(
  b, TRIM(B34),
  i, TRIM(I34),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4" s="106"/>
      <c r="L34" s="92"/>
    </row>
    <row r="35">
      <c r="A35" s="31" t="s">
        <v>110</v>
      </c>
      <c r="B35" s="29" t="s">
        <v>75</v>
      </c>
      <c r="C35" s="93" t="s">
        <v>75</v>
      </c>
      <c r="D35" s="94" t="str">
        <f>IFERROR(__xludf.DUMMYFUNCTION("LET(
  b, TRIM(B35),
  c, TRIM(C35),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35" s="28" t="s">
        <v>75</v>
      </c>
      <c r="F35" s="95" t="str">
        <f>IFERROR(__xludf.DUMMYFUNCTION("LET(
  b, TRIM(B35),
  e, TRIM(E35),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5" s="29" t="s">
        <v>12</v>
      </c>
      <c r="H35" s="96" t="str">
        <f>IFERROR(__xludf.DUMMYFUNCTION("LET(
  b, TRIM(B35),
  g, TRIM(G35),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35" s="97" t="s">
        <v>75</v>
      </c>
      <c r="J35" s="103" t="str">
        <f>IFERROR(__xludf.DUMMYFUNCTION("LET(
  b, TRIM(B35),
  i, TRIM(I35),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5" s="104"/>
      <c r="L35" s="99"/>
    </row>
    <row r="36">
      <c r="A36" s="23" t="s">
        <v>111</v>
      </c>
      <c r="B36" s="25" t="s">
        <v>75</v>
      </c>
      <c r="C36" s="86" t="s">
        <v>75</v>
      </c>
      <c r="D36" s="87" t="str">
        <f>IFERROR(__xludf.DUMMYFUNCTION("LET(
  b, TRIM(B36),
  c, TRIM(C36),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36" s="34" t="s">
        <v>75</v>
      </c>
      <c r="F36" s="88" t="str">
        <f>IFERROR(__xludf.DUMMYFUNCTION("LET(
  b, TRIM(B36),
  e, TRIM(E36),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6" s="25" t="s">
        <v>12</v>
      </c>
      <c r="H36" s="89" t="str">
        <f>IFERROR(__xludf.DUMMYFUNCTION("LET(
  b, TRIM(B36),
  g, TRIM(G36),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36" s="90" t="s">
        <v>75</v>
      </c>
      <c r="J36" s="105" t="str">
        <f>IFERROR(__xludf.DUMMYFUNCTION("LET(
  b, TRIM(B36),
  i, TRIM(I36),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6" s="106"/>
      <c r="L36" s="92"/>
    </row>
    <row r="37">
      <c r="A37" s="31" t="s">
        <v>112</v>
      </c>
      <c r="B37" s="29" t="s">
        <v>75</v>
      </c>
      <c r="C37" s="93" t="s">
        <v>75</v>
      </c>
      <c r="D37" s="94" t="str">
        <f>IFERROR(__xludf.DUMMYFUNCTION("LET(
  b, TRIM(B37),
  c, TRIM(C37),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37" s="28" t="s">
        <v>75</v>
      </c>
      <c r="F37" s="95" t="str">
        <f>IFERROR(__xludf.DUMMYFUNCTION("LET(
  b, TRIM(B37),
  e, TRIM(E37),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7" s="29" t="s">
        <v>12</v>
      </c>
      <c r="H37" s="96" t="str">
        <f>IFERROR(__xludf.DUMMYFUNCTION("LET(
  b, TRIM(B37),
  g, TRIM(G37),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37" s="97" t="s">
        <v>75</v>
      </c>
      <c r="J37" s="103" t="str">
        <f>IFERROR(__xludf.DUMMYFUNCTION("LET(
  b, TRIM(B37),
  i, TRIM(I37),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7" s="104"/>
      <c r="L37" s="99"/>
    </row>
    <row r="38">
      <c r="A38" s="23" t="s">
        <v>113</v>
      </c>
      <c r="B38" s="25" t="s">
        <v>75</v>
      </c>
      <c r="C38" s="86" t="s">
        <v>75</v>
      </c>
      <c r="D38" s="87" t="str">
        <f>IFERROR(__xludf.DUMMYFUNCTION("LET(
  b, TRIM(B38),
  c, TRIM(C38),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38" s="34" t="s">
        <v>75</v>
      </c>
      <c r="F38" s="88" t="str">
        <f>IFERROR(__xludf.DUMMYFUNCTION("LET(
  b, TRIM(B38),
  e, TRIM(E38),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8" s="25" t="s">
        <v>12</v>
      </c>
      <c r="H38" s="89" t="str">
        <f>IFERROR(__xludf.DUMMYFUNCTION("LET(
  b, TRIM(B38),
  g, TRIM(G38),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38" s="90" t="s">
        <v>75</v>
      </c>
      <c r="J38" s="105" t="str">
        <f>IFERROR(__xludf.DUMMYFUNCTION("LET(
  b, TRIM(B38),
  i, TRIM(I38),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8" s="106"/>
      <c r="L38" s="92"/>
    </row>
    <row r="39">
      <c r="A39" s="31" t="s">
        <v>114</v>
      </c>
      <c r="B39" s="29" t="s">
        <v>75</v>
      </c>
      <c r="C39" s="93" t="s">
        <v>75</v>
      </c>
      <c r="D39" s="94" t="str">
        <f>IFERROR(__xludf.DUMMYFUNCTION("LET(
  b, TRIM(B39),
  c, TRIM(C39),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39" s="28" t="s">
        <v>75</v>
      </c>
      <c r="F39" s="95" t="str">
        <f>IFERROR(__xludf.DUMMYFUNCTION("LET(
  b, TRIM(B39),
  e, TRIM(E39),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9" s="29" t="s">
        <v>75</v>
      </c>
      <c r="H39" s="96" t="str">
        <f>IFERROR(__xludf.DUMMYFUNCTION("LET(
  b, TRIM(B39),
  g, TRIM(G39),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39" s="97" t="s">
        <v>75</v>
      </c>
      <c r="J39" s="103" t="str">
        <f>IFERROR(__xludf.DUMMYFUNCTION("LET(
  b, TRIM(B39),
  i, TRIM(I39),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9" s="104"/>
      <c r="L39" s="99"/>
    </row>
    <row r="40">
      <c r="A40" s="23" t="s">
        <v>115</v>
      </c>
      <c r="B40" s="25" t="s">
        <v>9</v>
      </c>
      <c r="C40" s="86" t="s">
        <v>2</v>
      </c>
      <c r="D40" s="87" t="str">
        <f>IFERROR(__xludf.DUMMYFUNCTION("LET(
  b, TRIM(B40),
  c, TRIM(C40),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)"),"TP=0, FP=1, FN=1")</f>
        <v>TP=0, FP=1, FN=1</v>
      </c>
      <c r="E40" s="34" t="s">
        <v>97</v>
      </c>
      <c r="F40" s="88" t="str">
        <f>IFERROR(__xludf.DUMMYFUNCTION("LET(
  b, TRIM(B40),
  e, TRIM(E40),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FN=0")</f>
        <v>TP=1, FP=1, FN=0</v>
      </c>
      <c r="G40" s="25" t="s">
        <v>81</v>
      </c>
      <c r="H40" s="89" t="str">
        <f>IFERROR(__xludf.DUMMYFUNCTION("LET(
  b, TRIM(B40),
  g, TRIM(G40),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FP=1, FN=0")</f>
        <v>TP=1, FP=1, FN=0</v>
      </c>
      <c r="I40" s="90" t="s">
        <v>75</v>
      </c>
      <c r="J40" s="105" t="str">
        <f>IFERROR(__xludf.DUMMYFUNCTION("LET(
  b, TRIM(B40),
  i, TRIM(I40),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40" s="106"/>
      <c r="L40" s="92"/>
    </row>
    <row r="41">
      <c r="A41" s="31" t="s">
        <v>116</v>
      </c>
      <c r="B41" s="29" t="s">
        <v>2</v>
      </c>
      <c r="C41" s="93" t="s">
        <v>2</v>
      </c>
      <c r="D41" s="94" t="str">
        <f>IFERROR(__xludf.DUMMYFUNCTION("LET(
  b, TRIM(B41),
  c, TRIM(C41),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41" s="28" t="s">
        <v>97</v>
      </c>
      <c r="F41" s="95" t="str">
        <f>IFERROR(__xludf.DUMMYFUNCTION("LET(
  b, TRIM(B41),
  e, TRIM(E41),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FN=0")</f>
        <v>TP=1, FP=1, FN=0</v>
      </c>
      <c r="G41" s="29" t="s">
        <v>81</v>
      </c>
      <c r="H41" s="96" t="str">
        <f>IFERROR(__xludf.DUMMYFUNCTION("LET(
  b, TRIM(B41),
  g, TRIM(G41),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FP=2, FN=1")</f>
        <v>TP=0, FP=2, FN=1</v>
      </c>
      <c r="I41" s="97" t="s">
        <v>75</v>
      </c>
      <c r="J41" s="103" t="str">
        <f>IFERROR(__xludf.DUMMYFUNCTION("LET(
  b, TRIM(B41),
  i, TRIM(I41),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41" s="104"/>
      <c r="L41" s="99"/>
    </row>
    <row r="42">
      <c r="A42" s="23" t="s">
        <v>117</v>
      </c>
      <c r="B42" s="25" t="s">
        <v>2</v>
      </c>
      <c r="C42" s="86" t="s">
        <v>2</v>
      </c>
      <c r="D42" s="87" t="str">
        <f>IFERROR(__xludf.DUMMYFUNCTION("LET(
  b, TRIM(B42),
  c, TRIM(C42),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42" s="34" t="s">
        <v>2</v>
      </c>
      <c r="F42" s="88" t="str">
        <f>IFERROR(__xludf.DUMMYFUNCTION("LET(
  b, TRIM(B42),
  e, TRIM(E42),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2" s="25" t="s">
        <v>73</v>
      </c>
      <c r="H42" s="89" t="str">
        <f>IFERROR(__xludf.DUMMYFUNCTION("LET(
  b, TRIM(B42),
  g, TRIM(G42),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FP=1, FN=0")</f>
        <v>TP=1, FP=1, FN=0</v>
      </c>
      <c r="I42" s="90" t="s">
        <v>2</v>
      </c>
      <c r="J42" s="105" t="str">
        <f>IFERROR(__xludf.DUMMYFUNCTION("LET(
  b, TRIM(B42),
  i, TRIM(I42),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2" s="106"/>
      <c r="L42" s="92"/>
    </row>
    <row r="43">
      <c r="A43" s="31" t="s">
        <v>118</v>
      </c>
      <c r="B43" s="29" t="s">
        <v>75</v>
      </c>
      <c r="C43" s="93" t="s">
        <v>75</v>
      </c>
      <c r="D43" s="94" t="str">
        <f>IFERROR(__xludf.DUMMYFUNCTION("LET(
  b, TRIM(B43),
  c, TRIM(C43),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43" s="28" t="s">
        <v>75</v>
      </c>
      <c r="F43" s="95" t="str">
        <f>IFERROR(__xludf.DUMMYFUNCTION("LET(
  b, TRIM(B43),
  e, TRIM(E43),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3" s="29" t="s">
        <v>12</v>
      </c>
      <c r="H43" s="96" t="str">
        <f>IFERROR(__xludf.DUMMYFUNCTION("LET(
  b, TRIM(B43),
  g, TRIM(G43),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43" s="97" t="s">
        <v>75</v>
      </c>
      <c r="J43" s="103" t="str">
        <f>IFERROR(__xludf.DUMMYFUNCTION("LET(
  b, TRIM(B43),
  i, TRIM(I43),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3" s="104"/>
      <c r="L43" s="99"/>
    </row>
    <row r="44">
      <c r="A44" s="23" t="s">
        <v>119</v>
      </c>
      <c r="B44" s="25" t="s">
        <v>75</v>
      </c>
      <c r="C44" s="86" t="s">
        <v>75</v>
      </c>
      <c r="D44" s="87" t="str">
        <f>IFERROR(__xludf.DUMMYFUNCTION("LET(
  b, TRIM(B44),
  c, TRIM(C44),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44" s="34" t="s">
        <v>75</v>
      </c>
      <c r="F44" s="88" t="str">
        <f>IFERROR(__xludf.DUMMYFUNCTION("LET(
  b, TRIM(B44),
  e, TRIM(E44),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4" s="25" t="s">
        <v>81</v>
      </c>
      <c r="H44" s="89" t="str">
        <f>IFERROR(__xludf.DUMMYFUNCTION("LET(
  b, TRIM(B44),
  g, TRIM(G44),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FP=2, FN=0")</f>
        <v>TP=0, FP=2, FN=0</v>
      </c>
      <c r="I44" s="90" t="s">
        <v>75</v>
      </c>
      <c r="J44" s="105" t="str">
        <f>IFERROR(__xludf.DUMMYFUNCTION("LET(
  b, TRIM(B44),
  i, TRIM(I44),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4" s="106"/>
      <c r="L44" s="92"/>
    </row>
    <row r="45">
      <c r="A45" s="31" t="s">
        <v>120</v>
      </c>
      <c r="B45" s="29" t="s">
        <v>75</v>
      </c>
      <c r="C45" s="93" t="s">
        <v>75</v>
      </c>
      <c r="D45" s="94" t="str">
        <f>IFERROR(__xludf.DUMMYFUNCTION("LET(
  b, TRIM(B45),
  c, TRIM(C45),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45" s="28" t="s">
        <v>75</v>
      </c>
      <c r="F45" s="95" t="str">
        <f>IFERROR(__xludf.DUMMYFUNCTION("LET(
  b, TRIM(B45),
  e, TRIM(E45),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5" s="29" t="s">
        <v>81</v>
      </c>
      <c r="H45" s="96" t="str">
        <f>IFERROR(__xludf.DUMMYFUNCTION("LET(
  b, TRIM(B45),
  g, TRIM(G45),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FP=2, FN=0")</f>
        <v>TP=0, FP=2, FN=0</v>
      </c>
      <c r="I45" s="97" t="s">
        <v>75</v>
      </c>
      <c r="J45" s="103" t="str">
        <f>IFERROR(__xludf.DUMMYFUNCTION("LET(
  b, TRIM(B45),
  i, TRIM(I45),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5" s="104"/>
      <c r="L45" s="99"/>
    </row>
    <row r="46">
      <c r="A46" s="23" t="s">
        <v>121</v>
      </c>
      <c r="B46" s="25" t="s">
        <v>75</v>
      </c>
      <c r="C46" s="86" t="s">
        <v>75</v>
      </c>
      <c r="D46" s="87" t="str">
        <f>IFERROR(__xludf.DUMMYFUNCTION("LET(
  b, TRIM(B46),
  c, TRIM(C46),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46" s="34" t="s">
        <v>75</v>
      </c>
      <c r="F46" s="88" t="str">
        <f>IFERROR(__xludf.DUMMYFUNCTION("LET(
  b, TRIM(B46),
  e, TRIM(E46),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6" s="25" t="s">
        <v>12</v>
      </c>
      <c r="H46" s="89" t="str">
        <f>IFERROR(__xludf.DUMMYFUNCTION("LET(
  b, TRIM(B46),
  g, TRIM(G46),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46" s="90" t="s">
        <v>75</v>
      </c>
      <c r="J46" s="105" t="str">
        <f>IFERROR(__xludf.DUMMYFUNCTION("LET(
  b, TRIM(B46),
  i, TRIM(I46),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6" s="106"/>
      <c r="L46" s="92"/>
    </row>
    <row r="47">
      <c r="A47" s="31" t="s">
        <v>122</v>
      </c>
      <c r="B47" s="29" t="s">
        <v>75</v>
      </c>
      <c r="C47" s="93" t="s">
        <v>75</v>
      </c>
      <c r="D47" s="94" t="str">
        <f>IFERROR(__xludf.DUMMYFUNCTION("LET(
  b, TRIM(B47),
  c, TRIM(C47),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47" s="28" t="s">
        <v>75</v>
      </c>
      <c r="F47" s="95" t="str">
        <f>IFERROR(__xludf.DUMMYFUNCTION("LET(
  b, TRIM(B47),
  e, TRIM(E47),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7" s="29" t="s">
        <v>12</v>
      </c>
      <c r="H47" s="96" t="str">
        <f>IFERROR(__xludf.DUMMYFUNCTION("LET(
  b, TRIM(B47),
  g, TRIM(G47),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47" s="97" t="s">
        <v>75</v>
      </c>
      <c r="J47" s="103" t="str">
        <f>IFERROR(__xludf.DUMMYFUNCTION("LET(
  b, TRIM(B47),
  i, TRIM(I47),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7" s="104"/>
      <c r="L47" s="99"/>
    </row>
    <row r="48">
      <c r="A48" s="23" t="s">
        <v>123</v>
      </c>
      <c r="B48" s="25" t="s">
        <v>75</v>
      </c>
      <c r="C48" s="86" t="s">
        <v>75</v>
      </c>
      <c r="D48" s="87" t="str">
        <f>IFERROR(__xludf.DUMMYFUNCTION("LET(
  b, TRIM(B48),
  c, TRIM(C48),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48" s="34" t="s">
        <v>75</v>
      </c>
      <c r="F48" s="88" t="str">
        <f>IFERROR(__xludf.DUMMYFUNCTION("LET(
  b, TRIM(B48),
  e, TRIM(E48),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8" s="25" t="s">
        <v>12</v>
      </c>
      <c r="H48" s="89" t="str">
        <f>IFERROR(__xludf.DUMMYFUNCTION("LET(
  b, TRIM(B48),
  g, TRIM(G48),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48" s="90" t="s">
        <v>75</v>
      </c>
      <c r="J48" s="105" t="str">
        <f>IFERROR(__xludf.DUMMYFUNCTION("LET(
  b, TRIM(B48),
  i, TRIM(I48),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8" s="106"/>
      <c r="L48" s="92"/>
    </row>
    <row r="49">
      <c r="A49" s="31" t="s">
        <v>124</v>
      </c>
      <c r="B49" s="29" t="s">
        <v>73</v>
      </c>
      <c r="C49" s="93" t="s">
        <v>2</v>
      </c>
      <c r="D49" s="94" t="str">
        <f>IFERROR(__xludf.DUMMYFUNCTION("LET(
  b, TRIM(B49),
  c, TRIM(C49),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FN=1")</f>
        <v>TP=1, FP=0, FN=1</v>
      </c>
      <c r="E49" s="28" t="s">
        <v>75</v>
      </c>
      <c r="F49" s="95" t="str">
        <f>IFERROR(__xludf.DUMMYFUNCTION("LET(
  b, TRIM(B49),
  e, TRIM(E49),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FN=2")</f>
        <v>TP=0, FP=0, FN=2</v>
      </c>
      <c r="G49" s="29" t="s">
        <v>81</v>
      </c>
      <c r="H49" s="96" t="str">
        <f>IFERROR(__xludf.DUMMYFUNCTION("LET(
  b, TRIM(B49),
  g, TRIM(G49),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FP=1, FN=1")</f>
        <v>TP=1, FP=1, FN=1</v>
      </c>
      <c r="I49" s="97" t="s">
        <v>75</v>
      </c>
      <c r="J49" s="103" t="str">
        <f>IFERROR(__xludf.DUMMYFUNCTION("LET(
  b, TRIM(B49),
  i, TRIM(I49),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FN=2")</f>
        <v>TP=0, FP=0, FN=2</v>
      </c>
      <c r="K49" s="104"/>
      <c r="L49" s="99"/>
    </row>
    <row r="50">
      <c r="A50" s="23" t="s">
        <v>125</v>
      </c>
      <c r="B50" s="25" t="s">
        <v>75</v>
      </c>
      <c r="C50" s="86" t="s">
        <v>75</v>
      </c>
      <c r="D50" s="87" t="str">
        <f>IFERROR(__xludf.DUMMYFUNCTION("LET(
  b, TRIM(B50),
  c, TRIM(C50),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50" s="34" t="s">
        <v>75</v>
      </c>
      <c r="F50" s="88" t="str">
        <f>IFERROR(__xludf.DUMMYFUNCTION("LET(
  b, TRIM(B50),
  e, TRIM(E50),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50" s="25" t="s">
        <v>12</v>
      </c>
      <c r="H50" s="89" t="str">
        <f>IFERROR(__xludf.DUMMYFUNCTION("LET(
  b, TRIM(B50),
  g, TRIM(G50),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50" s="90" t="s">
        <v>75</v>
      </c>
      <c r="J50" s="105" t="str">
        <f>IFERROR(__xludf.DUMMYFUNCTION("LET(
  b, TRIM(B50),
  i, TRIM(I50),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50" s="106"/>
      <c r="L50" s="92"/>
    </row>
    <row r="51">
      <c r="A51" s="31" t="s">
        <v>126</v>
      </c>
      <c r="B51" s="29" t="s">
        <v>75</v>
      </c>
      <c r="C51" s="93" t="s">
        <v>75</v>
      </c>
      <c r="D51" s="94" t="str">
        <f>IFERROR(__xludf.DUMMYFUNCTION("LET(
  b, TRIM(B51),
  c, TRIM(C51),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51" s="28" t="s">
        <v>75</v>
      </c>
      <c r="F51" s="95" t="str">
        <f>IFERROR(__xludf.DUMMYFUNCTION("LET(
  b, TRIM(B51),
  e, TRIM(E51),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51" s="29" t="s">
        <v>12</v>
      </c>
      <c r="H51" s="96" t="str">
        <f>IFERROR(__xludf.DUMMYFUNCTION("LET(
  b, TRIM(B51),
  g, TRIM(G51),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51" s="97" t="s">
        <v>75</v>
      </c>
      <c r="J51" s="103" t="str">
        <f>IFERROR(__xludf.DUMMYFUNCTION("LET(
  b, TRIM(B51),
  i, TRIM(I51),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51" s="104"/>
      <c r="L51" s="99"/>
    </row>
    <row r="52">
      <c r="A52" s="23" t="s">
        <v>127</v>
      </c>
      <c r="B52" s="25" t="s">
        <v>75</v>
      </c>
      <c r="C52" s="86" t="s">
        <v>75</v>
      </c>
      <c r="D52" s="87" t="str">
        <f>IFERROR(__xludf.DUMMYFUNCTION("LET(
  b, TRIM(B52),
  c, TRIM(C52),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52" s="34" t="s">
        <v>75</v>
      </c>
      <c r="F52" s="88" t="str">
        <f>IFERROR(__xludf.DUMMYFUNCTION("LET(
  b, TRIM(B52),
  e, TRIM(E52),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52" s="25" t="s">
        <v>12</v>
      </c>
      <c r="H52" s="89" t="str">
        <f>IFERROR(__xludf.DUMMYFUNCTION("LET(
  b, TRIM(B52),
  g, TRIM(G52),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52" s="90" t="s">
        <v>75</v>
      </c>
      <c r="J52" s="105" t="str">
        <f>IFERROR(__xludf.DUMMYFUNCTION("LET(
  b, TRIM(B52),
  i, TRIM(I52),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52" s="106"/>
      <c r="L52" s="92"/>
    </row>
    <row r="53">
      <c r="A53" s="31" t="s">
        <v>128</v>
      </c>
      <c r="B53" s="29" t="s">
        <v>75</v>
      </c>
      <c r="C53" s="93" t="s">
        <v>75</v>
      </c>
      <c r="D53" s="94" t="str">
        <f>IFERROR(__xludf.DUMMYFUNCTION("LET(
  b, TRIM(B53),
  c, TRIM(C53),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53" s="28" t="s">
        <v>75</v>
      </c>
      <c r="F53" s="95" t="str">
        <f>IFERROR(__xludf.DUMMYFUNCTION("LET(
  b, TRIM(B53),
  e, TRIM(E53),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53" s="29" t="s">
        <v>12</v>
      </c>
      <c r="H53" s="96" t="str">
        <f>IFERROR(__xludf.DUMMYFUNCTION("LET(
  b, TRIM(B53),
  g, TRIM(G53),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53" s="97" t="s">
        <v>75</v>
      </c>
      <c r="J53" s="103" t="str">
        <f>IFERROR(__xludf.DUMMYFUNCTION("LET(
  b, TRIM(B53),
  i, TRIM(I53),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53" s="104"/>
      <c r="L53" s="99"/>
    </row>
    <row r="54">
      <c r="A54" s="23" t="s">
        <v>129</v>
      </c>
      <c r="B54" s="25" t="s">
        <v>75</v>
      </c>
      <c r="C54" s="86" t="s">
        <v>75</v>
      </c>
      <c r="D54" s="87" t="str">
        <f>IFERROR(__xludf.DUMMYFUNCTION("LET(
  b, TRIM(B54),
  c, TRIM(C54),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54" s="34" t="s">
        <v>75</v>
      </c>
      <c r="F54" s="88" t="str">
        <f>IFERROR(__xludf.DUMMYFUNCTION("LET(
  b, TRIM(B54),
  e, TRIM(E54),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54" s="25" t="s">
        <v>12</v>
      </c>
      <c r="H54" s="89" t="str">
        <f>IFERROR(__xludf.DUMMYFUNCTION("LET(
  b, TRIM(B54),
  g, TRIM(G54),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54" s="90" t="s">
        <v>75</v>
      </c>
      <c r="J54" s="105" t="str">
        <f>IFERROR(__xludf.DUMMYFUNCTION("LET(
  b, TRIM(B54),
  i, TRIM(I54),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54" s="106"/>
      <c r="L54" s="92"/>
    </row>
    <row r="55">
      <c r="A55" s="31" t="s">
        <v>130</v>
      </c>
      <c r="B55" s="29" t="s">
        <v>75</v>
      </c>
      <c r="C55" s="93" t="s">
        <v>75</v>
      </c>
      <c r="D55" s="94" t="str">
        <f>IFERROR(__xludf.DUMMYFUNCTION("LET(
  b, TRIM(B55),
  c, TRIM(C55),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55" s="28" t="s">
        <v>75</v>
      </c>
      <c r="F55" s="95" t="str">
        <f>IFERROR(__xludf.DUMMYFUNCTION("LET(
  b, TRIM(B55),
  e, TRIM(E55),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55" s="29" t="s">
        <v>12</v>
      </c>
      <c r="H55" s="96" t="str">
        <f>IFERROR(__xludf.DUMMYFUNCTION("LET(
  b, TRIM(B55),
  g, TRIM(G55),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55" s="97" t="s">
        <v>75</v>
      </c>
      <c r="J55" s="103" t="str">
        <f>IFERROR(__xludf.DUMMYFUNCTION("LET(
  b, TRIM(B55),
  i, TRIM(I55),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55" s="104"/>
      <c r="L55" s="99"/>
    </row>
    <row r="56">
      <c r="A56" s="23" t="s">
        <v>131</v>
      </c>
      <c r="B56" s="25" t="s">
        <v>75</v>
      </c>
      <c r="C56" s="86" t="s">
        <v>75</v>
      </c>
      <c r="D56" s="87" t="str">
        <f>IFERROR(__xludf.DUMMYFUNCTION("LET(
  b, TRIM(B56),
  c, TRIM(C56),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56" s="34" t="s">
        <v>75</v>
      </c>
      <c r="F56" s="88" t="str">
        <f>IFERROR(__xludf.DUMMYFUNCTION("LET(
  b, TRIM(B56),
  e, TRIM(E56),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56" s="25" t="s">
        <v>12</v>
      </c>
      <c r="H56" s="89" t="str">
        <f>IFERROR(__xludf.DUMMYFUNCTION("LET(
  b, TRIM(B56),
  g, TRIM(G56),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56" s="90" t="s">
        <v>75</v>
      </c>
      <c r="J56" s="105" t="str">
        <f>IFERROR(__xludf.DUMMYFUNCTION("LET(
  b, TRIM(B56),
  i, TRIM(I56),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56" s="106"/>
      <c r="L56" s="92"/>
    </row>
    <row r="57">
      <c r="A57" s="31" t="s">
        <v>132</v>
      </c>
      <c r="B57" s="29" t="s">
        <v>75</v>
      </c>
      <c r="C57" s="93" t="s">
        <v>75</v>
      </c>
      <c r="D57" s="94" t="str">
        <f>IFERROR(__xludf.DUMMYFUNCTION("LET(
  b, TRIM(B57),
  c, TRIM(C57),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57" s="28" t="s">
        <v>75</v>
      </c>
      <c r="F57" s="95" t="str">
        <f>IFERROR(__xludf.DUMMYFUNCTION("LET(
  b, TRIM(B57),
  e, TRIM(E57),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57" s="29" t="s">
        <v>12</v>
      </c>
      <c r="H57" s="96" t="str">
        <f>IFERROR(__xludf.DUMMYFUNCTION("LET(
  b, TRIM(B57),
  g, TRIM(G57),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57" s="97" t="s">
        <v>75</v>
      </c>
      <c r="J57" s="103" t="str">
        <f>IFERROR(__xludf.DUMMYFUNCTION("LET(
  b, TRIM(B57),
  i, TRIM(I57),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57" s="104"/>
      <c r="L57" s="99"/>
    </row>
    <row r="58">
      <c r="A58" s="23" t="s">
        <v>133</v>
      </c>
      <c r="B58" s="25" t="s">
        <v>75</v>
      </c>
      <c r="C58" s="86" t="s">
        <v>75</v>
      </c>
      <c r="D58" s="87" t="str">
        <f>IFERROR(__xludf.DUMMYFUNCTION("LET(
  b, TRIM(B58),
  c, TRIM(C58),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58" s="34" t="s">
        <v>75</v>
      </c>
      <c r="F58" s="88" t="str">
        <f>IFERROR(__xludf.DUMMYFUNCTION("LET(
  b, TRIM(B58),
  e, TRIM(E58),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58" s="25" t="s">
        <v>12</v>
      </c>
      <c r="H58" s="89" t="str">
        <f>IFERROR(__xludf.DUMMYFUNCTION("LET(
  b, TRIM(B58),
  g, TRIM(G58),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58" s="90" t="s">
        <v>75</v>
      </c>
      <c r="J58" s="105" t="str">
        <f>IFERROR(__xludf.DUMMYFUNCTION("LET(
  b, TRIM(B58),
  i, TRIM(I58),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58" s="106"/>
      <c r="L58" s="92"/>
    </row>
    <row r="59">
      <c r="A59" s="31" t="s">
        <v>134</v>
      </c>
      <c r="B59" s="29" t="s">
        <v>75</v>
      </c>
      <c r="C59" s="93" t="s">
        <v>75</v>
      </c>
      <c r="D59" s="94" t="str">
        <f>IFERROR(__xludf.DUMMYFUNCTION("LET(
  b, TRIM(B59),
  c, TRIM(C59),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59" s="28" t="s">
        <v>75</v>
      </c>
      <c r="F59" s="95" t="str">
        <f>IFERROR(__xludf.DUMMYFUNCTION("LET(
  b, TRIM(B59),
  e, TRIM(E59),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59" s="29" t="s">
        <v>12</v>
      </c>
      <c r="H59" s="96" t="str">
        <f>IFERROR(__xludf.DUMMYFUNCTION("LET(
  b, TRIM(B59),
  g, TRIM(G59),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59" s="97" t="s">
        <v>75</v>
      </c>
      <c r="J59" s="103" t="str">
        <f>IFERROR(__xludf.DUMMYFUNCTION("LET(
  b, TRIM(B59),
  i, TRIM(I59),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59" s="104"/>
      <c r="L59" s="99"/>
    </row>
    <row r="60">
      <c r="A60" s="23" t="s">
        <v>135</v>
      </c>
      <c r="B60" s="25" t="s">
        <v>75</v>
      </c>
      <c r="C60" s="86" t="s">
        <v>75</v>
      </c>
      <c r="D60" s="87" t="str">
        <f>IFERROR(__xludf.DUMMYFUNCTION("LET(
  b, TRIM(B60),
  c, TRIM(C60),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60" s="34" t="s">
        <v>75</v>
      </c>
      <c r="F60" s="88" t="str">
        <f>IFERROR(__xludf.DUMMYFUNCTION("LET(
  b, TRIM(B60),
  e, TRIM(E60),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60" s="25" t="s">
        <v>12</v>
      </c>
      <c r="H60" s="89" t="str">
        <f>IFERROR(__xludf.DUMMYFUNCTION("LET(
  b, TRIM(B60),
  g, TRIM(G60),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60" s="90" t="s">
        <v>75</v>
      </c>
      <c r="J60" s="105" t="str">
        <f>IFERROR(__xludf.DUMMYFUNCTION("LET(
  b, TRIM(B60),
  i, TRIM(I60),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60" s="106"/>
      <c r="L60" s="92"/>
    </row>
    <row r="61">
      <c r="A61" s="31" t="s">
        <v>136</v>
      </c>
      <c r="B61" s="29" t="s">
        <v>75</v>
      </c>
      <c r="C61" s="93" t="s">
        <v>75</v>
      </c>
      <c r="D61" s="94" t="str">
        <f>IFERROR(__xludf.DUMMYFUNCTION("LET(
  b, TRIM(B61),
  c, TRIM(C61),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61" s="28" t="s">
        <v>75</v>
      </c>
      <c r="F61" s="95" t="str">
        <f>IFERROR(__xludf.DUMMYFUNCTION("LET(
  b, TRIM(B61),
  e, TRIM(E61),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61" s="29" t="s">
        <v>12</v>
      </c>
      <c r="H61" s="96" t="str">
        <f>IFERROR(__xludf.DUMMYFUNCTION("LET(
  b, TRIM(B61),
  g, TRIM(G61),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61" s="97" t="s">
        <v>75</v>
      </c>
      <c r="J61" s="103" t="str">
        <f>IFERROR(__xludf.DUMMYFUNCTION("LET(
  b, TRIM(B61),
  i, TRIM(I61),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61" s="104"/>
      <c r="L61" s="99"/>
    </row>
    <row r="62">
      <c r="A62" s="23" t="s">
        <v>137</v>
      </c>
      <c r="B62" s="25" t="s">
        <v>75</v>
      </c>
      <c r="C62" s="86" t="s">
        <v>75</v>
      </c>
      <c r="D62" s="87" t="str">
        <f>IFERROR(__xludf.DUMMYFUNCTION("LET(
  b, TRIM(B62),
  c, TRIM(C62),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62" s="34" t="s">
        <v>75</v>
      </c>
      <c r="F62" s="88" t="str">
        <f>IFERROR(__xludf.DUMMYFUNCTION("LET(
  b, TRIM(B62),
  e, TRIM(E62),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62" s="25" t="s">
        <v>12</v>
      </c>
      <c r="H62" s="89" t="str">
        <f>IFERROR(__xludf.DUMMYFUNCTION("LET(
  b, TRIM(B62),
  g, TRIM(G62),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62" s="90" t="s">
        <v>75</v>
      </c>
      <c r="J62" s="105" t="str">
        <f>IFERROR(__xludf.DUMMYFUNCTION("LET(
  b, TRIM(B62),
  i, TRIM(I62),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62" s="106"/>
      <c r="L62" s="92"/>
    </row>
    <row r="63">
      <c r="A63" s="31" t="s">
        <v>138</v>
      </c>
      <c r="B63" s="29" t="s">
        <v>75</v>
      </c>
      <c r="C63" s="93" t="s">
        <v>75</v>
      </c>
      <c r="D63" s="94" t="str">
        <f>IFERROR(__xludf.DUMMYFUNCTION("LET(
  b, TRIM(B63),
  c, TRIM(C63),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63" s="28" t="s">
        <v>75</v>
      </c>
      <c r="F63" s="95" t="str">
        <f>IFERROR(__xludf.DUMMYFUNCTION("LET(
  b, TRIM(B63),
  e, TRIM(E63),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63" s="29" t="s">
        <v>12</v>
      </c>
      <c r="H63" s="96" t="str">
        <f>IFERROR(__xludf.DUMMYFUNCTION("LET(
  b, TRIM(B63),
  g, TRIM(G63),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63" s="97" t="s">
        <v>75</v>
      </c>
      <c r="J63" s="103" t="str">
        <f>IFERROR(__xludf.DUMMYFUNCTION("LET(
  b, TRIM(B63),
  i, TRIM(I63),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63" s="104"/>
      <c r="L63" s="99"/>
    </row>
    <row r="64">
      <c r="A64" s="23" t="s">
        <v>139</v>
      </c>
      <c r="B64" s="25" t="s">
        <v>75</v>
      </c>
      <c r="C64" s="86" t="s">
        <v>75</v>
      </c>
      <c r="D64" s="87" t="str">
        <f>IFERROR(__xludf.DUMMYFUNCTION("LET(
  b, TRIM(B64),
  c, TRIM(C64),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)"),"TP=1, FP=0, FN=0")</f>
        <v>TP=1, FP=0, FN=0</v>
      </c>
      <c r="E64" s="34" t="s">
        <v>75</v>
      </c>
      <c r="F64" s="88" t="str">
        <f>IFERROR(__xludf.DUMMYFUNCTION("LET(
  b, TRIM(B64),
  e, TRIM(E64),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64" s="25" t="s">
        <v>12</v>
      </c>
      <c r="H64" s="89" t="str">
        <f>IFERROR(__xludf.DUMMYFUNCTION("LET(
  b, TRIM(B64),
  g, TRIM(G64),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64" s="90" t="s">
        <v>75</v>
      </c>
      <c r="J64" s="105" t="str">
        <f>IFERROR(__xludf.DUMMYFUNCTION("LET(
  b, TRIM(B64),
  i, TRIM(I64),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64" s="106"/>
      <c r="L64" s="92"/>
    </row>
    <row r="65">
      <c r="A65" s="107" t="s">
        <v>140</v>
      </c>
      <c r="B65" s="108"/>
      <c r="C65" s="109"/>
      <c r="D65" s="110" t="str">
        <f>IFERROR(__xludf.DUMMYFUNCTION("""TP="" &amp; SUM(ARRAYFORMULA(VALUE(IFERROR(REGEXEXTRACT(D2:D64,""TP=(\d+)""),0)))) &amp;
"", FP="" &amp; SUM(ARRAYFORMULA(VALUE(IFERROR(REGEXEXTRACT(D2:D64,""FP=(\d+)""),0)))) &amp;
"", FN="" &amp; SUM(ARRAYFORMULA(VALUE(IFERROR(REGEXEXTRACT(D2:D64,""FN=(\d+)""),0))))"),"TP=59, FP=2, FN=13")</f>
        <v>TP=59, FP=2, FN=13</v>
      </c>
      <c r="E65" s="108"/>
      <c r="F65" s="110" t="str">
        <f>IFERROR(__xludf.DUMMYFUNCTION("""TP="" &amp; SUM(ARRAYFORMULA(VALUE(IFERROR(REGEXEXTRACT(F2:F64,""TP=(\d+)""),0)))) &amp;
"", FP="" &amp; SUM(ARRAYFORMULA(VALUE(IFERROR(REGEXEXTRACT(F2:F64,""FP=(\d+)""),0)))) &amp;
"", FN="" &amp; SUM(ARRAYFORMULA(VALUE(IFERROR(REGEXEXTRACT(F2:F64,""FN=(\d+)""),0))))"),"TP=55, FP=3, FN=16")</f>
        <v>TP=55, FP=3, FN=16</v>
      </c>
      <c r="G65" s="108"/>
      <c r="H65" s="110" t="str">
        <f>IFERROR(__xludf.DUMMYFUNCTION("""TP="" &amp; SUM(ARRAYFORMULA(VALUE(IFERROR(REGEXEXTRACT(H2:H64,""TP=(\d+)""),0)))) &amp;
"", FP="" &amp; SUM(ARRAYFORMULA(VALUE(IFERROR(REGEXEXTRACT(H2:H64,""FP=(\d+)""),0)))) &amp;
"", FN="" &amp; SUM(ARRAYFORMULA(VALUE(IFERROR(REGEXEXTRACT(H2:H64,""FN=(\d+)""),0))))"),"TP=15, FP=62, FN=13")</f>
        <v>TP=15, FP=62, FN=13</v>
      </c>
      <c r="I65" s="108"/>
      <c r="J65" s="110" t="str">
        <f>IFERROR(__xludf.DUMMYFUNCTION("""TP="" &amp; SUM(ARRAYFORMULA(VALUE(IFERROR(REGEXEXTRACT(J2:J64,""TP=(\d+)""),0)))) &amp;
"", FP="" &amp; SUM(ARRAYFORMULA(VALUE(IFERROR(REGEXEXTRACT(J2:J64,""FP=(\d+)""),0)))) &amp;
"", FN="" &amp; SUM(ARRAYFORMULA(VALUE(IFERROR(REGEXEXTRACT(J2:J64,""FN=(\d+)""),0))))"),"TP=54, FP=2, FN=17")</f>
        <v>TP=54, FP=2, FN=17</v>
      </c>
      <c r="K65" s="108"/>
      <c r="L65" s="110"/>
      <c r="M65" s="111"/>
      <c r="N65" s="111"/>
      <c r="O65" s="111"/>
      <c r="P65" s="111"/>
      <c r="Q65" s="111"/>
      <c r="R65" s="111"/>
      <c r="S65" s="111"/>
      <c r="T65" s="111"/>
      <c r="U65" s="111"/>
      <c r="V65" s="111"/>
      <c r="W65" s="111"/>
      <c r="X65" s="111"/>
      <c r="Y65" s="111"/>
      <c r="Z65" s="111"/>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63"/>
    <col customWidth="1" min="2" max="2" width="23.25"/>
    <col customWidth="1" hidden="1" min="3" max="3" width="19.0"/>
    <col customWidth="1" hidden="1" min="4" max="4" width="24.88"/>
    <col customWidth="1" min="5" max="5" width="19.0"/>
    <col customWidth="1" hidden="1" min="6" max="6" width="21.0"/>
    <col customWidth="1" hidden="1" min="7" max="7" width="24.88"/>
    <col customWidth="1" hidden="1" min="8" max="8" width="18.75"/>
    <col customWidth="1" min="9" max="9" width="23.5"/>
    <col customWidth="1" min="10" max="10" width="24.75"/>
    <col customWidth="1" min="11" max="11" width="19.38"/>
    <col customWidth="1" min="12" max="12" width="27.75"/>
  </cols>
  <sheetData>
    <row r="1">
      <c r="A1" s="82" t="s">
        <v>69</v>
      </c>
      <c r="B1" s="83" t="s">
        <v>47</v>
      </c>
      <c r="C1" s="112" t="s">
        <v>48</v>
      </c>
      <c r="D1" s="84" t="s">
        <v>70</v>
      </c>
      <c r="E1" s="112" t="s">
        <v>71</v>
      </c>
      <c r="F1" s="113" t="s">
        <v>70</v>
      </c>
      <c r="G1" s="83" t="s">
        <v>54</v>
      </c>
      <c r="H1" s="84" t="s">
        <v>70</v>
      </c>
      <c r="I1" s="83" t="s">
        <v>57</v>
      </c>
      <c r="J1" s="113" t="s">
        <v>70</v>
      </c>
      <c r="K1" s="83" t="s">
        <v>64</v>
      </c>
      <c r="L1" s="77" t="s">
        <v>70</v>
      </c>
    </row>
    <row r="2">
      <c r="A2" s="23" t="s">
        <v>141</v>
      </c>
      <c r="B2" s="25" t="s">
        <v>75</v>
      </c>
      <c r="C2" s="86" t="s">
        <v>75</v>
      </c>
      <c r="D2" s="33" t="str">
        <f>IFERROR(__xludf.DUMMYFUNCTION("LET(
  b, TRIM(B2),
  c, TRIM(C2),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2" s="114" t="s">
        <v>9</v>
      </c>
      <c r="F2" s="88" t="str">
        <f>IFERROR(__xludf.DUMMYFUNCTION("LET(
  b, TRIM(B2),
  e, TRIM(E2),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FP=1, FN=0")</f>
        <v>TP=0, FP=1, FN=0</v>
      </c>
      <c r="G2" s="25" t="s">
        <v>9</v>
      </c>
      <c r="H2" s="88" t="str">
        <f>IFERROR(__xludf.DUMMYFUNCTION("LET(
  b, TRIM(B2),
  g, TRIM(G2),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2" s="25" t="s">
        <v>75</v>
      </c>
      <c r="J2" s="88" t="str">
        <f>IFERROR(__xludf.DUMMYFUNCTION("LET(
  b, TRIM(B2),
  i, TRIM(I2),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2" s="25" t="s">
        <v>75</v>
      </c>
      <c r="L2" s="79" t="str">
        <f>IFERROR(__xludf.DUMMYFUNCTION("LET(
  b, TRIM(B2),
  k, TRIM(K2),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3">
      <c r="A3" s="31" t="s">
        <v>142</v>
      </c>
      <c r="B3" s="29" t="s">
        <v>75</v>
      </c>
      <c r="C3" s="93" t="s">
        <v>75</v>
      </c>
      <c r="D3" s="37" t="str">
        <f>IFERROR(__xludf.DUMMYFUNCTION("LET(
  b, TRIM(B3),
  c, TRIM(C3),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3" s="115" t="s">
        <v>9</v>
      </c>
      <c r="F3" s="95" t="str">
        <f>IFERROR(__xludf.DUMMYFUNCTION("LET(
  b, TRIM(B3),
  e, TRIM(E3),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FP=1, FN=0")</f>
        <v>TP=0, FP=1, FN=0</v>
      </c>
      <c r="G3" s="29" t="s">
        <v>75</v>
      </c>
      <c r="H3" s="95" t="str">
        <f>IFERROR(__xludf.DUMMYFUNCTION("LET(
  b, TRIM(B3),
  g, TRIM(G3),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3" s="29" t="s">
        <v>75</v>
      </c>
      <c r="J3" s="95" t="str">
        <f>IFERROR(__xludf.DUMMYFUNCTION("LET(
  b, TRIM(B3),
  i, TRIM(I3),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3" s="29" t="s">
        <v>75</v>
      </c>
      <c r="L3" s="45" t="str">
        <f>IFERROR(__xludf.DUMMYFUNCTION("LET(
  b, TRIM(B3),
  k, TRIM(K3),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4">
      <c r="A4" s="23" t="s">
        <v>143</v>
      </c>
      <c r="B4" s="25" t="s">
        <v>2</v>
      </c>
      <c r="C4" s="86" t="s">
        <v>2</v>
      </c>
      <c r="D4" s="33" t="str">
        <f>IFERROR(__xludf.DUMMYFUNCTION("LET(
  b, TRIM(B4),
  c, TRIM(C4),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4" s="114" t="s">
        <v>75</v>
      </c>
      <c r="F4" s="88" t="str">
        <f>IFERROR(__xludf.DUMMYFUNCTION("LET(
  b, TRIM(B4),
  e, TRIM(E4),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FP=0, FN=1")</f>
        <v>TP=0, FP=0, FN=1</v>
      </c>
      <c r="G4" s="25" t="s">
        <v>75</v>
      </c>
      <c r="H4" s="88" t="str">
        <f>IFERROR(__xludf.DUMMYFUNCTION("LET(
  b, TRIM(B4),
  g, TRIM(G4),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"),"TP=0, FP=0, FN=1")</f>
        <v>TP=0, FP=0, FN=1</v>
      </c>
      <c r="I4" s="25" t="s">
        <v>2</v>
      </c>
      <c r="J4" s="88" t="str">
        <f>IFERROR(__xludf.DUMMYFUNCTION("LET(
  b, TRIM(B4),
  i, TRIM(I4),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4" s="25" t="s">
        <v>75</v>
      </c>
      <c r="L4" s="79" t="str">
        <f>IFERROR(__xludf.DUMMYFUNCTION("LET(
  b, TRIM(B4),
  k, TRIM(K4),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"),"TP=0, FP=0, FN=1")</f>
        <v>TP=0, FP=0, FN=1</v>
      </c>
    </row>
    <row r="5">
      <c r="A5" s="31" t="s">
        <v>144</v>
      </c>
      <c r="B5" s="29" t="s">
        <v>16</v>
      </c>
      <c r="C5" s="93" t="s">
        <v>75</v>
      </c>
      <c r="D5" s="37" t="str">
        <f>IFERROR(__xludf.DUMMYFUNCTION("LET(
  b, TRIM(B5),
  c, TRIM(C5),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"),"TP=0, FP=0, FN=1")</f>
        <v>TP=0, FP=0, FN=1</v>
      </c>
      <c r="E5" s="115" t="s">
        <v>16</v>
      </c>
      <c r="F5" s="95" t="str">
        <f>IFERROR(__xludf.DUMMYFUNCTION("LET(
  b, TRIM(B5),
  e, TRIM(E5),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5" s="29" t="s">
        <v>75</v>
      </c>
      <c r="H5" s="95" t="str">
        <f>IFERROR(__xludf.DUMMYFUNCTION("LET(
  b, TRIM(B5),
  g, TRIM(G5),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"),"TP=0, FP=0, FN=1")</f>
        <v>TP=0, FP=0, FN=1</v>
      </c>
      <c r="I5" s="29" t="s">
        <v>16</v>
      </c>
      <c r="J5" s="95" t="str">
        <f>IFERROR(__xludf.DUMMYFUNCTION("LET(
  b, TRIM(B5),
  i, TRIM(I5),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5" s="29" t="s">
        <v>75</v>
      </c>
      <c r="L5" s="45" t="str">
        <f>IFERROR(__xludf.DUMMYFUNCTION("LET(
  b, TRIM(B5),
  k, TRIM(K5),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"),"TP=0, FP=0, FN=1")</f>
        <v>TP=0, FP=0, FN=1</v>
      </c>
    </row>
    <row r="6">
      <c r="A6" s="23" t="s">
        <v>145</v>
      </c>
      <c r="B6" s="25" t="s">
        <v>9</v>
      </c>
      <c r="C6" s="86" t="s">
        <v>97</v>
      </c>
      <c r="D6" s="33" t="str">
        <f>IFERROR(__xludf.DUMMYFUNCTION("LET(
  b, TRIM(B6),
  c, TRIM(C6),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FP=1, FN=0")</f>
        <v>TP=1, FP=1, FN=0</v>
      </c>
      <c r="E6" s="114" t="s">
        <v>97</v>
      </c>
      <c r="F6" s="88" t="str">
        <f>IFERROR(__xludf.DUMMYFUNCTION("LET(
  b, TRIM(B6),
  e, TRIM(E6),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FP=1, FN=0")</f>
        <v>TP=1, FP=1, FN=0</v>
      </c>
      <c r="G6" s="25" t="s">
        <v>2</v>
      </c>
      <c r="H6" s="88" t="str">
        <f>IFERROR(__xludf.DUMMYFUNCTION("LET(
  b, TRIM(B6),
  g, TRIM(G6),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"),"TP=0, FP=1, FN=1")</f>
        <v>TP=0, FP=1, FN=1</v>
      </c>
      <c r="I6" s="25" t="s">
        <v>2</v>
      </c>
      <c r="J6" s="88" t="str">
        <f>IFERROR(__xludf.DUMMYFUNCTION("LET(
  b, TRIM(B6),
  i, TRIM(I6),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"),"TP=0, FP=1, FN=1")</f>
        <v>TP=0, FP=1, FN=1</v>
      </c>
      <c r="K6" s="25" t="s">
        <v>97</v>
      </c>
      <c r="L6" s="79" t="str">
        <f>IFERROR(__xludf.DUMMYFUNCTION("LET(
  b, TRIM(B6),
  k, TRIM(K6),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FP=1, FN=0")</f>
        <v>TP=1, FP=1, FN=0</v>
      </c>
    </row>
    <row r="7">
      <c r="A7" s="31" t="s">
        <v>146</v>
      </c>
      <c r="B7" s="29" t="s">
        <v>75</v>
      </c>
      <c r="C7" s="93" t="s">
        <v>75</v>
      </c>
      <c r="D7" s="37" t="str">
        <f>IFERROR(__xludf.DUMMYFUNCTION("LET(
  b, TRIM(B7),
  c, TRIM(C7),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7" s="115" t="s">
        <v>75</v>
      </c>
      <c r="F7" s="95" t="str">
        <f>IFERROR(__xludf.DUMMYFUNCTION("LET(
  b, TRIM(B7),
  e, TRIM(E7),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7" s="29" t="s">
        <v>75</v>
      </c>
      <c r="H7" s="95" t="str">
        <f>IFERROR(__xludf.DUMMYFUNCTION("LET(
  b, TRIM(B7),
  g, TRIM(G7),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7" s="29" t="s">
        <v>75</v>
      </c>
      <c r="J7" s="95" t="str">
        <f>IFERROR(__xludf.DUMMYFUNCTION("LET(
  b, TRIM(B7),
  i, TRIM(I7),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7" s="29" t="s">
        <v>75</v>
      </c>
      <c r="L7" s="45" t="str">
        <f>IFERROR(__xludf.DUMMYFUNCTION("LET(
  b, TRIM(B7),
  k, TRIM(K7),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8">
      <c r="A8" s="23" t="s">
        <v>147</v>
      </c>
      <c r="B8" s="25" t="s">
        <v>75</v>
      </c>
      <c r="C8" s="86" t="s">
        <v>75</v>
      </c>
      <c r="D8" s="33" t="str">
        <f>IFERROR(__xludf.DUMMYFUNCTION("LET(
  b, TRIM(B8),
  c, TRIM(C8),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8" s="114" t="s">
        <v>75</v>
      </c>
      <c r="F8" s="88" t="str">
        <f>IFERROR(__xludf.DUMMYFUNCTION("LET(
  b, TRIM(B8),
  e, TRIM(E8),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8" s="25" t="s">
        <v>75</v>
      </c>
      <c r="H8" s="88" t="str">
        <f>IFERROR(__xludf.DUMMYFUNCTION("LET(
  b, TRIM(B8),
  g, TRIM(G8),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8" s="25" t="s">
        <v>75</v>
      </c>
      <c r="J8" s="88" t="str">
        <f>IFERROR(__xludf.DUMMYFUNCTION("LET(
  b, TRIM(B8),
  i, TRIM(I8),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8" s="25" t="s">
        <v>75</v>
      </c>
      <c r="L8" s="79" t="str">
        <f>IFERROR(__xludf.DUMMYFUNCTION("LET(
  b, TRIM(B8),
  k, TRIM(K8),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9">
      <c r="A9" s="31" t="s">
        <v>148</v>
      </c>
      <c r="B9" s="29" t="s">
        <v>75</v>
      </c>
      <c r="C9" s="93" t="s">
        <v>75</v>
      </c>
      <c r="D9" s="37" t="str">
        <f>IFERROR(__xludf.DUMMYFUNCTION("LET(
  b, TRIM(B9),
  c, TRIM(C9),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9" s="115" t="s">
        <v>12</v>
      </c>
      <c r="F9" s="95" t="str">
        <f>IFERROR(__xludf.DUMMYFUNCTION("LET(
  b, TRIM(B9),
  e, TRIM(E9),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FP=1, FN=0")</f>
        <v>TP=0, FP=1, FN=0</v>
      </c>
      <c r="G9" s="29" t="s">
        <v>12</v>
      </c>
      <c r="H9" s="95" t="str">
        <f>IFERROR(__xludf.DUMMYFUNCTION("LET(
  b, TRIM(B9),
  g, TRIM(G9),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9" s="29" t="s">
        <v>12</v>
      </c>
      <c r="J9" s="95" t="str">
        <f>IFERROR(__xludf.DUMMYFUNCTION("LET(
  b, TRIM(B9),
  i, TRIM(I9),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"),"TP=0, FP=1, FN=0")</f>
        <v>TP=0, FP=1, FN=0</v>
      </c>
      <c r="K9" s="29" t="s">
        <v>12</v>
      </c>
      <c r="L9" s="45" t="str">
        <f>IFERROR(__xludf.DUMMYFUNCTION("LET(
  b, TRIM(B9),
  k, TRIM(K9),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"),"TP=0, FP=1, FN=0")</f>
        <v>TP=0, FP=1, FN=0</v>
      </c>
    </row>
    <row r="10">
      <c r="A10" s="23" t="s">
        <v>149</v>
      </c>
      <c r="B10" s="25" t="s">
        <v>75</v>
      </c>
      <c r="C10" s="86" t="s">
        <v>75</v>
      </c>
      <c r="D10" s="33" t="str">
        <f>IFERROR(__xludf.DUMMYFUNCTION("LET(
  b, TRIM(B10),
  c, TRIM(C10),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0" s="114" t="s">
        <v>12</v>
      </c>
      <c r="F10" s="88" t="str">
        <f>IFERROR(__xludf.DUMMYFUNCTION("LET(
  b, TRIM(B10),
  e, TRIM(E10),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10" s="25" t="s">
        <v>12</v>
      </c>
      <c r="H10" s="88" t="str">
        <f>IFERROR(__xludf.DUMMYFUNCTION("LET(
  b, TRIM(B10),
  g, TRIM(G10),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10" s="25" t="s">
        <v>12</v>
      </c>
      <c r="J10" s="88" t="str">
        <f>IFERROR(__xludf.DUMMYFUNCTION("LET(
  b, TRIM(B10),
  i, TRIM(I10),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10" s="25" t="s">
        <v>12</v>
      </c>
      <c r="L10" s="79" t="str">
        <f>IFERROR(__xludf.DUMMYFUNCTION("LET(
  b, TRIM(B10),
  k, TRIM(K10),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FP=1, FN=0")</f>
        <v>TP=0, FP=1, FN=0</v>
      </c>
    </row>
    <row r="11">
      <c r="A11" s="31" t="s">
        <v>150</v>
      </c>
      <c r="B11" s="29" t="s">
        <v>75</v>
      </c>
      <c r="C11" s="93" t="s">
        <v>75</v>
      </c>
      <c r="D11" s="37" t="str">
        <f>IFERROR(__xludf.DUMMYFUNCTION("LET(
  b, TRIM(B11),
  c, TRIM(C11),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1" s="115" t="s">
        <v>12</v>
      </c>
      <c r="F11" s="95" t="str">
        <f>IFERROR(__xludf.DUMMYFUNCTION("LET(
  b, TRIM(B11),
  e, TRIM(E11),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11" s="29" t="s">
        <v>12</v>
      </c>
      <c r="H11" s="95" t="str">
        <f>IFERROR(__xludf.DUMMYFUNCTION("LET(
  b, TRIM(B11),
  g, TRIM(G11),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11" s="29" t="s">
        <v>12</v>
      </c>
      <c r="J11" s="95" t="str">
        <f>IFERROR(__xludf.DUMMYFUNCTION("LET(
  b, TRIM(B11),
  i, TRIM(I11),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11" s="29" t="s">
        <v>12</v>
      </c>
      <c r="L11" s="45" t="str">
        <f>IFERROR(__xludf.DUMMYFUNCTION("LET(
  b, TRIM(B11),
  k, TRIM(K11),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FP=1, FN=0")</f>
        <v>TP=0, FP=1, FN=0</v>
      </c>
    </row>
    <row r="12">
      <c r="A12" s="23" t="s">
        <v>151</v>
      </c>
      <c r="B12" s="25" t="s">
        <v>16</v>
      </c>
      <c r="C12" s="86" t="s">
        <v>75</v>
      </c>
      <c r="D12" s="33" t="str">
        <f>IFERROR(__xludf.DUMMYFUNCTION("LET(
  b, TRIM(B12),
  c, TRIM(C12),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12" s="114" t="s">
        <v>16</v>
      </c>
      <c r="F12" s="88" t="str">
        <f>IFERROR(__xludf.DUMMYFUNCTION("LET(
  b, TRIM(B12),
  e, TRIM(E12),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2" s="25" t="s">
        <v>16</v>
      </c>
      <c r="H12" s="88" t="str">
        <f>IFERROR(__xludf.DUMMYFUNCTION("LET(
  b, TRIM(B12),
  g, TRIM(G12),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12" s="25" t="s">
        <v>16</v>
      </c>
      <c r="J12" s="88" t="str">
        <f>IFERROR(__xludf.DUMMYFUNCTION("LET(
  b, TRIM(B12),
  i, TRIM(I12),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2" s="25" t="s">
        <v>16</v>
      </c>
      <c r="L12" s="79" t="str">
        <f>IFERROR(__xludf.DUMMYFUNCTION("LET(
  b, TRIM(B12),
  k, TRIM(K12),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3">
      <c r="A13" s="31" t="s">
        <v>152</v>
      </c>
      <c r="B13" s="29" t="s">
        <v>75</v>
      </c>
      <c r="C13" s="93" t="s">
        <v>75</v>
      </c>
      <c r="D13" s="37" t="str">
        <f>IFERROR(__xludf.DUMMYFUNCTION("LET(
  b, TRIM(B13),
  c, TRIM(C13),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3" s="115" t="s">
        <v>75</v>
      </c>
      <c r="F13" s="95" t="str">
        <f>IFERROR(__xludf.DUMMYFUNCTION("LET(
  b, TRIM(B13),
  e, TRIM(E13),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3" s="29" t="s">
        <v>75</v>
      </c>
      <c r="H13" s="95" t="str">
        <f>IFERROR(__xludf.DUMMYFUNCTION("LET(
  b, TRIM(B13),
  g, TRIM(G13),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13" s="29" t="s">
        <v>75</v>
      </c>
      <c r="J13" s="95" t="str">
        <f>IFERROR(__xludf.DUMMYFUNCTION("LET(
  b, TRIM(B13),
  i, TRIM(I13),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3" s="29" t="s">
        <v>75</v>
      </c>
      <c r="L13" s="45" t="str">
        <f>IFERROR(__xludf.DUMMYFUNCTION("LET(
  b, TRIM(B13),
  k, TRIM(K13),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4">
      <c r="A14" s="23" t="s">
        <v>153</v>
      </c>
      <c r="B14" s="25" t="s">
        <v>75</v>
      </c>
      <c r="C14" s="86" t="s">
        <v>75</v>
      </c>
      <c r="D14" s="33" t="str">
        <f>IFERROR(__xludf.DUMMYFUNCTION("LET(
  b, TRIM(B14),
  c, TRIM(C14),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4" s="114" t="s">
        <v>12</v>
      </c>
      <c r="F14" s="88" t="str">
        <f>IFERROR(__xludf.DUMMYFUNCTION("LET(
  b, TRIM(B14),
  e, TRIM(E14),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14" s="25" t="s">
        <v>12</v>
      </c>
      <c r="H14" s="88" t="str">
        <f>IFERROR(__xludf.DUMMYFUNCTION("LET(
  b, TRIM(B14),
  g, TRIM(G14),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14" s="25" t="s">
        <v>12</v>
      </c>
      <c r="J14" s="88" t="str">
        <f>IFERROR(__xludf.DUMMYFUNCTION("LET(
  b, TRIM(B14),
  i, TRIM(I14),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14" s="25" t="s">
        <v>12</v>
      </c>
      <c r="L14" s="79" t="str">
        <f>IFERROR(__xludf.DUMMYFUNCTION("LET(
  b, TRIM(B14),
  k, TRIM(K14),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FP=1, FN=0")</f>
        <v>TP=0, FP=1, FN=0</v>
      </c>
    </row>
    <row r="15">
      <c r="A15" s="31" t="s">
        <v>154</v>
      </c>
      <c r="B15" s="29" t="s">
        <v>75</v>
      </c>
      <c r="C15" s="93" t="s">
        <v>75</v>
      </c>
      <c r="D15" s="37" t="str">
        <f>IFERROR(__xludf.DUMMYFUNCTION("LET(
  b, TRIM(B15),
  c, TRIM(C15),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5" s="115" t="s">
        <v>75</v>
      </c>
      <c r="F15" s="95" t="str">
        <f>IFERROR(__xludf.DUMMYFUNCTION("LET(
  b, TRIM(B15),
  e, TRIM(E15),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5" s="29" t="s">
        <v>75</v>
      </c>
      <c r="H15" s="95" t="str">
        <f>IFERROR(__xludf.DUMMYFUNCTION("LET(
  b, TRIM(B15),
  g, TRIM(G15),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15" s="29" t="s">
        <v>75</v>
      </c>
      <c r="J15" s="95" t="str">
        <f>IFERROR(__xludf.DUMMYFUNCTION("LET(
  b, TRIM(B15),
  i, TRIM(I15),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5" s="29" t="s">
        <v>75</v>
      </c>
      <c r="L15" s="45" t="str">
        <f>IFERROR(__xludf.DUMMYFUNCTION("LET(
  b, TRIM(B15),
  k, TRIM(K15),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6">
      <c r="A16" s="23" t="s">
        <v>155</v>
      </c>
      <c r="B16" s="25" t="s">
        <v>2</v>
      </c>
      <c r="C16" s="86" t="s">
        <v>2</v>
      </c>
      <c r="D16" s="33" t="str">
        <f>IFERROR(__xludf.DUMMYFUNCTION("LET(
  b, TRIM(B16),
  c, TRIM(C16),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6" s="114" t="s">
        <v>2</v>
      </c>
      <c r="F16" s="88" t="str">
        <f>IFERROR(__xludf.DUMMYFUNCTION("LET(
  b, TRIM(B16),
  e, TRIM(E16),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6" s="25" t="s">
        <v>2</v>
      </c>
      <c r="H16" s="88" t="str">
        <f>IFERROR(__xludf.DUMMYFUNCTION("LET(
  b, TRIM(B16),
  g, TRIM(G16),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16" s="25" t="s">
        <v>156</v>
      </c>
      <c r="J16" s="88" t="str">
        <f>IFERROR(__xludf.DUMMYFUNCTION("LET(
  b, TRIM(B16),
  i, TRIM(I16),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FP=1, FN=0")</f>
        <v>TP=1, FP=1, FN=0</v>
      </c>
      <c r="K16" s="25" t="s">
        <v>75</v>
      </c>
      <c r="L16" s="79" t="str">
        <f>IFERROR(__xludf.DUMMYFUNCTION("LET(
  b, TRIM(B16),
  k, TRIM(K16),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17">
      <c r="A17" s="31" t="s">
        <v>157</v>
      </c>
      <c r="B17" s="29" t="s">
        <v>2</v>
      </c>
      <c r="C17" s="93" t="s">
        <v>75</v>
      </c>
      <c r="D17" s="37" t="str">
        <f>IFERROR(__xludf.DUMMYFUNCTION("LET(
  b, TRIM(B17),
  c, TRIM(C17),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17" s="115" t="s">
        <v>75</v>
      </c>
      <c r="F17" s="95" t="str">
        <f>IFERROR(__xludf.DUMMYFUNCTION("LET(
  b, TRIM(B17),
  e, TRIM(E17),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FN=1")</f>
        <v>TP=0, FP=0, FN=1</v>
      </c>
      <c r="G17" s="29" t="s">
        <v>2</v>
      </c>
      <c r="H17" s="95" t="str">
        <f>IFERROR(__xludf.DUMMYFUNCTION("LET(
  b, TRIM(B17),
  g, TRIM(G17),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17" s="29" t="s">
        <v>75</v>
      </c>
      <c r="J17" s="95" t="str">
        <f>IFERROR(__xludf.DUMMYFUNCTION("LET(
  b, TRIM(B17),
  i, TRIM(I17),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17" s="29" t="s">
        <v>75</v>
      </c>
      <c r="L17" s="45" t="str">
        <f>IFERROR(__xludf.DUMMYFUNCTION("LET(
  b, TRIM(B17),
  k, TRIM(K17),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18">
      <c r="A18" s="23" t="s">
        <v>158</v>
      </c>
      <c r="B18" s="25" t="s">
        <v>2</v>
      </c>
      <c r="C18" s="86" t="s">
        <v>2</v>
      </c>
      <c r="D18" s="33" t="str">
        <f>IFERROR(__xludf.DUMMYFUNCTION("LET(
  b, TRIM(B18),
  c, TRIM(C18),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8" s="114" t="s">
        <v>2</v>
      </c>
      <c r="F18" s="88" t="str">
        <f>IFERROR(__xludf.DUMMYFUNCTION("LET(
  b, TRIM(B18),
  e, TRIM(E18),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8" s="25" t="s">
        <v>2</v>
      </c>
      <c r="H18" s="88" t="str">
        <f>IFERROR(__xludf.DUMMYFUNCTION("LET(
  b, TRIM(B18),
  g, TRIM(G18),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18" s="25" t="s">
        <v>2</v>
      </c>
      <c r="J18" s="88" t="str">
        <f>IFERROR(__xludf.DUMMYFUNCTION("LET(
  b, TRIM(B18),
  i, TRIM(I18),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8" s="25" t="s">
        <v>2</v>
      </c>
      <c r="L18" s="79" t="str">
        <f>IFERROR(__xludf.DUMMYFUNCTION("LET(
  b, TRIM(B18),
  k, TRIM(K18),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9">
      <c r="A19" s="31" t="s">
        <v>159</v>
      </c>
      <c r="B19" s="29" t="s">
        <v>75</v>
      </c>
      <c r="C19" s="93" t="s">
        <v>75</v>
      </c>
      <c r="D19" s="37" t="str">
        <f>IFERROR(__xludf.DUMMYFUNCTION("LET(
  b, TRIM(B19),
  c, TRIM(C19),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9" s="115" t="s">
        <v>9</v>
      </c>
      <c r="F19" s="95" t="str">
        <f>IFERROR(__xludf.DUMMYFUNCTION("LET(
  b, TRIM(B19),
  e, TRIM(E19),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19" s="29" t="s">
        <v>9</v>
      </c>
      <c r="H19" s="95" t="str">
        <f>IFERROR(__xludf.DUMMYFUNCTION("LET(
  b, TRIM(B19),
  g, TRIM(G19),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19" s="29" t="s">
        <v>75</v>
      </c>
      <c r="J19" s="95" t="str">
        <f>IFERROR(__xludf.DUMMYFUNCTION("LET(
  b, TRIM(B19),
  i, TRIM(I19),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9" s="29" t="s">
        <v>75</v>
      </c>
      <c r="L19" s="45" t="str">
        <f>IFERROR(__xludf.DUMMYFUNCTION("LET(
  b, TRIM(B19),
  k, TRIM(K19),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0">
      <c r="A20" s="23" t="s">
        <v>160</v>
      </c>
      <c r="B20" s="25" t="s">
        <v>75</v>
      </c>
      <c r="C20" s="86" t="s">
        <v>75</v>
      </c>
      <c r="D20" s="33" t="str">
        <f>IFERROR(__xludf.DUMMYFUNCTION("LET(
  b, TRIM(B20),
  c, TRIM(C20),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0" s="114" t="s">
        <v>97</v>
      </c>
      <c r="F20" s="88" t="str">
        <f>IFERROR(__xludf.DUMMYFUNCTION("LET(
  b, TRIM(B20),
  e, TRIM(E20),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FP=2, FN=0")</f>
        <v>TP=0, FP=2, FN=0</v>
      </c>
      <c r="G20" s="25" t="s">
        <v>97</v>
      </c>
      <c r="H20" s="88" t="str">
        <f>IFERROR(__xludf.DUMMYFUNCTION("LET(
  b, TRIM(B20),
  g, TRIM(G20),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20" s="25" t="s">
        <v>75</v>
      </c>
      <c r="J20" s="88" t="str">
        <f>IFERROR(__xludf.DUMMYFUNCTION("LET(
  b, TRIM(B20),
  i, TRIM(I20),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0" s="25" t="s">
        <v>2</v>
      </c>
      <c r="L20" s="79" t="str">
        <f>IFERROR(__xludf.DUMMYFUNCTION("LET(
  b, TRIM(B20),
  k, TRIM(K20),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FP=1, FN=0")</f>
        <v>TP=0, FP=1, FN=0</v>
      </c>
    </row>
    <row r="21">
      <c r="A21" s="31" t="s">
        <v>161</v>
      </c>
      <c r="B21" s="29" t="s">
        <v>75</v>
      </c>
      <c r="C21" s="93" t="s">
        <v>75</v>
      </c>
      <c r="D21" s="37" t="str">
        <f>IFERROR(__xludf.DUMMYFUNCTION("LET(
  b, TRIM(B21),
  c, TRIM(C21),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1" s="115" t="s">
        <v>75</v>
      </c>
      <c r="F21" s="95" t="str">
        <f>IFERROR(__xludf.DUMMYFUNCTION("LET(
  b, TRIM(B21),
  e, TRIM(E21),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1" s="29" t="s">
        <v>9</v>
      </c>
      <c r="H21" s="95" t="str">
        <f>IFERROR(__xludf.DUMMYFUNCTION("LET(
  b, TRIM(B21),
  g, TRIM(G21),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21" s="29" t="s">
        <v>75</v>
      </c>
      <c r="J21" s="95" t="str">
        <f>IFERROR(__xludf.DUMMYFUNCTION("LET(
  b, TRIM(B21),
  i, TRIM(I21),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1" s="29" t="s">
        <v>75</v>
      </c>
      <c r="L21" s="45" t="str">
        <f>IFERROR(__xludf.DUMMYFUNCTION("LET(
  b, TRIM(B21),
  k, TRIM(K21),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2">
      <c r="A22" s="23" t="s">
        <v>162</v>
      </c>
      <c r="B22" s="25" t="s">
        <v>75</v>
      </c>
      <c r="C22" s="86" t="s">
        <v>75</v>
      </c>
      <c r="D22" s="33" t="str">
        <f>IFERROR(__xludf.DUMMYFUNCTION("LET(
  b, TRIM(B22),
  c, TRIM(C22),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2" s="114" t="s">
        <v>75</v>
      </c>
      <c r="F22" s="88" t="str">
        <f>IFERROR(__xludf.DUMMYFUNCTION("LET(
  b, TRIM(B22),
  e, TRIM(E22),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2" s="25" t="s">
        <v>75</v>
      </c>
      <c r="H22" s="88" t="str">
        <f>IFERROR(__xludf.DUMMYFUNCTION("LET(
  b, TRIM(B22),
  g, TRIM(G22),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22" s="25" t="s">
        <v>75</v>
      </c>
      <c r="J22" s="88" t="str">
        <f>IFERROR(__xludf.DUMMYFUNCTION("LET(
  b, TRIM(B22),
  i, TRIM(I22),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2" s="25" t="s">
        <v>75</v>
      </c>
      <c r="L22" s="79" t="str">
        <f>IFERROR(__xludf.DUMMYFUNCTION("LET(
  b, TRIM(B22),
  k, TRIM(K22),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3">
      <c r="A23" s="31" t="s">
        <v>163</v>
      </c>
      <c r="B23" s="29" t="s">
        <v>75</v>
      </c>
      <c r="C23" s="93" t="s">
        <v>75</v>
      </c>
      <c r="D23" s="37" t="str">
        <f>IFERROR(__xludf.DUMMYFUNCTION("LET(
  b, TRIM(B23),
  c, TRIM(C23),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3" s="115" t="s">
        <v>75</v>
      </c>
      <c r="F23" s="95" t="str">
        <f>IFERROR(__xludf.DUMMYFUNCTION("LET(
  b, TRIM(B23),
  e, TRIM(E23),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3" s="29" t="s">
        <v>75</v>
      </c>
      <c r="H23" s="95" t="str">
        <f>IFERROR(__xludf.DUMMYFUNCTION("LET(
  b, TRIM(B23),
  g, TRIM(G23),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23" s="29" t="s">
        <v>75</v>
      </c>
      <c r="J23" s="95" t="str">
        <f>IFERROR(__xludf.DUMMYFUNCTION("LET(
  b, TRIM(B23),
  i, TRIM(I23),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3" s="29" t="s">
        <v>75</v>
      </c>
      <c r="L23" s="45" t="str">
        <f>IFERROR(__xludf.DUMMYFUNCTION("LET(
  b, TRIM(B23),
  k, TRIM(K23),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4">
      <c r="A24" s="23" t="s">
        <v>164</v>
      </c>
      <c r="B24" s="25" t="s">
        <v>75</v>
      </c>
      <c r="C24" s="86" t="s">
        <v>75</v>
      </c>
      <c r="D24" s="33" t="str">
        <f>IFERROR(__xludf.DUMMYFUNCTION("LET(
  b, TRIM(B24),
  c, TRIM(C24),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4" s="114" t="s">
        <v>12</v>
      </c>
      <c r="F24" s="88" t="str">
        <f>IFERROR(__xludf.DUMMYFUNCTION("LET(
  b, TRIM(B24),
  e, TRIM(E24),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24" s="25" t="s">
        <v>12</v>
      </c>
      <c r="H24" s="88" t="str">
        <f>IFERROR(__xludf.DUMMYFUNCTION("LET(
  b, TRIM(B24),
  g, TRIM(G24),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24" s="25" t="s">
        <v>12</v>
      </c>
      <c r="J24" s="88" t="str">
        <f>IFERROR(__xludf.DUMMYFUNCTION("LET(
  b, TRIM(B24),
  i, TRIM(I24),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24" s="25" t="s">
        <v>12</v>
      </c>
      <c r="L24" s="79" t="str">
        <f>IFERROR(__xludf.DUMMYFUNCTION("LET(
  b, TRIM(B24),
  k, TRIM(K24),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FP=1, FN=0")</f>
        <v>TP=0, FP=1, FN=0</v>
      </c>
    </row>
    <row r="25">
      <c r="A25" s="31" t="s">
        <v>165</v>
      </c>
      <c r="B25" s="29" t="s">
        <v>75</v>
      </c>
      <c r="C25" s="93" t="s">
        <v>75</v>
      </c>
      <c r="D25" s="37" t="str">
        <f>IFERROR(__xludf.DUMMYFUNCTION("LET(
  b, TRIM(B25),
  c, TRIM(C25),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5" s="115" t="s">
        <v>9</v>
      </c>
      <c r="F25" s="95" t="str">
        <f>IFERROR(__xludf.DUMMYFUNCTION("LET(
  b, TRIM(B25),
  e, TRIM(E25),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25" s="29" t="s">
        <v>97</v>
      </c>
      <c r="H25" s="95" t="str">
        <f>IFERROR(__xludf.DUMMYFUNCTION("LET(
  b, TRIM(B25),
  g, TRIM(G25),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25" s="29" t="s">
        <v>75</v>
      </c>
      <c r="J25" s="95" t="str">
        <f>IFERROR(__xludf.DUMMYFUNCTION("LET(
  b, TRIM(B25),
  i, TRIM(I25),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5" s="29" t="s">
        <v>75</v>
      </c>
      <c r="L25" s="45" t="str">
        <f>IFERROR(__xludf.DUMMYFUNCTION("LET(
  b, TRIM(B25),
  k, TRIM(K25),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6">
      <c r="A26" s="23" t="s">
        <v>166</v>
      </c>
      <c r="B26" s="25" t="s">
        <v>75</v>
      </c>
      <c r="C26" s="86" t="s">
        <v>75</v>
      </c>
      <c r="D26" s="33" t="str">
        <f>IFERROR(__xludf.DUMMYFUNCTION("LET(
  b, TRIM(B26),
  c, TRIM(C26),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6" s="114" t="s">
        <v>75</v>
      </c>
      <c r="F26" s="88" t="str">
        <f>IFERROR(__xludf.DUMMYFUNCTION("LET(
  b, TRIM(B26),
  e, TRIM(E26),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6" s="25" t="s">
        <v>75</v>
      </c>
      <c r="H26" s="88" t="str">
        <f>IFERROR(__xludf.DUMMYFUNCTION("LET(
  b, TRIM(B26),
  g, TRIM(G26),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26" s="25" t="s">
        <v>75</v>
      </c>
      <c r="J26" s="88" t="str">
        <f>IFERROR(__xludf.DUMMYFUNCTION("LET(
  b, TRIM(B26),
  i, TRIM(I26),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6" s="25" t="s">
        <v>75</v>
      </c>
      <c r="L26" s="79" t="str">
        <f>IFERROR(__xludf.DUMMYFUNCTION("LET(
  b, TRIM(B26),
  k, TRIM(K26),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7">
      <c r="A27" s="31" t="s">
        <v>167</v>
      </c>
      <c r="B27" s="29" t="s">
        <v>75</v>
      </c>
      <c r="C27" s="93" t="s">
        <v>75</v>
      </c>
      <c r="D27" s="37" t="str">
        <f>IFERROR(__xludf.DUMMYFUNCTION("LET(
  b, TRIM(B27),
  c, TRIM(C27),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7" s="115" t="s">
        <v>75</v>
      </c>
      <c r="F27" s="95" t="str">
        <f>IFERROR(__xludf.DUMMYFUNCTION("LET(
  b, TRIM(B27),
  e, TRIM(E27),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7" s="29" t="s">
        <v>75</v>
      </c>
      <c r="H27" s="95" t="str">
        <f>IFERROR(__xludf.DUMMYFUNCTION("LET(
  b, TRIM(B27),
  g, TRIM(G27),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27" s="29" t="s">
        <v>2</v>
      </c>
      <c r="J27" s="95" t="str">
        <f>IFERROR(__xludf.DUMMYFUNCTION("LET(
  b, TRIM(B27),
  i, TRIM(I27),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27" s="29" t="s">
        <v>75</v>
      </c>
      <c r="L27" s="45" t="str">
        <f>IFERROR(__xludf.DUMMYFUNCTION("LET(
  b, TRIM(B27),
  k, TRIM(K27),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8">
      <c r="A28" s="23" t="s">
        <v>168</v>
      </c>
      <c r="B28" s="25" t="s">
        <v>75</v>
      </c>
      <c r="C28" s="86" t="s">
        <v>75</v>
      </c>
      <c r="D28" s="33" t="str">
        <f>IFERROR(__xludf.DUMMYFUNCTION("LET(
  b, TRIM(B28),
  c, TRIM(C28),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8" s="114" t="s">
        <v>2</v>
      </c>
      <c r="F28" s="88" t="str">
        <f>IFERROR(__xludf.DUMMYFUNCTION("LET(
  b, TRIM(B28),
  e, TRIM(E28),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28" s="25" t="s">
        <v>97</v>
      </c>
      <c r="H28" s="88" t="str">
        <f>IFERROR(__xludf.DUMMYFUNCTION("LET(
  b, TRIM(B28),
  g, TRIM(G28),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28" s="25" t="s">
        <v>2</v>
      </c>
      <c r="J28" s="88" t="str">
        <f>IFERROR(__xludf.DUMMYFUNCTION("LET(
  b, TRIM(B28),
  i, TRIM(I28),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28" s="25" t="s">
        <v>75</v>
      </c>
      <c r="L28" s="79" t="str">
        <f>IFERROR(__xludf.DUMMYFUNCTION("LET(
  b, TRIM(B28),
  k, TRIM(K28),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9">
      <c r="A29" s="31" t="s">
        <v>169</v>
      </c>
      <c r="B29" s="29" t="s">
        <v>75</v>
      </c>
      <c r="C29" s="93" t="s">
        <v>75</v>
      </c>
      <c r="D29" s="37" t="str">
        <f>IFERROR(__xludf.DUMMYFUNCTION("LET(
  b, TRIM(B29),
  c, TRIM(C29),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9" s="115" t="s">
        <v>75</v>
      </c>
      <c r="F29" s="95" t="str">
        <f>IFERROR(__xludf.DUMMYFUNCTION("LET(
  b, TRIM(B29),
  e, TRIM(E29),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9" s="29" t="s">
        <v>9</v>
      </c>
      <c r="H29" s="95" t="str">
        <f>IFERROR(__xludf.DUMMYFUNCTION("LET(
  b, TRIM(B29),
  g, TRIM(G29),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29" s="29" t="s">
        <v>75</v>
      </c>
      <c r="J29" s="95" t="str">
        <f>IFERROR(__xludf.DUMMYFUNCTION("LET(
  b, TRIM(B29),
  i, TRIM(I29),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9" s="29" t="s">
        <v>75</v>
      </c>
      <c r="L29" s="45" t="str">
        <f>IFERROR(__xludf.DUMMYFUNCTION("LET(
  b, TRIM(B29),
  k, TRIM(K29),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0">
      <c r="A30" s="23" t="s">
        <v>170</v>
      </c>
      <c r="B30" s="25" t="s">
        <v>75</v>
      </c>
      <c r="C30" s="86" t="s">
        <v>75</v>
      </c>
      <c r="D30" s="33" t="str">
        <f>IFERROR(__xludf.DUMMYFUNCTION("LET(
  b, TRIM(B30),
  c, TRIM(C30),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0" s="114" t="s">
        <v>75</v>
      </c>
      <c r="F30" s="88" t="str">
        <f>IFERROR(__xludf.DUMMYFUNCTION("LET(
  b, TRIM(B30),
  e, TRIM(E30),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0" s="25" t="s">
        <v>75</v>
      </c>
      <c r="H30" s="88" t="str">
        <f>IFERROR(__xludf.DUMMYFUNCTION("LET(
  b, TRIM(B30),
  g, TRIM(G30),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30" s="25" t="s">
        <v>75</v>
      </c>
      <c r="J30" s="88" t="str">
        <f>IFERROR(__xludf.DUMMYFUNCTION("LET(
  b, TRIM(B30),
  i, TRIM(I30),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0" s="25" t="s">
        <v>75</v>
      </c>
      <c r="L30" s="79" t="str">
        <f>IFERROR(__xludf.DUMMYFUNCTION("LET(
  b, TRIM(B30),
  k, TRIM(K30),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1">
      <c r="A31" s="31" t="s">
        <v>171</v>
      </c>
      <c r="B31" s="29" t="s">
        <v>75</v>
      </c>
      <c r="C31" s="93" t="s">
        <v>75</v>
      </c>
      <c r="D31" s="37" t="str">
        <f>IFERROR(__xludf.DUMMYFUNCTION("LET(
  b, TRIM(B31),
  c, TRIM(C31),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1" s="115" t="s">
        <v>9</v>
      </c>
      <c r="F31" s="95" t="str">
        <f>IFERROR(__xludf.DUMMYFUNCTION("LET(
  b, TRIM(B31),
  e, TRIM(E31),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31" s="29" t="s">
        <v>9</v>
      </c>
      <c r="H31" s="95" t="str">
        <f>IFERROR(__xludf.DUMMYFUNCTION("LET(
  b, TRIM(B31),
  g, TRIM(G31),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31" s="29" t="s">
        <v>9</v>
      </c>
      <c r="J31" s="95" t="str">
        <f>IFERROR(__xludf.DUMMYFUNCTION("LET(
  b, TRIM(B31),
  i, TRIM(I31),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31" s="29" t="s">
        <v>75</v>
      </c>
      <c r="L31" s="45" t="str">
        <f>IFERROR(__xludf.DUMMYFUNCTION("LET(
  b, TRIM(B31),
  k, TRIM(K31),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2">
      <c r="A32" s="23" t="s">
        <v>172</v>
      </c>
      <c r="B32" s="25" t="s">
        <v>75</v>
      </c>
      <c r="C32" s="86" t="s">
        <v>75</v>
      </c>
      <c r="D32" s="33" t="str">
        <f>IFERROR(__xludf.DUMMYFUNCTION("LET(
  b, TRIM(B32),
  c, TRIM(C32),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2" s="114" t="s">
        <v>75</v>
      </c>
      <c r="F32" s="88" t="str">
        <f>IFERROR(__xludf.DUMMYFUNCTION("LET(
  b, TRIM(B32),
  e, TRIM(E32),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2" s="25" t="s">
        <v>75</v>
      </c>
      <c r="H32" s="88" t="str">
        <f>IFERROR(__xludf.DUMMYFUNCTION("LET(
  b, TRIM(B32),
  g, TRIM(G32),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32" s="25" t="s">
        <v>75</v>
      </c>
      <c r="J32" s="88" t="str">
        <f>IFERROR(__xludf.DUMMYFUNCTION("LET(
  b, TRIM(B32),
  i, TRIM(I32),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2" s="25" t="s">
        <v>75</v>
      </c>
      <c r="L32" s="79" t="str">
        <f>IFERROR(__xludf.DUMMYFUNCTION("LET(
  b, TRIM(B32),
  k, TRIM(K32),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3">
      <c r="A33" s="31" t="s">
        <v>173</v>
      </c>
      <c r="B33" s="29" t="s">
        <v>75</v>
      </c>
      <c r="C33" s="93" t="s">
        <v>75</v>
      </c>
      <c r="D33" s="37" t="str">
        <f>IFERROR(__xludf.DUMMYFUNCTION("LET(
  b, TRIM(B33),
  c, TRIM(C33),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3" s="115" t="s">
        <v>75</v>
      </c>
      <c r="F33" s="95" t="str">
        <f>IFERROR(__xludf.DUMMYFUNCTION("LET(
  b, TRIM(B33),
  e, TRIM(E33),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3" s="29" t="s">
        <v>75</v>
      </c>
      <c r="H33" s="95" t="str">
        <f>IFERROR(__xludf.DUMMYFUNCTION("LET(
  b, TRIM(B33),
  g, TRIM(G33),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33" s="29" t="s">
        <v>75</v>
      </c>
      <c r="J33" s="95" t="str">
        <f>IFERROR(__xludf.DUMMYFUNCTION("LET(
  b, TRIM(B33),
  i, TRIM(I33),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3" s="29" t="s">
        <v>75</v>
      </c>
      <c r="L33" s="45" t="str">
        <f>IFERROR(__xludf.DUMMYFUNCTION("LET(
  b, TRIM(B33),
  k, TRIM(K33),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4">
      <c r="A34" s="23" t="s">
        <v>174</v>
      </c>
      <c r="B34" s="25" t="s">
        <v>75</v>
      </c>
      <c r="C34" s="86" t="s">
        <v>75</v>
      </c>
      <c r="D34" s="33" t="str">
        <f>IFERROR(__xludf.DUMMYFUNCTION("LET(
  b, TRIM(B34),
  c, TRIM(C34),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4" s="114" t="s">
        <v>2</v>
      </c>
      <c r="F34" s="88" t="str">
        <f>IFERROR(__xludf.DUMMYFUNCTION("LET(
  b, TRIM(B34),
  e, TRIM(E34),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34" s="25" t="s">
        <v>2</v>
      </c>
      <c r="H34" s="88" t="str">
        <f>IFERROR(__xludf.DUMMYFUNCTION("LET(
  b, TRIM(B34),
  g, TRIM(G34),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34" s="25" t="s">
        <v>75</v>
      </c>
      <c r="J34" s="88" t="str">
        <f>IFERROR(__xludf.DUMMYFUNCTION("LET(
  b, TRIM(B34),
  i, TRIM(I34),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4" s="25" t="s">
        <v>75</v>
      </c>
      <c r="L34" s="79" t="str">
        <f>IFERROR(__xludf.DUMMYFUNCTION("LET(
  b, TRIM(B34),
  k, TRIM(K34),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5">
      <c r="A35" s="31" t="s">
        <v>175</v>
      </c>
      <c r="B35" s="29" t="s">
        <v>75</v>
      </c>
      <c r="C35" s="93" t="s">
        <v>75</v>
      </c>
      <c r="D35" s="37" t="str">
        <f>IFERROR(__xludf.DUMMYFUNCTION("LET(
  b, TRIM(B35),
  c, TRIM(C35),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5" s="115" t="s">
        <v>16</v>
      </c>
      <c r="F35" s="95" t="str">
        <f>IFERROR(__xludf.DUMMYFUNCTION("LET(
  b, TRIM(B35),
  e, TRIM(E35),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35" s="29" t="s">
        <v>16</v>
      </c>
      <c r="H35" s="95" t="str">
        <f>IFERROR(__xludf.DUMMYFUNCTION("LET(
  b, TRIM(B35),
  g, TRIM(G35),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35" s="29" t="s">
        <v>16</v>
      </c>
      <c r="J35" s="95" t="str">
        <f>IFERROR(__xludf.DUMMYFUNCTION("LET(
  b, TRIM(B35),
  i, TRIM(I35),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35" s="29" t="s">
        <v>16</v>
      </c>
      <c r="L35" s="45" t="str">
        <f>IFERROR(__xludf.DUMMYFUNCTION("LET(
  b, TRIM(B35),
  k, TRIM(K35),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FP=1, FN=0")</f>
        <v>TP=0, FP=1, FN=0</v>
      </c>
    </row>
    <row r="36">
      <c r="A36" s="23" t="s">
        <v>176</v>
      </c>
      <c r="B36" s="25" t="s">
        <v>75</v>
      </c>
      <c r="C36" s="86" t="s">
        <v>75</v>
      </c>
      <c r="D36" s="33" t="str">
        <f>IFERROR(__xludf.DUMMYFUNCTION("LET(
  b, TRIM(B36),
  c, TRIM(C36),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6" s="114" t="s">
        <v>2</v>
      </c>
      <c r="F36" s="88" t="str">
        <f>IFERROR(__xludf.DUMMYFUNCTION("LET(
  b, TRIM(B36),
  e, TRIM(E36),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36" s="25" t="s">
        <v>2</v>
      </c>
      <c r="H36" s="88" t="str">
        <f>IFERROR(__xludf.DUMMYFUNCTION("LET(
  b, TRIM(B36),
  g, TRIM(G36),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36" s="25" t="s">
        <v>75</v>
      </c>
      <c r="J36" s="88" t="str">
        <f>IFERROR(__xludf.DUMMYFUNCTION("LET(
  b, TRIM(B36),
  i, TRIM(I36),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6" s="25" t="s">
        <v>75</v>
      </c>
      <c r="L36" s="79" t="str">
        <f>IFERROR(__xludf.DUMMYFUNCTION("LET(
  b, TRIM(B36),
  k, TRIM(K36),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7">
      <c r="A37" s="31" t="s">
        <v>177</v>
      </c>
      <c r="B37" s="29" t="s">
        <v>75</v>
      </c>
      <c r="C37" s="93" t="s">
        <v>75</v>
      </c>
      <c r="D37" s="37" t="str">
        <f>IFERROR(__xludf.DUMMYFUNCTION("LET(
  b, TRIM(B37),
  c, TRIM(C37),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7" s="115" t="s">
        <v>75</v>
      </c>
      <c r="F37" s="95" t="str">
        <f>IFERROR(__xludf.DUMMYFUNCTION("LET(
  b, TRIM(B37),
  e, TRIM(E37),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7" s="29" t="s">
        <v>75</v>
      </c>
      <c r="H37" s="95" t="str">
        <f>IFERROR(__xludf.DUMMYFUNCTION("LET(
  b, TRIM(B37),
  g, TRIM(G37),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37" s="29" t="s">
        <v>16</v>
      </c>
      <c r="J37" s="95" t="str">
        <f>IFERROR(__xludf.DUMMYFUNCTION("LET(
  b, TRIM(B37),
  i, TRIM(I37),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37" s="29" t="s">
        <v>75</v>
      </c>
      <c r="L37" s="45" t="str">
        <f>IFERROR(__xludf.DUMMYFUNCTION("LET(
  b, TRIM(B37),
  k, TRIM(K37),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8">
      <c r="A38" s="23" t="s">
        <v>178</v>
      </c>
      <c r="B38" s="25" t="s">
        <v>75</v>
      </c>
      <c r="C38" s="86" t="s">
        <v>75</v>
      </c>
      <c r="D38" s="33" t="str">
        <f>IFERROR(__xludf.DUMMYFUNCTION("LET(
  b, TRIM(B38),
  c, TRIM(C38),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8" s="114" t="s">
        <v>75</v>
      </c>
      <c r="F38" s="88" t="str">
        <f>IFERROR(__xludf.DUMMYFUNCTION("LET(
  b, TRIM(B38),
  e, TRIM(E38),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8" s="25" t="s">
        <v>16</v>
      </c>
      <c r="H38" s="88" t="str">
        <f>IFERROR(__xludf.DUMMYFUNCTION("LET(
  b, TRIM(B38),
  g, TRIM(G38),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38" s="25" t="s">
        <v>16</v>
      </c>
      <c r="J38" s="88" t="str">
        <f>IFERROR(__xludf.DUMMYFUNCTION("LET(
  b, TRIM(B38),
  i, TRIM(I38),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38" s="25" t="s">
        <v>16</v>
      </c>
      <c r="L38" s="79" t="str">
        <f>IFERROR(__xludf.DUMMYFUNCTION("LET(
  b, TRIM(B38),
  k, TRIM(K38),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FP=1, FN=0")</f>
        <v>TP=0, FP=1, FN=0</v>
      </c>
    </row>
    <row r="39">
      <c r="A39" s="31" t="s">
        <v>179</v>
      </c>
      <c r="B39" s="29" t="s">
        <v>75</v>
      </c>
      <c r="C39" s="93" t="s">
        <v>75</v>
      </c>
      <c r="D39" s="37" t="str">
        <f>IFERROR(__xludf.DUMMYFUNCTION("LET(
  b, TRIM(B39),
  c, TRIM(C39),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9" s="115" t="s">
        <v>75</v>
      </c>
      <c r="F39" s="95" t="str">
        <f>IFERROR(__xludf.DUMMYFUNCTION("LET(
  b, TRIM(B39),
  e, TRIM(E39),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9" s="29" t="s">
        <v>2</v>
      </c>
      <c r="H39" s="95" t="str">
        <f>IFERROR(__xludf.DUMMYFUNCTION("LET(
  b, TRIM(B39),
  g, TRIM(G39),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39" s="29" t="s">
        <v>75</v>
      </c>
      <c r="J39" s="95" t="str">
        <f>IFERROR(__xludf.DUMMYFUNCTION("LET(
  b, TRIM(B39),
  i, TRIM(I39),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9" s="29" t="s">
        <v>2</v>
      </c>
      <c r="L39" s="45" t="str">
        <f>IFERROR(__xludf.DUMMYFUNCTION("LET(
  b, TRIM(B39),
  k, TRIM(K39),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FP=1, FN=0")</f>
        <v>TP=0, FP=1, FN=0</v>
      </c>
    </row>
    <row r="40">
      <c r="A40" s="23" t="s">
        <v>180</v>
      </c>
      <c r="B40" s="25" t="s">
        <v>75</v>
      </c>
      <c r="C40" s="86" t="s">
        <v>75</v>
      </c>
      <c r="D40" s="33" t="str">
        <f>IFERROR(__xludf.DUMMYFUNCTION("LET(
  b, TRIM(B40),
  c, TRIM(C40),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0" s="114" t="s">
        <v>75</v>
      </c>
      <c r="F40" s="88" t="str">
        <f>IFERROR(__xludf.DUMMYFUNCTION("LET(
  b, TRIM(B40),
  e, TRIM(E40),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0" s="25" t="s">
        <v>75</v>
      </c>
      <c r="H40" s="88" t="str">
        <f>IFERROR(__xludf.DUMMYFUNCTION("LET(
  b, TRIM(B40),
  g, TRIM(G40),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40" s="25" t="s">
        <v>75</v>
      </c>
      <c r="J40" s="88" t="str">
        <f>IFERROR(__xludf.DUMMYFUNCTION("LET(
  b, TRIM(B40),
  i, TRIM(I40),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0" s="25" t="s">
        <v>75</v>
      </c>
      <c r="L40" s="79" t="str">
        <f>IFERROR(__xludf.DUMMYFUNCTION("LET(
  b, TRIM(B40),
  k, TRIM(K40),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1">
      <c r="A41" s="31" t="s">
        <v>181</v>
      </c>
      <c r="B41" s="29" t="s">
        <v>75</v>
      </c>
      <c r="C41" s="93" t="s">
        <v>75</v>
      </c>
      <c r="D41" s="37" t="str">
        <f>IFERROR(__xludf.DUMMYFUNCTION("LET(
  b, TRIM(B41),
  c, TRIM(C41),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1" s="115" t="s">
        <v>75</v>
      </c>
      <c r="F41" s="95" t="str">
        <f>IFERROR(__xludf.DUMMYFUNCTION("LET(
  b, TRIM(B41),
  e, TRIM(E41),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1" s="29" t="s">
        <v>75</v>
      </c>
      <c r="H41" s="95" t="str">
        <f>IFERROR(__xludf.DUMMYFUNCTION("LET(
  b, TRIM(B41),
  g, TRIM(G41),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41" s="29" t="s">
        <v>75</v>
      </c>
      <c r="J41" s="95" t="str">
        <f>IFERROR(__xludf.DUMMYFUNCTION("LET(
  b, TRIM(B41),
  i, TRIM(I41),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1" s="29" t="s">
        <v>75</v>
      </c>
      <c r="L41" s="45" t="str">
        <f>IFERROR(__xludf.DUMMYFUNCTION("LET(
  b, TRIM(B41),
  k, TRIM(K41),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2">
      <c r="A42" s="23" t="s">
        <v>182</v>
      </c>
      <c r="B42" s="25" t="s">
        <v>75</v>
      </c>
      <c r="C42" s="86" t="s">
        <v>2</v>
      </c>
      <c r="D42" s="33" t="str">
        <f>IFERROR(__xludf.DUMMYFUNCTION("LET(
  b, TRIM(B42),
  c, TRIM(C42),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FP=1, FN=0")</f>
        <v>TP=0, FP=1, FN=0</v>
      </c>
      <c r="E42" s="114" t="s">
        <v>2</v>
      </c>
      <c r="F42" s="88" t="str">
        <f>IFERROR(__xludf.DUMMYFUNCTION("LET(
  b, TRIM(B42),
  e, TRIM(E42),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42" s="25" t="s">
        <v>2</v>
      </c>
      <c r="H42" s="88" t="str">
        <f>IFERROR(__xludf.DUMMYFUNCTION("LET(
  b, TRIM(B42),
  g, TRIM(G42),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42" s="25" t="s">
        <v>75</v>
      </c>
      <c r="J42" s="88" t="str">
        <f>IFERROR(__xludf.DUMMYFUNCTION("LET(
  b, TRIM(B42),
  i, TRIM(I42),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2" s="25" t="s">
        <v>2</v>
      </c>
      <c r="L42" s="79" t="str">
        <f>IFERROR(__xludf.DUMMYFUNCTION("LET(
  b, TRIM(B42),
  k, TRIM(K42),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FP=1, FN=0")</f>
        <v>TP=0, FP=1, FN=0</v>
      </c>
    </row>
    <row r="43">
      <c r="A43" s="31" t="s">
        <v>183</v>
      </c>
      <c r="B43" s="29" t="s">
        <v>2</v>
      </c>
      <c r="C43" s="93" t="s">
        <v>2</v>
      </c>
      <c r="D43" s="37" t="str">
        <f>IFERROR(__xludf.DUMMYFUNCTION("LET(
  b, TRIM(B43),
  c, TRIM(C43),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3" s="115" t="s">
        <v>2</v>
      </c>
      <c r="F43" s="95" t="str">
        <f>IFERROR(__xludf.DUMMYFUNCTION("LET(
  b, TRIM(B43),
  e, TRIM(E43),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3" s="29" t="s">
        <v>2</v>
      </c>
      <c r="H43" s="95" t="str">
        <f>IFERROR(__xludf.DUMMYFUNCTION("LET(
  b, TRIM(B43),
  g, TRIM(G43),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43" s="29" t="s">
        <v>2</v>
      </c>
      <c r="J43" s="95" t="str">
        <f>IFERROR(__xludf.DUMMYFUNCTION("LET(
  b, TRIM(B43),
  i, TRIM(I43),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3" s="29" t="s">
        <v>2</v>
      </c>
      <c r="L43" s="45" t="str">
        <f>IFERROR(__xludf.DUMMYFUNCTION("LET(
  b, TRIM(B43),
  k, TRIM(K43),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4">
      <c r="A44" s="23" t="s">
        <v>184</v>
      </c>
      <c r="B44" s="25" t="s">
        <v>97</v>
      </c>
      <c r="C44" s="86" t="s">
        <v>73</v>
      </c>
      <c r="D44" s="33" t="str">
        <f>IFERROR(__xludf.DUMMYFUNCTION("LET(
  b, TRIM(B44),
  c, TRIM(C44),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FP=1, FN=1")</f>
        <v>TP=1, FP=1, FN=1</v>
      </c>
      <c r="E44" s="114" t="s">
        <v>2</v>
      </c>
      <c r="F44" s="88" t="str">
        <f>IFERROR(__xludf.DUMMYFUNCTION("LET(
  b, TRIM(B44),
  e, TRIM(E44),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FN=1")</f>
        <v>TP=1, FP=0, FN=1</v>
      </c>
      <c r="G44" s="25" t="s">
        <v>2</v>
      </c>
      <c r="H44" s="88" t="str">
        <f>IFERROR(__xludf.DUMMYFUNCTION("LET(
  b, TRIM(B44),
  g, TRIM(G44),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FN=1")</f>
        <v>TP=1, FP=0, FN=1</v>
      </c>
      <c r="I44" s="25" t="s">
        <v>2</v>
      </c>
      <c r="J44" s="88" t="str">
        <f>IFERROR(__xludf.DUMMYFUNCTION("LET(
  b, TRIM(B44),
  i, TRIM(I44),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FN=1")</f>
        <v>TP=1, FP=0, FN=1</v>
      </c>
      <c r="K44" s="25" t="s">
        <v>97</v>
      </c>
      <c r="L44" s="79" t="str">
        <f>IFERROR(__xludf.DUMMYFUNCTION("LET(
  b, TRIM(B44),
  k, TRIM(K44),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"),"TP=2, FP=0, FN=0")</f>
        <v>TP=2, FP=0, FN=0</v>
      </c>
    </row>
    <row r="45">
      <c r="A45" s="31" t="s">
        <v>185</v>
      </c>
      <c r="B45" s="29" t="s">
        <v>2</v>
      </c>
      <c r="C45" s="93" t="s">
        <v>2</v>
      </c>
      <c r="D45" s="37" t="str">
        <f>IFERROR(__xludf.DUMMYFUNCTION("LET(
  b, TRIM(B45),
  c, TRIM(C45),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5" s="115" t="s">
        <v>2</v>
      </c>
      <c r="F45" s="95" t="str">
        <f>IFERROR(__xludf.DUMMYFUNCTION("LET(
  b, TRIM(B45),
  e, TRIM(E45),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5" s="29" t="s">
        <v>2</v>
      </c>
      <c r="H45" s="95" t="str">
        <f>IFERROR(__xludf.DUMMYFUNCTION("LET(
  b, TRIM(B45),
  g, TRIM(G45),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45" s="29" t="s">
        <v>75</v>
      </c>
      <c r="J45" s="95" t="str">
        <f>IFERROR(__xludf.DUMMYFUNCTION("LET(
  b, TRIM(B45),
  i, TRIM(I45),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45" s="29" t="s">
        <v>156</v>
      </c>
      <c r="L45" s="45" t="str">
        <f>IFERROR(__xludf.DUMMYFUNCTION("LET(
  b, TRIM(B45),
  k, TRIM(K45),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46">
      <c r="A46" s="107" t="s">
        <v>140</v>
      </c>
      <c r="B46" s="116"/>
      <c r="C46" s="116"/>
      <c r="D46" s="117" t="str">
        <f>IFERROR(__xludf.DUMMYFUNCTION("""TP="" &amp; SUM(ARRAYFORMULA(VALUE(IFERROR(REGEXEXTRACT(D2:D45,""TP=(\d+)""),0)))) &amp;
"", FP="" &amp; SUM(ARRAYFORMULA(VALUE(IFERROR(REGEXEXTRACT(D2:D45,""FP=(\d+)""),0)))) &amp;
"", FN="" &amp; SUM(ARRAYFORMULA(VALUE(IFERROR(REGEXEXTRACT(D2:D45,""FN=(\d+)""),0))))
"),"TP=40, FP=3, FN=4")</f>
        <v>TP=40, FP=3, FN=4</v>
      </c>
      <c r="E46" s="116"/>
      <c r="F46" s="117" t="str">
        <f>IFERROR(__xludf.DUMMYFUNCTION("""TP="" &amp; SUM(ARRAYFORMULA(VALUE(IFERROR(REGEXEXTRACT(F2:F45,""TP=(\d+)""),0)))) &amp;
"", FP="" &amp; SUM(ARRAYFORMULA(VALUE(IFERROR(REGEXEXTRACT(F2:F45,""FP=(\d+)""),0)))) &amp;
"", FN="" &amp; SUM(ARRAYFORMULA(VALUE(IFERROR(REGEXEXTRACT(F2:F45,""FN=(\d+)""),0))))
"),"TP=26, FP=18, FN=3")</f>
        <v>TP=26, FP=18, FN=3</v>
      </c>
      <c r="G46" s="116"/>
      <c r="H46" s="117" t="str">
        <f>IFERROR(__xludf.DUMMYFUNCTION("""TP="" &amp; SUM(ARRAYFORMULA(VALUE(IFERROR(REGEXEXTRACT(H2:H45,""TP=(\d+)""),0)))) &amp;
"", FP="" &amp; SUM(ARRAYFORMULA(VALUE(IFERROR(REGEXEXTRACT(H2:H45,""FP=(\d+)""),0)))) &amp;
"", FN="" &amp; SUM(ARRAYFORMULA(VALUE(IFERROR(REGEXEXTRACT(H2:H45,""FN=(\d+)""),0))))
"),"TP=22, FP=23, FN=4")</f>
        <v>TP=22, FP=23, FN=4</v>
      </c>
      <c r="I46" s="116"/>
      <c r="J46" s="117" t="str">
        <f>IFERROR(__xludf.DUMMYFUNCTION("""TP="" &amp; SUM(ARRAYFORMULA(VALUE(IFERROR(REGEXEXTRACT(J2:J45,""TP=(\d+)""),0)))) &amp;
"", FP="" &amp; SUM(ARRAYFORMULA(VALUE(IFERROR(REGEXEXTRACT(J2:J45,""FP=(\d+)""),0)))) &amp;
"", FN="" &amp; SUM(ARRAYFORMULA(VALUE(IFERROR(REGEXEXTRACT(J2:J45,""FN=(\d+)""),0))))
"),"TP=30, FP=13, FN=4")</f>
        <v>TP=30, FP=13, FN=4</v>
      </c>
      <c r="K46" s="116"/>
      <c r="L46" s="118" t="str">
        <f>IFERROR(__xludf.DUMMYFUNCTION("""TP="" &amp; SUM(ARRAYFORMULA(VALUE(IFERROR(REGEXEXTRACT(L2:L45,""TP=(\d+)""),0)))) &amp;
"", FP="" &amp; SUM(ARRAYFORMULA(VALUE(IFERROR(REGEXEXTRACT(L2:L45,""FP=(\d+)""),0)))) &amp;
"", FN="" &amp; SUM(ARRAYFORMULA(VALUE(IFERROR(REGEXEXTRACT(L2:L45,""FN=(\d+)""),0))))
"),"TP=31, FP=12, FN=4")</f>
        <v>TP=31, FP=12, FN=4</v>
      </c>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16.25"/>
    <col customWidth="1" min="3" max="3" width="23.5"/>
    <col customWidth="1" min="4" max="4" width="19.0"/>
    <col customWidth="1" min="5" max="5" width="27.13"/>
    <col customWidth="1" min="6" max="6" width="19.5"/>
    <col customWidth="1" min="7" max="7" width="18.5"/>
    <col customWidth="1" min="8" max="8" width="19.13"/>
    <col customWidth="1" min="9" max="9" width="27.13"/>
    <col customWidth="1" min="10" max="10" width="18.0"/>
    <col customWidth="1" min="11" max="11" width="19.38"/>
    <col customWidth="1" min="12" max="12" width="18.88"/>
  </cols>
  <sheetData>
    <row r="1">
      <c r="A1" s="119" t="s">
        <v>69</v>
      </c>
      <c r="B1" s="120" t="s">
        <v>47</v>
      </c>
      <c r="C1" s="121" t="s">
        <v>48</v>
      </c>
      <c r="D1" s="113" t="s">
        <v>70</v>
      </c>
      <c r="E1" s="120" t="s">
        <v>71</v>
      </c>
      <c r="F1" s="84" t="s">
        <v>70</v>
      </c>
      <c r="G1" s="120" t="s">
        <v>54</v>
      </c>
      <c r="H1" s="84" t="s">
        <v>70</v>
      </c>
      <c r="I1" s="120" t="s">
        <v>57</v>
      </c>
      <c r="J1" s="84" t="s">
        <v>70</v>
      </c>
      <c r="K1" s="83" t="s">
        <v>64</v>
      </c>
      <c r="L1" s="77" t="s">
        <v>70</v>
      </c>
    </row>
    <row r="2">
      <c r="A2" s="23" t="s">
        <v>186</v>
      </c>
      <c r="B2" s="25" t="s">
        <v>2</v>
      </c>
      <c r="C2" s="86" t="s">
        <v>75</v>
      </c>
      <c r="D2" s="87" t="str">
        <f>IFERROR(__xludf.DUMMYFUNCTION("LET(
  b, TRIM(B2),
  c, TRIM(C2),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"),"TP=0, FP=0, FN=1")</f>
        <v>TP=0, FP=0, FN=1</v>
      </c>
      <c r="E2" s="34" t="s">
        <v>9</v>
      </c>
      <c r="F2" s="88" t="str">
        <f>IFERROR(__xludf.DUMMYFUNCTION("LET(
  b, TRIM(B2),
  e, TRIM(E2),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FP=1, FN=1")</f>
        <v>TP=0, FP=1, FN=1</v>
      </c>
      <c r="G2" s="25" t="s">
        <v>75</v>
      </c>
      <c r="H2" s="88" t="str">
        <f>IFERROR(__xludf.DUMMYFUNCTION("LET(
  b, TRIM(B2),
  g, TRIM(G2),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)"),"TP=0, FP=0, FN=1")</f>
        <v>TP=0, FP=0, FN=1</v>
      </c>
      <c r="I2" s="25" t="s">
        <v>75</v>
      </c>
      <c r="J2" s="88" t="str">
        <f>IFERROR(__xludf.DUMMYFUNCTION("LET(
  b, TRIM(B2),
  i, TRIM(I2),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"),"TP=0, FP=0, FN=1")</f>
        <v>TP=0, FP=0, FN=1</v>
      </c>
      <c r="K2" s="25" t="s">
        <v>75</v>
      </c>
      <c r="L2" s="92" t="str">
        <f>IFERROR(__xludf.DUMMYFUNCTION("LET(
  b, TRIM(B2),
  k, TRIM(K2),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"),"TP=0, FP=0, FN=1")</f>
        <v>TP=0, FP=0, FN=1</v>
      </c>
    </row>
    <row r="3">
      <c r="A3" s="31" t="s">
        <v>187</v>
      </c>
      <c r="B3" s="29" t="s">
        <v>75</v>
      </c>
      <c r="C3" s="93" t="s">
        <v>75</v>
      </c>
      <c r="D3" s="94" t="str">
        <f>IFERROR(__xludf.DUMMYFUNCTION("LET(
  b, TRIM(B3),
  c, TRIM(C3),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3" s="28" t="s">
        <v>75</v>
      </c>
      <c r="F3" s="95" t="str">
        <f>IFERROR(__xludf.DUMMYFUNCTION("LET(
  b, TRIM(B3),
  e, TRIM(E3),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3" s="29" t="s">
        <v>75</v>
      </c>
      <c r="H3" s="95" t="str">
        <f>IFERROR(__xludf.DUMMYFUNCTION("LET(
  b, TRIM(B3),
  g, TRIM(G3),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3" s="29" t="s">
        <v>75</v>
      </c>
      <c r="J3" s="95" t="str">
        <f>IFERROR(__xludf.DUMMYFUNCTION("LET(
  b, TRIM(B3),
  i, TRIM(I3),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3" s="29" t="s">
        <v>75</v>
      </c>
      <c r="L3" s="99" t="str">
        <f>IFERROR(__xludf.DUMMYFUNCTION("LET(
  b, TRIM(B3),
  k, TRIM(K3),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4">
      <c r="A4" s="23" t="s">
        <v>188</v>
      </c>
      <c r="B4" s="25" t="s">
        <v>75</v>
      </c>
      <c r="C4" s="86" t="s">
        <v>75</v>
      </c>
      <c r="D4" s="87" t="str">
        <f>IFERROR(__xludf.DUMMYFUNCTION("LET(
  b, TRIM(B4),
  c, TRIM(C4),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4" s="34" t="s">
        <v>9</v>
      </c>
      <c r="F4" s="88" t="str">
        <f>IFERROR(__xludf.DUMMYFUNCTION("LET(
  b, TRIM(B4),
  e, TRIM(E4),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FP=1, FN=0")</f>
        <v>TP=0, FP=1, FN=0</v>
      </c>
      <c r="G4" s="25" t="s">
        <v>75</v>
      </c>
      <c r="H4" s="88" t="str">
        <f>IFERROR(__xludf.DUMMYFUNCTION("LET(
  b, TRIM(B4),
  g, TRIM(G4),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4" s="25" t="s">
        <v>75</v>
      </c>
      <c r="J4" s="88" t="str">
        <f>IFERROR(__xludf.DUMMYFUNCTION("LET(
  b, TRIM(B4),
  i, TRIM(I4),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4" s="25" t="s">
        <v>75</v>
      </c>
      <c r="L4" s="92" t="str">
        <f>IFERROR(__xludf.DUMMYFUNCTION("LET(
  b, TRIM(B4),
  k, TRIM(K4),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5">
      <c r="A5" s="31" t="s">
        <v>189</v>
      </c>
      <c r="B5" s="29" t="s">
        <v>81</v>
      </c>
      <c r="C5" s="93" t="s">
        <v>75</v>
      </c>
      <c r="D5" s="94" t="str">
        <f>IFERROR(__xludf.DUMMYFUNCTION("LET(
  b, TRIM(B5),
  c, TRIM(C5),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"),"TP=0, FP=0, FN=2")</f>
        <v>TP=0, FP=0, FN=2</v>
      </c>
      <c r="E5" s="28" t="s">
        <v>75</v>
      </c>
      <c r="F5" s="95" t="str">
        <f>IFERROR(__xludf.DUMMYFUNCTION("LET(
  b, TRIM(B5),
  e, TRIM(E5),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FP=0, FN=2")</f>
        <v>TP=0, FP=0, FN=2</v>
      </c>
      <c r="G5" s="29" t="s">
        <v>75</v>
      </c>
      <c r="H5" s="95" t="str">
        <f>IFERROR(__xludf.DUMMYFUNCTION("LET(
  b, TRIM(B5),
  g, TRIM(G5),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)"),"TP=0, FP=0, FN=2")</f>
        <v>TP=0, FP=0, FN=2</v>
      </c>
      <c r="I5" s="29" t="s">
        <v>75</v>
      </c>
      <c r="J5" s="95" t="str">
        <f>IFERROR(__xludf.DUMMYFUNCTION("LET(
  b, TRIM(B5),
  i, TRIM(I5),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"),"TP=0, FP=0, FN=2")</f>
        <v>TP=0, FP=0, FN=2</v>
      </c>
      <c r="K5" s="29" t="s">
        <v>75</v>
      </c>
      <c r="L5" s="99" t="str">
        <f>IFERROR(__xludf.DUMMYFUNCTION("LET(
  b, TRIM(B5),
  k, TRIM(K5),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"),"TP=0, FP=0, FN=2")</f>
        <v>TP=0, FP=0, FN=2</v>
      </c>
    </row>
    <row r="6">
      <c r="A6" s="23" t="s">
        <v>190</v>
      </c>
      <c r="B6" s="25" t="s">
        <v>2</v>
      </c>
      <c r="C6" s="86" t="s">
        <v>75</v>
      </c>
      <c r="D6" s="87" t="str">
        <f>IFERROR(__xludf.DUMMYFUNCTION("LET(
  b, TRIM(B6),
  c, TRIM(C6),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"),"TP=0, FP=0, FN=1")</f>
        <v>TP=0, FP=0, FN=1</v>
      </c>
      <c r="E6" s="34" t="s">
        <v>75</v>
      </c>
      <c r="F6" s="88" t="str">
        <f>IFERROR(__xludf.DUMMYFUNCTION("LET(
  b, TRIM(B6),
  e, TRIM(E6),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FP=0, FN=1")</f>
        <v>TP=0, FP=0, FN=1</v>
      </c>
      <c r="G6" s="25" t="s">
        <v>75</v>
      </c>
      <c r="H6" s="88" t="str">
        <f>IFERROR(__xludf.DUMMYFUNCTION("LET(
  b, TRIM(B6),
  g, TRIM(G6),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)"),"TP=0, FP=0, FN=1")</f>
        <v>TP=0, FP=0, FN=1</v>
      </c>
      <c r="I6" s="25" t="s">
        <v>75</v>
      </c>
      <c r="J6" s="88" t="str">
        <f>IFERROR(__xludf.DUMMYFUNCTION("LET(
  b, TRIM(B6),
  i, TRIM(I6),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"),"TP=0, FP=0, FN=1")</f>
        <v>TP=0, FP=0, FN=1</v>
      </c>
      <c r="K6" s="25" t="s">
        <v>75</v>
      </c>
      <c r="L6" s="92" t="str">
        <f>IFERROR(__xludf.DUMMYFUNCTION("LET(
  b, TRIM(B6),
  k, TRIM(K6),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"),"TP=0, FP=0, FN=1")</f>
        <v>TP=0, FP=0, FN=1</v>
      </c>
    </row>
    <row r="7">
      <c r="A7" s="31" t="s">
        <v>191</v>
      </c>
      <c r="B7" s="29" t="s">
        <v>81</v>
      </c>
      <c r="C7" s="93" t="s">
        <v>9</v>
      </c>
      <c r="D7" s="94" t="str">
        <f>IFERROR(__xludf.DUMMYFUNCTION("LET(
  b, TRIM(B7),
  c, TRIM(C7),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FN=1")</f>
        <v>TP=1, FP=0, FN=1</v>
      </c>
      <c r="E7" s="28" t="s">
        <v>75</v>
      </c>
      <c r="F7" s="95" t="str">
        <f>IFERROR(__xludf.DUMMYFUNCTION("LET(
  b, TRIM(B7),
  e, TRIM(E7),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FP=0, FN=2")</f>
        <v>TP=0, FP=0, FN=2</v>
      </c>
      <c r="G7" s="29" t="s">
        <v>75</v>
      </c>
      <c r="H7" s="95" t="str">
        <f>IFERROR(__xludf.DUMMYFUNCTION("LET(
  b, TRIM(B7),
  g, TRIM(G7),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)"),"TP=0, FP=0, FN=2")</f>
        <v>TP=0, FP=0, FN=2</v>
      </c>
      <c r="I7" s="29" t="s">
        <v>75</v>
      </c>
      <c r="J7" s="95" t="str">
        <f>IFERROR(__xludf.DUMMYFUNCTION("LET(
  b, TRIM(B7),
  i, TRIM(I7),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"),"TP=0, FP=0, FN=2")</f>
        <v>TP=0, FP=0, FN=2</v>
      </c>
      <c r="K7" s="29" t="s">
        <v>75</v>
      </c>
      <c r="L7" s="99" t="str">
        <f>IFERROR(__xludf.DUMMYFUNCTION("LET(
  b, TRIM(B7),
  k, TRIM(K7),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"),"TP=0, FP=0, FN=2")</f>
        <v>TP=0, FP=0, FN=2</v>
      </c>
    </row>
    <row r="8">
      <c r="A8" s="23" t="s">
        <v>192</v>
      </c>
      <c r="B8" s="25" t="s">
        <v>75</v>
      </c>
      <c r="C8" s="86" t="s">
        <v>75</v>
      </c>
      <c r="D8" s="87" t="str">
        <f>IFERROR(__xludf.DUMMYFUNCTION("LET(
  b, TRIM(B8),
  c, TRIM(C8),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8" s="34" t="s">
        <v>75</v>
      </c>
      <c r="F8" s="88" t="str">
        <f>IFERROR(__xludf.DUMMYFUNCTION("LET(
  b, TRIM(B8),
  e, TRIM(E8),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8" s="25" t="s">
        <v>75</v>
      </c>
      <c r="H8" s="88" t="str">
        <f>IFERROR(__xludf.DUMMYFUNCTION("LET(
  b, TRIM(B8),
  g, TRIM(G8),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8" s="25" t="s">
        <v>75</v>
      </c>
      <c r="J8" s="88" t="str">
        <f>IFERROR(__xludf.DUMMYFUNCTION("LET(
  b, TRIM(B8),
  i, TRIM(I8),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8" s="25" t="s">
        <v>75</v>
      </c>
      <c r="L8" s="92" t="str">
        <f>IFERROR(__xludf.DUMMYFUNCTION("LET(
  b, TRIM(B8),
  k, TRIM(K8),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9">
      <c r="A9" s="31" t="s">
        <v>193</v>
      </c>
      <c r="B9" s="29" t="s">
        <v>75</v>
      </c>
      <c r="C9" s="93" t="s">
        <v>75</v>
      </c>
      <c r="D9" s="94" t="str">
        <f>IFERROR(__xludf.DUMMYFUNCTION("LET(
  b, TRIM(B9),
  c, TRIM(C9),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9" s="28" t="s">
        <v>75</v>
      </c>
      <c r="F9" s="95" t="str">
        <f>IFERROR(__xludf.DUMMYFUNCTION("LET(
  b, TRIM(B9),
  e, TRIM(E9),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9" s="29" t="s">
        <v>75</v>
      </c>
      <c r="H9" s="95" t="str">
        <f>IFERROR(__xludf.DUMMYFUNCTION("LET(
  b, TRIM(B9),
  g, TRIM(G9),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9" s="29" t="s">
        <v>75</v>
      </c>
      <c r="J9" s="95" t="str">
        <f>IFERROR(__xludf.DUMMYFUNCTION("LET(
  b, TRIM(B9),
  i, TRIM(I9),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
"),"TP=1, FP=0, FN=0")</f>
        <v>TP=1, FP=0, FN=0</v>
      </c>
      <c r="K9" s="29" t="s">
        <v>75</v>
      </c>
      <c r="L9" s="99" t="str">
        <f>IFERROR(__xludf.DUMMYFUNCTION("LET(
  b, TRIM(B9),
  k, TRIM(K9),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10">
      <c r="A10" s="23" t="s">
        <v>194</v>
      </c>
      <c r="B10" s="25" t="s">
        <v>9</v>
      </c>
      <c r="C10" s="86" t="s">
        <v>75</v>
      </c>
      <c r="D10" s="87" t="str">
        <f>IFERROR(__xludf.DUMMYFUNCTION("LET(
  b, TRIM(B10),
  c, TRIM(C10),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10" s="34" t="s">
        <v>75</v>
      </c>
      <c r="F10" s="88" t="str">
        <f>IFERROR(__xludf.DUMMYFUNCTION("LET(
  b, TRIM(B10),
  e, TRIM(E10),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FN=1")</f>
        <v>TP=0, FP=0, FN=1</v>
      </c>
      <c r="G10" s="25" t="s">
        <v>75</v>
      </c>
      <c r="H10" s="88" t="str">
        <f>IFERROR(__xludf.DUMMYFUNCTION("LET(
  b, TRIM(B10),
  g, TRIM(G10),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FP=0, FN=1")</f>
        <v>TP=0, FP=0, FN=1</v>
      </c>
      <c r="I10" s="25" t="s">
        <v>75</v>
      </c>
      <c r="J10" s="88" t="str">
        <f>IFERROR(__xludf.DUMMYFUNCTION("LET(
  b, TRIM(B10),
  i, TRIM(I10),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10" s="25" t="s">
        <v>75</v>
      </c>
      <c r="L10" s="92" t="str">
        <f>IFERROR(__xludf.DUMMYFUNCTION("LET(
  b, TRIM(B10),
  k, TRIM(K10),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11">
      <c r="A11" s="31" t="s">
        <v>195</v>
      </c>
      <c r="B11" s="29" t="s">
        <v>75</v>
      </c>
      <c r="C11" s="93" t="s">
        <v>75</v>
      </c>
      <c r="D11" s="94" t="str">
        <f>IFERROR(__xludf.DUMMYFUNCTION("LET(
  b, TRIM(B11),
  c, TRIM(C11),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1" s="28" t="s">
        <v>75</v>
      </c>
      <c r="F11" s="95" t="str">
        <f>IFERROR(__xludf.DUMMYFUNCTION("LET(
  b, TRIM(B11),
  e, TRIM(E11),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1" s="29" t="s">
        <v>75</v>
      </c>
      <c r="H11" s="95" t="str">
        <f>IFERROR(__xludf.DUMMYFUNCTION("LET(
  b, TRIM(B11),
  g, TRIM(G11),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11" s="29" t="s">
        <v>75</v>
      </c>
      <c r="J11" s="95" t="str">
        <f>IFERROR(__xludf.DUMMYFUNCTION("LET(
  b, TRIM(B11),
  i, TRIM(I11),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1" s="29" t="s">
        <v>75</v>
      </c>
      <c r="L11" s="99" t="str">
        <f>IFERROR(__xludf.DUMMYFUNCTION("LET(
  b, TRIM(B11),
  k, TRIM(K11),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2">
      <c r="A12" s="23" t="s">
        <v>196</v>
      </c>
      <c r="B12" s="25" t="s">
        <v>75</v>
      </c>
      <c r="C12" s="86" t="s">
        <v>75</v>
      </c>
      <c r="D12" s="87" t="str">
        <f>IFERROR(__xludf.DUMMYFUNCTION("LET(
  b, TRIM(B12),
  c, TRIM(C12),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2" s="34" t="s">
        <v>75</v>
      </c>
      <c r="F12" s="88" t="str">
        <f>IFERROR(__xludf.DUMMYFUNCTION("LET(
  b, TRIM(B12),
  e, TRIM(E12),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2" s="25" t="s">
        <v>9</v>
      </c>
      <c r="H12" s="88" t="str">
        <f>IFERROR(__xludf.DUMMYFUNCTION("LET(
  b, TRIM(B12),
  g, TRIM(G12),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12" s="25" t="s">
        <v>75</v>
      </c>
      <c r="J12" s="88" t="str">
        <f>IFERROR(__xludf.DUMMYFUNCTION("LET(
  b, TRIM(B12),
  i, TRIM(I12),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2" s="25" t="s">
        <v>75</v>
      </c>
      <c r="L12" s="92" t="str">
        <f>IFERROR(__xludf.DUMMYFUNCTION("LET(
  b, TRIM(B12),
  k, TRIM(K12),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3">
      <c r="A13" s="31" t="s">
        <v>197</v>
      </c>
      <c r="B13" s="29" t="s">
        <v>75</v>
      </c>
      <c r="C13" s="93" t="s">
        <v>75</v>
      </c>
      <c r="D13" s="94" t="str">
        <f>IFERROR(__xludf.DUMMYFUNCTION("LET(
  b, TRIM(B13),
  c, TRIM(C13),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3" s="28" t="s">
        <v>75</v>
      </c>
      <c r="F13" s="95" t="str">
        <f>IFERROR(__xludf.DUMMYFUNCTION("LET(
  b, TRIM(B13),
  e, TRIM(E13),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3" s="29" t="s">
        <v>75</v>
      </c>
      <c r="H13" s="95" t="str">
        <f>IFERROR(__xludf.DUMMYFUNCTION("LET(
  b, TRIM(B13),
  g, TRIM(G13),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13" s="29" t="s">
        <v>75</v>
      </c>
      <c r="J13" s="95" t="str">
        <f>IFERROR(__xludf.DUMMYFUNCTION("LET(
  b, TRIM(B13),
  i, TRIM(I13),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3" s="29" t="s">
        <v>75</v>
      </c>
      <c r="L13" s="99" t="str">
        <f>IFERROR(__xludf.DUMMYFUNCTION("LET(
  b, TRIM(B13),
  k, TRIM(K13),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4">
      <c r="A14" s="23" t="s">
        <v>198</v>
      </c>
      <c r="B14" s="25" t="s">
        <v>75</v>
      </c>
      <c r="C14" s="86" t="s">
        <v>75</v>
      </c>
      <c r="D14" s="87" t="str">
        <f>IFERROR(__xludf.DUMMYFUNCTION("LET(
  b, TRIM(B14),
  c, TRIM(C14),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4" s="34" t="s">
        <v>75</v>
      </c>
      <c r="F14" s="88" t="str">
        <f>IFERROR(__xludf.DUMMYFUNCTION("LET(
  b, TRIM(B14),
  e, TRIM(E14),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4" s="25" t="s">
        <v>75</v>
      </c>
      <c r="H14" s="88" t="str">
        <f>IFERROR(__xludf.DUMMYFUNCTION("LET(
  b, TRIM(B14),
  g, TRIM(G14),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14" s="25" t="s">
        <v>75</v>
      </c>
      <c r="J14" s="88" t="str">
        <f>IFERROR(__xludf.DUMMYFUNCTION("LET(
  b, TRIM(B14),
  i, TRIM(I14),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4" s="25" t="s">
        <v>75</v>
      </c>
      <c r="L14" s="92" t="str">
        <f>IFERROR(__xludf.DUMMYFUNCTION("LET(
  b, TRIM(B14),
  k, TRIM(K14),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5">
      <c r="A15" s="31" t="s">
        <v>199</v>
      </c>
      <c r="B15" s="29" t="s">
        <v>75</v>
      </c>
      <c r="C15" s="93" t="s">
        <v>75</v>
      </c>
      <c r="D15" s="94" t="str">
        <f>IFERROR(__xludf.DUMMYFUNCTION("LET(
  b, TRIM(B15),
  c, TRIM(C15),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5" s="28" t="s">
        <v>75</v>
      </c>
      <c r="F15" s="95" t="str">
        <f>IFERROR(__xludf.DUMMYFUNCTION("LET(
  b, TRIM(B15),
  e, TRIM(E15),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5" s="29" t="s">
        <v>16</v>
      </c>
      <c r="H15" s="95" t="str">
        <f>IFERROR(__xludf.DUMMYFUNCTION("LET(
  b, TRIM(B15),
  g, TRIM(G15),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15" s="29" t="s">
        <v>16</v>
      </c>
      <c r="J15" s="95" t="str">
        <f>IFERROR(__xludf.DUMMYFUNCTION("LET(
  b, TRIM(B15),
  i, TRIM(I15),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15" s="29" t="s">
        <v>75</v>
      </c>
      <c r="L15" s="99" t="str">
        <f>IFERROR(__xludf.DUMMYFUNCTION("LET(
  b, TRIM(B15),
  k, TRIM(K15),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6">
      <c r="A16" s="23" t="s">
        <v>200</v>
      </c>
      <c r="B16" s="25" t="s">
        <v>75</v>
      </c>
      <c r="C16" s="86" t="s">
        <v>75</v>
      </c>
      <c r="D16" s="87" t="str">
        <f>IFERROR(__xludf.DUMMYFUNCTION("LET(
  b, TRIM(B16),
  c, TRIM(C16),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6" s="34" t="s">
        <v>75</v>
      </c>
      <c r="F16" s="88" t="str">
        <f>IFERROR(__xludf.DUMMYFUNCTION("LET(
  b, TRIM(B16),
  e, TRIM(E16),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6" s="25" t="s">
        <v>16</v>
      </c>
      <c r="H16" s="88" t="str">
        <f>IFERROR(__xludf.DUMMYFUNCTION("LET(
  b, TRIM(B16),
  g, TRIM(G16),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16" s="25" t="s">
        <v>16</v>
      </c>
      <c r="J16" s="88" t="str">
        <f>IFERROR(__xludf.DUMMYFUNCTION("LET(
  b, TRIM(B16),
  i, TRIM(I16),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16" s="25" t="s">
        <v>75</v>
      </c>
      <c r="L16" s="92" t="str">
        <f>IFERROR(__xludf.DUMMYFUNCTION("LET(
  b, TRIM(B16),
  k, TRIM(K16),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7">
      <c r="A17" s="31" t="s">
        <v>201</v>
      </c>
      <c r="B17" s="29" t="s">
        <v>75</v>
      </c>
      <c r="C17" s="93" t="s">
        <v>75</v>
      </c>
      <c r="D17" s="94" t="str">
        <f>IFERROR(__xludf.DUMMYFUNCTION("LET(
  b, TRIM(B17),
  c, TRIM(C17),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7" s="28" t="s">
        <v>75</v>
      </c>
      <c r="F17" s="95" t="str">
        <f>IFERROR(__xludf.DUMMYFUNCTION("LET(
  b, TRIM(B17),
  e, TRIM(E17),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7" s="29" t="s">
        <v>75</v>
      </c>
      <c r="H17" s="95" t="str">
        <f>IFERROR(__xludf.DUMMYFUNCTION("LET(
  b, TRIM(B17),
  g, TRIM(G17),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17" s="29" t="s">
        <v>75</v>
      </c>
      <c r="J17" s="95" t="str">
        <f>IFERROR(__xludf.DUMMYFUNCTION("LET(
  b, TRIM(B17),
  i, TRIM(I17),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7" s="29" t="s">
        <v>75</v>
      </c>
      <c r="L17" s="99" t="str">
        <f>IFERROR(__xludf.DUMMYFUNCTION("LET(
  b, TRIM(B17),
  k, TRIM(K17),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8">
      <c r="A18" s="23" t="s">
        <v>202</v>
      </c>
      <c r="B18" s="25" t="s">
        <v>75</v>
      </c>
      <c r="C18" s="86" t="s">
        <v>75</v>
      </c>
      <c r="D18" s="87" t="str">
        <f>IFERROR(__xludf.DUMMYFUNCTION("LET(
  b, TRIM(B18),
  c, TRIM(C18),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8" s="34" t="s">
        <v>75</v>
      </c>
      <c r="F18" s="88" t="str">
        <f>IFERROR(__xludf.DUMMYFUNCTION("LET(
  b, TRIM(B18),
  e, TRIM(E18),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8" s="25" t="s">
        <v>75</v>
      </c>
      <c r="H18" s="88" t="str">
        <f>IFERROR(__xludf.DUMMYFUNCTION("LET(
  b, TRIM(B18),
  g, TRIM(G18),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18" s="25" t="s">
        <v>75</v>
      </c>
      <c r="J18" s="88" t="str">
        <f>IFERROR(__xludf.DUMMYFUNCTION("LET(
  b, TRIM(B18),
  i, TRIM(I18),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8" s="25" t="s">
        <v>75</v>
      </c>
      <c r="L18" s="92" t="str">
        <f>IFERROR(__xludf.DUMMYFUNCTION("LET(
  b, TRIM(B18),
  k, TRIM(K18),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9">
      <c r="A19" s="31" t="s">
        <v>203</v>
      </c>
      <c r="B19" s="29" t="s">
        <v>75</v>
      </c>
      <c r="C19" s="93" t="s">
        <v>75</v>
      </c>
      <c r="D19" s="94" t="str">
        <f>IFERROR(__xludf.DUMMYFUNCTION("LET(
  b, TRIM(B19),
  c, TRIM(C19),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9" s="28" t="s">
        <v>75</v>
      </c>
      <c r="F19" s="95" t="str">
        <f>IFERROR(__xludf.DUMMYFUNCTION("LET(
  b, TRIM(B19),
  e, TRIM(E19),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19" s="29" t="s">
        <v>204</v>
      </c>
      <c r="H19" s="95" t="str">
        <f>IFERROR(__xludf.DUMMYFUNCTION("LET(
  b, TRIM(B19),
  g, TRIM(G19),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FP=2, FN=0")</f>
        <v>TP=0, FP=2, FN=0</v>
      </c>
      <c r="I19" s="29" t="s">
        <v>75</v>
      </c>
      <c r="J19" s="95" t="str">
        <f>IFERROR(__xludf.DUMMYFUNCTION("LET(
  b, TRIM(B19),
  i, TRIM(I19),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19" s="29" t="s">
        <v>75</v>
      </c>
      <c r="L19" s="99" t="str">
        <f>IFERROR(__xludf.DUMMYFUNCTION("LET(
  b, TRIM(B19),
  k, TRIM(K19),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0">
      <c r="A20" s="23" t="s">
        <v>205</v>
      </c>
      <c r="B20" s="25" t="s">
        <v>75</v>
      </c>
      <c r="C20" s="86" t="s">
        <v>75</v>
      </c>
      <c r="D20" s="87" t="str">
        <f>IFERROR(__xludf.DUMMYFUNCTION("LET(
  b, TRIM(B20),
  c, TRIM(C20),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0" s="34" t="s">
        <v>75</v>
      </c>
      <c r="F20" s="88" t="str">
        <f>IFERROR(__xludf.DUMMYFUNCTION("LET(
  b, TRIM(B20),
  e, TRIM(E20),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0" s="25" t="s">
        <v>204</v>
      </c>
      <c r="H20" s="88" t="str">
        <f>IFERROR(__xludf.DUMMYFUNCTION("LET(
  b, TRIM(B20),
  g, TRIM(G20),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FP=2, FN=0")</f>
        <v>TP=0, FP=2, FN=0</v>
      </c>
      <c r="I20" s="25" t="s">
        <v>75</v>
      </c>
      <c r="J20" s="88" t="str">
        <f>IFERROR(__xludf.DUMMYFUNCTION("LET(
  b, TRIM(B20),
  i, TRIM(I20),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0" s="25" t="s">
        <v>75</v>
      </c>
      <c r="L20" s="92" t="str">
        <f>IFERROR(__xludf.DUMMYFUNCTION("LET(
  b, TRIM(B20),
  k, TRIM(K20),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1">
      <c r="A21" s="31" t="s">
        <v>206</v>
      </c>
      <c r="B21" s="29" t="s">
        <v>75</v>
      </c>
      <c r="C21" s="93" t="s">
        <v>75</v>
      </c>
      <c r="D21" s="94" t="str">
        <f>IFERROR(__xludf.DUMMYFUNCTION("LET(
  b, TRIM(B21),
  c, TRIM(C21),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1" s="28" t="s">
        <v>75</v>
      </c>
      <c r="F21" s="95" t="str">
        <f>IFERROR(__xludf.DUMMYFUNCTION("LET(
  b, TRIM(B21),
  e, TRIM(E21),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1" s="29" t="s">
        <v>75</v>
      </c>
      <c r="H21" s="95" t="str">
        <f>IFERROR(__xludf.DUMMYFUNCTION("LET(
  b, TRIM(B21),
  g, TRIM(G21),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21" s="29" t="s">
        <v>75</v>
      </c>
      <c r="J21" s="95" t="str">
        <f>IFERROR(__xludf.DUMMYFUNCTION("LET(
  b, TRIM(B21),
  i, TRIM(I21),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1" s="29" t="s">
        <v>75</v>
      </c>
      <c r="L21" s="99" t="str">
        <f>IFERROR(__xludf.DUMMYFUNCTION("LET(
  b, TRIM(B21),
  k, TRIM(K21),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2">
      <c r="A22" s="23" t="s">
        <v>207</v>
      </c>
      <c r="B22" s="25" t="s">
        <v>2</v>
      </c>
      <c r="C22" s="86" t="s">
        <v>75</v>
      </c>
      <c r="D22" s="87" t="str">
        <f>IFERROR(__xludf.DUMMYFUNCTION("LET(
  b, TRIM(B22),
  c, TRIM(C22),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22" s="34" t="s">
        <v>9</v>
      </c>
      <c r="F22" s="88" t="str">
        <f>IFERROR(__xludf.DUMMYFUNCTION("LET(
  b, TRIM(B22),
  e, TRIM(E22),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FN=1")</f>
        <v>TP=0, FP=1, FN=1</v>
      </c>
      <c r="G22" s="25" t="s">
        <v>9</v>
      </c>
      <c r="H22" s="88" t="str">
        <f>IFERROR(__xludf.DUMMYFUNCTION("LET(
  b, TRIM(B22),
  g, TRIM(G22),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FN=1")</f>
        <v>TP=0, FP=1, FN=1</v>
      </c>
      <c r="I22" s="25" t="s">
        <v>9</v>
      </c>
      <c r="J22" s="88" t="str">
        <f>IFERROR(__xludf.DUMMYFUNCTION("LET(
  b, TRIM(B22),
  i, TRIM(I22),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FN=1")</f>
        <v>TP=0, FP=1, FN=1</v>
      </c>
      <c r="K22" s="25" t="s">
        <v>97</v>
      </c>
      <c r="L22" s="92" t="str">
        <f>IFERROR(__xludf.DUMMYFUNCTION("LET(
  b, TRIM(B22),
  k, TRIM(K22),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23">
      <c r="A23" s="31" t="s">
        <v>208</v>
      </c>
      <c r="B23" s="29" t="s">
        <v>75</v>
      </c>
      <c r="C23" s="93" t="s">
        <v>75</v>
      </c>
      <c r="D23" s="94" t="str">
        <f>IFERROR(__xludf.DUMMYFUNCTION("LET(
  b, TRIM(B23),
  c, TRIM(C23),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3" s="28" t="s">
        <v>9</v>
      </c>
      <c r="F23" s="95" t="str">
        <f>IFERROR(__xludf.DUMMYFUNCTION("LET(
  b, TRIM(B23),
  e, TRIM(E23),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23" s="29" t="s">
        <v>9</v>
      </c>
      <c r="H23" s="95" t="str">
        <f>IFERROR(__xludf.DUMMYFUNCTION("LET(
  b, TRIM(B23),
  g, TRIM(G23),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23" s="29" t="s">
        <v>9</v>
      </c>
      <c r="J23" s="95" t="str">
        <f>IFERROR(__xludf.DUMMYFUNCTION("LET(
  b, TRIM(B23),
  i, TRIM(I23),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23" s="29" t="s">
        <v>75</v>
      </c>
      <c r="L23" s="99" t="str">
        <f>IFERROR(__xludf.DUMMYFUNCTION("LET(
  b, TRIM(B23),
  k, TRIM(K23),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4">
      <c r="A24" s="23" t="s">
        <v>209</v>
      </c>
      <c r="B24" s="25" t="s">
        <v>75</v>
      </c>
      <c r="C24" s="86" t="s">
        <v>75</v>
      </c>
      <c r="D24" s="87" t="str">
        <f>IFERROR(__xludf.DUMMYFUNCTION("LET(
  b, TRIM(B24),
  c, TRIM(C24),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4" s="34" t="s">
        <v>75</v>
      </c>
      <c r="F24" s="88" t="str">
        <f>IFERROR(__xludf.DUMMYFUNCTION("LET(
  b, TRIM(B24),
  e, TRIM(E24),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4" s="25" t="s">
        <v>75</v>
      </c>
      <c r="H24" s="88" t="str">
        <f>IFERROR(__xludf.DUMMYFUNCTION("LET(
  b, TRIM(B24),
  g, TRIM(G24),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24" s="25" t="s">
        <v>75</v>
      </c>
      <c r="J24" s="88" t="str">
        <f>IFERROR(__xludf.DUMMYFUNCTION("LET(
  b, TRIM(B24),
  i, TRIM(I24),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4" s="25" t="s">
        <v>75</v>
      </c>
      <c r="L24" s="92" t="str">
        <f>IFERROR(__xludf.DUMMYFUNCTION("LET(
  b, TRIM(B24),
  k, TRIM(K24),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5">
      <c r="A25" s="31" t="s">
        <v>210</v>
      </c>
      <c r="B25" s="29" t="s">
        <v>75</v>
      </c>
      <c r="C25" s="93" t="s">
        <v>75</v>
      </c>
      <c r="D25" s="94" t="str">
        <f>IFERROR(__xludf.DUMMYFUNCTION("LET(
  b, TRIM(B25),
  c, TRIM(C25),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5" s="28" t="s">
        <v>75</v>
      </c>
      <c r="F25" s="95" t="str">
        <f>IFERROR(__xludf.DUMMYFUNCTION("LET(
  b, TRIM(B25),
  e, TRIM(E25),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5" s="29" t="s">
        <v>75</v>
      </c>
      <c r="H25" s="95" t="str">
        <f>IFERROR(__xludf.DUMMYFUNCTION("LET(
  b, TRIM(B25),
  g, TRIM(G25),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25" s="29" t="s">
        <v>75</v>
      </c>
      <c r="J25" s="95" t="str">
        <f>IFERROR(__xludf.DUMMYFUNCTION("LET(
  b, TRIM(B25),
  i, TRIM(I25),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5" s="29" t="s">
        <v>75</v>
      </c>
      <c r="L25" s="99" t="str">
        <f>IFERROR(__xludf.DUMMYFUNCTION("LET(
  b, TRIM(B25),
  k, TRIM(K25),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6">
      <c r="A26" s="23" t="s">
        <v>211</v>
      </c>
      <c r="B26" s="25" t="s">
        <v>2</v>
      </c>
      <c r="C26" s="86" t="s">
        <v>75</v>
      </c>
      <c r="D26" s="87" t="str">
        <f>IFERROR(__xludf.DUMMYFUNCTION("LET(
  b, TRIM(B26),
  c, TRIM(C26),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26" s="34" t="s">
        <v>75</v>
      </c>
      <c r="F26" s="88" t="str">
        <f>IFERROR(__xludf.DUMMYFUNCTION("LET(
  b, TRIM(B26),
  e, TRIM(E26),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FN=1")</f>
        <v>TP=0, FP=0, FN=1</v>
      </c>
      <c r="G26" s="25" t="s">
        <v>75</v>
      </c>
      <c r="H26" s="88" t="str">
        <f>IFERROR(__xludf.DUMMYFUNCTION("LET(
  b, TRIM(B26),
  g, TRIM(G26),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FP=0, FN=1")</f>
        <v>TP=0, FP=0, FN=1</v>
      </c>
      <c r="I26" s="25" t="s">
        <v>75</v>
      </c>
      <c r="J26" s="88" t="str">
        <f>IFERROR(__xludf.DUMMYFUNCTION("LET(
  b, TRIM(B26),
  i, TRIM(I26),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26" s="25" t="s">
        <v>75</v>
      </c>
      <c r="L26" s="92" t="str">
        <f>IFERROR(__xludf.DUMMYFUNCTION("LET(
  b, TRIM(B26),
  k, TRIM(K26),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27">
      <c r="A27" s="31" t="s">
        <v>212</v>
      </c>
      <c r="B27" s="29" t="s">
        <v>75</v>
      </c>
      <c r="C27" s="93" t="s">
        <v>75</v>
      </c>
      <c r="D27" s="94" t="str">
        <f>IFERROR(__xludf.DUMMYFUNCTION("LET(
  b, TRIM(B27),
  c, TRIM(C27),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7" s="28" t="s">
        <v>75</v>
      </c>
      <c r="F27" s="95" t="str">
        <f>IFERROR(__xludf.DUMMYFUNCTION("LET(
  b, TRIM(B27),
  e, TRIM(E27),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27" s="29" t="s">
        <v>9</v>
      </c>
      <c r="H27" s="95" t="str">
        <f>IFERROR(__xludf.DUMMYFUNCTION("LET(
  b, TRIM(B27),
  g, TRIM(G27),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27" s="29" t="s">
        <v>9</v>
      </c>
      <c r="J27" s="95" t="str">
        <f>IFERROR(__xludf.DUMMYFUNCTION("LET(
  b, TRIM(B27),
  i, TRIM(I27),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27" s="29" t="s">
        <v>75</v>
      </c>
      <c r="L27" s="99" t="str">
        <f>IFERROR(__xludf.DUMMYFUNCTION("LET(
  b, TRIM(B27),
  k, TRIM(K27),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8">
      <c r="A28" s="23" t="s">
        <v>213</v>
      </c>
      <c r="B28" s="25" t="s">
        <v>214</v>
      </c>
      <c r="C28" s="86" t="s">
        <v>215</v>
      </c>
      <c r="D28" s="87" t="str">
        <f>IFERROR(__xludf.DUMMYFUNCTION("LET(
  b, TRIM(B28),
  c, TRIM(C28),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"),"TP=2, FP=0, FN=1")</f>
        <v>TP=2, FP=0, FN=1</v>
      </c>
      <c r="E28" s="34" t="s">
        <v>9</v>
      </c>
      <c r="F28" s="88" t="str">
        <f>IFERROR(__xludf.DUMMYFUNCTION("LET(
  b, TRIM(B28),
  e, TRIM(E28),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FN=2")</f>
        <v>TP=1, FP=0, FN=2</v>
      </c>
      <c r="G28" s="25" t="s">
        <v>9</v>
      </c>
      <c r="H28" s="88" t="str">
        <f>IFERROR(__xludf.DUMMYFUNCTION("LET(
  b, TRIM(B28),
  g, TRIM(G28),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FN=2")</f>
        <v>TP=1, FP=0, FN=2</v>
      </c>
      <c r="I28" s="25" t="s">
        <v>75</v>
      </c>
      <c r="J28" s="88" t="str">
        <f>IFERROR(__xludf.DUMMYFUNCTION("LET(
  b, TRIM(B28),
  i, TRIM(I28),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FN=3")</f>
        <v>TP=0, FP=0, FN=3</v>
      </c>
      <c r="K28" s="25" t="s">
        <v>9</v>
      </c>
      <c r="L28" s="92" t="str">
        <f>IFERROR(__xludf.DUMMYFUNCTION("LET(
  b, TRIM(B28),
  k, TRIM(K28),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FN=2")</f>
        <v>TP=1, FP=0, FN=2</v>
      </c>
    </row>
    <row r="29">
      <c r="A29" s="31" t="s">
        <v>216</v>
      </c>
      <c r="B29" s="29" t="s">
        <v>75</v>
      </c>
      <c r="C29" s="93" t="s">
        <v>75</v>
      </c>
      <c r="D29" s="94" t="str">
        <f>IFERROR(__xludf.DUMMYFUNCTION("LET(
  b, TRIM(B29),
  c, TRIM(C29),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9" s="28" t="s">
        <v>9</v>
      </c>
      <c r="F29" s="95" t="str">
        <f>IFERROR(__xludf.DUMMYFUNCTION("LET(
  b, TRIM(B29),
  e, TRIM(E29),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29" s="29" t="s">
        <v>9</v>
      </c>
      <c r="H29" s="95" t="str">
        <f>IFERROR(__xludf.DUMMYFUNCTION("LET(
  b, TRIM(B29),
  g, TRIM(G29),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29" s="29" t="s">
        <v>75</v>
      </c>
      <c r="J29" s="95" t="str">
        <f>IFERROR(__xludf.DUMMYFUNCTION("LET(
  b, TRIM(B29),
  i, TRIM(I29),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29" s="29" t="s">
        <v>75</v>
      </c>
      <c r="L29" s="99" t="str">
        <f>IFERROR(__xludf.DUMMYFUNCTION("LET(
  b, TRIM(B29),
  k, TRIM(K29),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0">
      <c r="A30" s="23" t="s">
        <v>217</v>
      </c>
      <c r="B30" s="25" t="s">
        <v>75</v>
      </c>
      <c r="C30" s="86" t="s">
        <v>75</v>
      </c>
      <c r="D30" s="87" t="str">
        <f>IFERROR(__xludf.DUMMYFUNCTION("LET(
  b, TRIM(B30),
  c, TRIM(C30),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0" s="34" t="s">
        <v>9</v>
      </c>
      <c r="F30" s="88" t="str">
        <f>IFERROR(__xludf.DUMMYFUNCTION("LET(
  b, TRIM(B30),
  e, TRIM(E30),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30" s="25" t="s">
        <v>9</v>
      </c>
      <c r="H30" s="88" t="str">
        <f>IFERROR(__xludf.DUMMYFUNCTION("LET(
  b, TRIM(B30),
  g, TRIM(G30),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30" s="25" t="s">
        <v>9</v>
      </c>
      <c r="J30" s="88" t="str">
        <f>IFERROR(__xludf.DUMMYFUNCTION("LET(
  b, TRIM(B30),
  i, TRIM(I30),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30" s="25" t="s">
        <v>75</v>
      </c>
      <c r="L30" s="92" t="str">
        <f>IFERROR(__xludf.DUMMYFUNCTION("LET(
  b, TRIM(B30),
  k, TRIM(K30),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1">
      <c r="A31" s="31" t="s">
        <v>218</v>
      </c>
      <c r="B31" s="29" t="s">
        <v>75</v>
      </c>
      <c r="C31" s="93" t="s">
        <v>75</v>
      </c>
      <c r="D31" s="94" t="str">
        <f>IFERROR(__xludf.DUMMYFUNCTION("LET(
  b, TRIM(B31),
  c, TRIM(C31),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1" s="28" t="s">
        <v>75</v>
      </c>
      <c r="F31" s="95" t="str">
        <f>IFERROR(__xludf.DUMMYFUNCTION("LET(
  b, TRIM(B31),
  e, TRIM(E31),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1" s="29" t="s">
        <v>75</v>
      </c>
      <c r="H31" s="95" t="str">
        <f>IFERROR(__xludf.DUMMYFUNCTION("LET(
  b, TRIM(B31),
  g, TRIM(G31),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31" s="29" t="s">
        <v>75</v>
      </c>
      <c r="J31" s="95" t="str">
        <f>IFERROR(__xludf.DUMMYFUNCTION("LET(
  b, TRIM(B31),
  i, TRIM(I31),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1" s="29" t="s">
        <v>75</v>
      </c>
      <c r="L31" s="99" t="str">
        <f>IFERROR(__xludf.DUMMYFUNCTION("LET(
  b, TRIM(B31),
  k, TRIM(K31),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2">
      <c r="A32" s="23" t="s">
        <v>219</v>
      </c>
      <c r="B32" s="25" t="s">
        <v>75</v>
      </c>
      <c r="C32" s="86" t="s">
        <v>75</v>
      </c>
      <c r="D32" s="87" t="str">
        <f>IFERROR(__xludf.DUMMYFUNCTION("LET(
  b, TRIM(B32),
  c, TRIM(C32),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2" s="34" t="s">
        <v>75</v>
      </c>
      <c r="F32" s="88" t="str">
        <f>IFERROR(__xludf.DUMMYFUNCTION("LET(
  b, TRIM(B32),
  e, TRIM(E32),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2" s="25" t="s">
        <v>75</v>
      </c>
      <c r="H32" s="88" t="str">
        <f>IFERROR(__xludf.DUMMYFUNCTION("LET(
  b, TRIM(B32),
  g, TRIM(G32),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32" s="25" t="s">
        <v>16</v>
      </c>
      <c r="J32" s="88" t="str">
        <f>IFERROR(__xludf.DUMMYFUNCTION("LET(
  b, TRIM(B32),
  i, TRIM(I32),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32" s="25" t="s">
        <v>75</v>
      </c>
      <c r="L32" s="92" t="str">
        <f>IFERROR(__xludf.DUMMYFUNCTION("LET(
  b, TRIM(B32),
  k, TRIM(K32),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3">
      <c r="A33" s="31" t="s">
        <v>220</v>
      </c>
      <c r="B33" s="29" t="s">
        <v>75</v>
      </c>
      <c r="C33" s="93" t="s">
        <v>75</v>
      </c>
      <c r="D33" s="94" t="str">
        <f>IFERROR(__xludf.DUMMYFUNCTION("LET(
  b, TRIM(B33),
  c, TRIM(C33),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3" s="28" t="s">
        <v>75</v>
      </c>
      <c r="F33" s="95" t="str">
        <f>IFERROR(__xludf.DUMMYFUNCTION("LET(
  b, TRIM(B33),
  e, TRIM(E33),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3" s="29" t="s">
        <v>75</v>
      </c>
      <c r="H33" s="95" t="str">
        <f>IFERROR(__xludf.DUMMYFUNCTION("LET(
  b, TRIM(B33),
  g, TRIM(G33),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33" s="29" t="s">
        <v>75</v>
      </c>
      <c r="J33" s="95" t="str">
        <f>IFERROR(__xludf.DUMMYFUNCTION("LET(
  b, TRIM(B33),
  i, TRIM(I33),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3" s="29" t="s">
        <v>75</v>
      </c>
      <c r="L33" s="99" t="str">
        <f>IFERROR(__xludf.DUMMYFUNCTION("LET(
  b, TRIM(B33),
  k, TRIM(K33),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4">
      <c r="A34" s="23" t="s">
        <v>221</v>
      </c>
      <c r="B34" s="25" t="s">
        <v>16</v>
      </c>
      <c r="C34" s="86" t="s">
        <v>2</v>
      </c>
      <c r="D34" s="87" t="str">
        <f>IFERROR(__xludf.DUMMYFUNCTION("LET(
  b, TRIM(B34),
  c, TRIM(C34),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FP=1, FN=1")</f>
        <v>TP=0, FP=1, FN=1</v>
      </c>
      <c r="E34" s="34" t="s">
        <v>75</v>
      </c>
      <c r="F34" s="88" t="str">
        <f>IFERROR(__xludf.DUMMYFUNCTION("LET(
  b, TRIM(B34),
  e, TRIM(E34),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FN=1")</f>
        <v>TP=0, FP=0, FN=1</v>
      </c>
      <c r="G34" s="25" t="s">
        <v>204</v>
      </c>
      <c r="H34" s="88" t="str">
        <f>IFERROR(__xludf.DUMMYFUNCTION("LET(
  b, TRIM(B34),
  g, TRIM(G34),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FP=1, FN=0")</f>
        <v>TP=1, FP=1, FN=0</v>
      </c>
      <c r="I34" s="25" t="s">
        <v>75</v>
      </c>
      <c r="J34" s="88" t="str">
        <f>IFERROR(__xludf.DUMMYFUNCTION("LET(
  b, TRIM(B34),
  i, TRIM(I34),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34" s="25" t="s">
        <v>75</v>
      </c>
      <c r="L34" s="92" t="str">
        <f>IFERROR(__xludf.DUMMYFUNCTION("LET(
  b, TRIM(B34),
  k, TRIM(K34),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35">
      <c r="A35" s="31" t="s">
        <v>222</v>
      </c>
      <c r="B35" s="29" t="s">
        <v>75</v>
      </c>
      <c r="C35" s="93" t="s">
        <v>9</v>
      </c>
      <c r="D35" s="94" t="str">
        <f>IFERROR(__xludf.DUMMYFUNCTION("LET(
  b, TRIM(B35),
  c, TRIM(C35),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FP=1, FN=0")</f>
        <v>TP=0, FP=1, FN=0</v>
      </c>
      <c r="E35" s="28" t="s">
        <v>75</v>
      </c>
      <c r="F35" s="95" t="str">
        <f>IFERROR(__xludf.DUMMYFUNCTION("LET(
  b, TRIM(B35),
  e, TRIM(E35),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5" s="29" t="s">
        <v>75</v>
      </c>
      <c r="H35" s="95" t="str">
        <f>IFERROR(__xludf.DUMMYFUNCTION("LET(
  b, TRIM(B35),
  g, TRIM(G35),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35" s="29" t="s">
        <v>75</v>
      </c>
      <c r="J35" s="95" t="str">
        <f>IFERROR(__xludf.DUMMYFUNCTION("LET(
  b, TRIM(B35),
  i, TRIM(I35),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5" s="29" t="s">
        <v>75</v>
      </c>
      <c r="L35" s="99" t="str">
        <f>IFERROR(__xludf.DUMMYFUNCTION("LET(
  b, TRIM(B35),
  k, TRIM(K35),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6">
      <c r="A36" s="23" t="s">
        <v>223</v>
      </c>
      <c r="B36" s="25" t="s">
        <v>75</v>
      </c>
      <c r="C36" s="86" t="s">
        <v>75</v>
      </c>
      <c r="D36" s="87" t="str">
        <f>IFERROR(__xludf.DUMMYFUNCTION("LET(
  b, TRIM(B36),
  c, TRIM(C36),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6" s="34" t="s">
        <v>75</v>
      </c>
      <c r="F36" s="88" t="str">
        <f>IFERROR(__xludf.DUMMYFUNCTION("LET(
  b, TRIM(B36),
  e, TRIM(E36),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6" s="25" t="s">
        <v>75</v>
      </c>
      <c r="H36" s="88" t="str">
        <f>IFERROR(__xludf.DUMMYFUNCTION("LET(
  b, TRIM(B36),
  g, TRIM(G36),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36" s="25" t="s">
        <v>75</v>
      </c>
      <c r="J36" s="88" t="str">
        <f>IFERROR(__xludf.DUMMYFUNCTION("LET(
  b, TRIM(B36),
  i, TRIM(I36),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6" s="25" t="s">
        <v>75</v>
      </c>
      <c r="L36" s="92" t="str">
        <f>IFERROR(__xludf.DUMMYFUNCTION("LET(
  b, TRIM(B36),
  k, TRIM(K36),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7">
      <c r="A37" s="31" t="s">
        <v>224</v>
      </c>
      <c r="B37" s="29" t="s">
        <v>75</v>
      </c>
      <c r="C37" s="93" t="s">
        <v>75</v>
      </c>
      <c r="D37" s="94" t="str">
        <f>IFERROR(__xludf.DUMMYFUNCTION("LET(
  b, TRIM(B37),
  c, TRIM(C37),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7" s="28" t="s">
        <v>9</v>
      </c>
      <c r="F37" s="95" t="str">
        <f>IFERROR(__xludf.DUMMYFUNCTION("LET(
  b, TRIM(B37),
  e, TRIM(E37),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37" s="29" t="s">
        <v>204</v>
      </c>
      <c r="H37" s="95" t="str">
        <f>IFERROR(__xludf.DUMMYFUNCTION("LET(
  b, TRIM(B37),
  g, TRIM(G37),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FP=2, FN=0")</f>
        <v>TP=0, FP=2, FN=0</v>
      </c>
      <c r="I37" s="29" t="s">
        <v>9</v>
      </c>
      <c r="J37" s="95" t="str">
        <f>IFERROR(__xludf.DUMMYFUNCTION("LET(
  b, TRIM(B37),
  i, TRIM(I37),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37" s="29" t="s">
        <v>75</v>
      </c>
      <c r="L37" s="99" t="str">
        <f>IFERROR(__xludf.DUMMYFUNCTION("LET(
  b, TRIM(B37),
  k, TRIM(K37),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8">
      <c r="A38" s="23" t="s">
        <v>225</v>
      </c>
      <c r="B38" s="25" t="s">
        <v>2</v>
      </c>
      <c r="C38" s="86" t="s">
        <v>75</v>
      </c>
      <c r="D38" s="87" t="str">
        <f>IFERROR(__xludf.DUMMYFUNCTION("LET(
  b, TRIM(B38),
  c, TRIM(C38),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38" s="34" t="s">
        <v>75</v>
      </c>
      <c r="F38" s="88" t="str">
        <f>IFERROR(__xludf.DUMMYFUNCTION("LET(
  b, TRIM(B38),
  e, TRIM(E38),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FN=1")</f>
        <v>TP=0, FP=0, FN=1</v>
      </c>
      <c r="G38" s="25" t="s">
        <v>9</v>
      </c>
      <c r="H38" s="88" t="str">
        <f>IFERROR(__xludf.DUMMYFUNCTION("LET(
  b, TRIM(B38),
  g, TRIM(G38),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FN=1")</f>
        <v>TP=0, FP=1, FN=1</v>
      </c>
      <c r="I38" s="25" t="s">
        <v>75</v>
      </c>
      <c r="J38" s="88" t="str">
        <f>IFERROR(__xludf.DUMMYFUNCTION("LET(
  b, TRIM(B38),
  i, TRIM(I38),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38" s="25" t="s">
        <v>75</v>
      </c>
      <c r="L38" s="92" t="str">
        <f>IFERROR(__xludf.DUMMYFUNCTION("LET(
  b, TRIM(B38),
  k, TRIM(K38),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39">
      <c r="A39" s="31" t="s">
        <v>226</v>
      </c>
      <c r="B39" s="29" t="s">
        <v>75</v>
      </c>
      <c r="C39" s="93" t="s">
        <v>75</v>
      </c>
      <c r="D39" s="94" t="str">
        <f>IFERROR(__xludf.DUMMYFUNCTION("LET(
  b, TRIM(B39),
  c, TRIM(C39),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9" s="28" t="s">
        <v>75</v>
      </c>
      <c r="F39" s="95" t="str">
        <f>IFERROR(__xludf.DUMMYFUNCTION("LET(
  b, TRIM(B39),
  e, TRIM(E39),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39" s="29" t="s">
        <v>75</v>
      </c>
      <c r="H39" s="95" t="str">
        <f>IFERROR(__xludf.DUMMYFUNCTION("LET(
  b, TRIM(B39),
  g, TRIM(G39),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39" s="29" t="s">
        <v>75</v>
      </c>
      <c r="J39" s="95" t="str">
        <f>IFERROR(__xludf.DUMMYFUNCTION("LET(
  b, TRIM(B39),
  i, TRIM(I39),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39" s="29" t="s">
        <v>75</v>
      </c>
      <c r="L39" s="99" t="str">
        <f>IFERROR(__xludf.DUMMYFUNCTION("LET(
  b, TRIM(B39),
  k, TRIM(K39),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0">
      <c r="A40" s="23" t="s">
        <v>227</v>
      </c>
      <c r="B40" s="25" t="s">
        <v>16</v>
      </c>
      <c r="C40" s="86" t="s">
        <v>75</v>
      </c>
      <c r="D40" s="87" t="str">
        <f>IFERROR(__xludf.DUMMYFUNCTION("LET(
  b, TRIM(B40),
  c, TRIM(C40),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40" s="34" t="s">
        <v>16</v>
      </c>
      <c r="F40" s="88" t="str">
        <f>IFERROR(__xludf.DUMMYFUNCTION("LET(
  b, TRIM(B40),
  e, TRIM(E40),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0" s="25" t="s">
        <v>9</v>
      </c>
      <c r="H40" s="88" t="str">
        <f>IFERROR(__xludf.DUMMYFUNCTION("LET(
  b, TRIM(B40),
  g, TRIM(G40),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FN=1")</f>
        <v>TP=0, FP=1, FN=1</v>
      </c>
      <c r="I40" s="25" t="s">
        <v>16</v>
      </c>
      <c r="J40" s="88" t="str">
        <f>IFERROR(__xludf.DUMMYFUNCTION("LET(
  b, TRIM(B40),
  i, TRIM(I40),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0" s="25" t="s">
        <v>75</v>
      </c>
      <c r="L40" s="92" t="str">
        <f>IFERROR(__xludf.DUMMYFUNCTION("LET(
  b, TRIM(B40),
  k, TRIM(K40),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41">
      <c r="A41" s="31" t="s">
        <v>228</v>
      </c>
      <c r="B41" s="29" t="s">
        <v>2</v>
      </c>
      <c r="C41" s="93" t="s">
        <v>75</v>
      </c>
      <c r="D41" s="94" t="str">
        <f>IFERROR(__xludf.DUMMYFUNCTION("LET(
  b, TRIM(B41),
  c, TRIM(C41),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41" s="28" t="s">
        <v>9</v>
      </c>
      <c r="F41" s="95" t="str">
        <f>IFERROR(__xludf.DUMMYFUNCTION("LET(
  b, TRIM(B41),
  e, TRIM(E41),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FN=1")</f>
        <v>TP=0, FP=1, FN=1</v>
      </c>
      <c r="G41" s="29" t="s">
        <v>16</v>
      </c>
      <c r="H41" s="95" t="str">
        <f>IFERROR(__xludf.DUMMYFUNCTION("LET(
  b, TRIM(B41),
  g, TRIM(G41),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FN=1")</f>
        <v>TP=0, FP=1, FN=1</v>
      </c>
      <c r="I41" s="29" t="s">
        <v>9</v>
      </c>
      <c r="J41" s="95" t="str">
        <f>IFERROR(__xludf.DUMMYFUNCTION("LET(
  b, TRIM(B41),
  i, TRIM(I41),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FN=1")</f>
        <v>TP=0, FP=1, FN=1</v>
      </c>
      <c r="K41" s="29" t="s">
        <v>75</v>
      </c>
      <c r="L41" s="99" t="str">
        <f>IFERROR(__xludf.DUMMYFUNCTION("LET(
  b, TRIM(B41),
  k, TRIM(K41),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42">
      <c r="A42" s="23" t="s">
        <v>229</v>
      </c>
      <c r="B42" s="25" t="s">
        <v>12</v>
      </c>
      <c r="C42" s="86" t="s">
        <v>75</v>
      </c>
      <c r="D42" s="87" t="str">
        <f>IFERROR(__xludf.DUMMYFUNCTION("LET(
  b, TRIM(B42),
  c, TRIM(C42),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42" s="34" t="s">
        <v>75</v>
      </c>
      <c r="F42" s="88" t="str">
        <f>IFERROR(__xludf.DUMMYFUNCTION("LET(
  b, TRIM(B42),
  e, TRIM(E42),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FN=1")</f>
        <v>TP=0, FP=0, FN=1</v>
      </c>
      <c r="G42" s="25" t="s">
        <v>75</v>
      </c>
      <c r="H42" s="88" t="str">
        <f>IFERROR(__xludf.DUMMYFUNCTION("LET(
  b, TRIM(B42),
  g, TRIM(G42),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FP=0, FN=1")</f>
        <v>TP=0, FP=0, FN=1</v>
      </c>
      <c r="I42" s="25" t="s">
        <v>75</v>
      </c>
      <c r="J42" s="88" t="str">
        <f>IFERROR(__xludf.DUMMYFUNCTION("LET(
  b, TRIM(B42),
  i, TRIM(I42),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42" s="25" t="s">
        <v>75</v>
      </c>
      <c r="L42" s="92" t="str">
        <f>IFERROR(__xludf.DUMMYFUNCTION("LET(
  b, TRIM(B42),
  k, TRIM(K42),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43">
      <c r="A43" s="31" t="s">
        <v>230</v>
      </c>
      <c r="B43" s="29" t="s">
        <v>12</v>
      </c>
      <c r="C43" s="93" t="s">
        <v>75</v>
      </c>
      <c r="D43" s="94" t="str">
        <f>IFERROR(__xludf.DUMMYFUNCTION("LET(
  b, TRIM(B43),
  c, TRIM(C43),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43" s="28" t="s">
        <v>9</v>
      </c>
      <c r="F43" s="95" t="str">
        <f>IFERROR(__xludf.DUMMYFUNCTION("LET(
  b, TRIM(B43),
  e, TRIM(E43),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FN=1")</f>
        <v>TP=0, FP=1, FN=1</v>
      </c>
      <c r="G43" s="29" t="s">
        <v>16</v>
      </c>
      <c r="H43" s="95" t="str">
        <f>IFERROR(__xludf.DUMMYFUNCTION("LET(
  b, TRIM(B43),
  g, TRIM(G43),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FN=1")</f>
        <v>TP=0, FP=1, FN=1</v>
      </c>
      <c r="I43" s="29" t="s">
        <v>9</v>
      </c>
      <c r="J43" s="95" t="str">
        <f>IFERROR(__xludf.DUMMYFUNCTION("LET(
  b, TRIM(B43),
  i, TRIM(I43),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FN=1")</f>
        <v>TP=0, FP=1, FN=1</v>
      </c>
      <c r="K43" s="29" t="s">
        <v>75</v>
      </c>
      <c r="L43" s="99" t="str">
        <f>IFERROR(__xludf.DUMMYFUNCTION("LET(
  b, TRIM(B43),
  k, TRIM(K43),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44">
      <c r="A44" s="23" t="s">
        <v>231</v>
      </c>
      <c r="B44" s="25" t="s">
        <v>97</v>
      </c>
      <c r="C44" s="86" t="s">
        <v>75</v>
      </c>
      <c r="D44" s="87" t="str">
        <f>IFERROR(__xludf.DUMMYFUNCTION("LET(
  b, TRIM(B44),
  c, TRIM(C44),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FN=2")</f>
        <v>TP=0, FP=0, FN=2</v>
      </c>
      <c r="E44" s="34" t="s">
        <v>9</v>
      </c>
      <c r="F44" s="88" t="str">
        <f>IFERROR(__xludf.DUMMYFUNCTION("LET(
  b, TRIM(B44),
  e, TRIM(E44),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FN=1")</f>
        <v>TP=1, FP=0, FN=1</v>
      </c>
      <c r="G44" s="25" t="s">
        <v>204</v>
      </c>
      <c r="H44" s="88" t="str">
        <f>IFERROR(__xludf.DUMMYFUNCTION("LET(
  b, TRIM(B44),
  g, TRIM(G44),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FP=1, FN=1")</f>
        <v>TP=1, FP=1, FN=1</v>
      </c>
      <c r="I44" s="25" t="s">
        <v>9</v>
      </c>
      <c r="J44" s="88" t="str">
        <f>IFERROR(__xludf.DUMMYFUNCTION("LET(
  b, TRIM(B44),
  i, TRIM(I44),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FN=1")</f>
        <v>TP=1, FP=0, FN=1</v>
      </c>
      <c r="K44" s="25" t="s">
        <v>97</v>
      </c>
      <c r="L44" s="92" t="str">
        <f>IFERROR(__xludf.DUMMYFUNCTION("LET(
  b, TRIM(B44),
  k, TRIM(K44),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"),"TP=2, FP=0, FN=0")</f>
        <v>TP=2, FP=0, FN=0</v>
      </c>
    </row>
    <row r="45">
      <c r="A45" s="31" t="s">
        <v>232</v>
      </c>
      <c r="B45" s="29" t="s">
        <v>75</v>
      </c>
      <c r="C45" s="93" t="s">
        <v>75</v>
      </c>
      <c r="D45" s="94" t="str">
        <f>IFERROR(__xludf.DUMMYFUNCTION("LET(
  b, TRIM(B45),
  c, TRIM(C45),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5" s="28" t="s">
        <v>9</v>
      </c>
      <c r="F45" s="95" t="str">
        <f>IFERROR(__xludf.DUMMYFUNCTION("LET(
  b, TRIM(B45),
  e, TRIM(E45),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45" s="29" t="s">
        <v>204</v>
      </c>
      <c r="H45" s="95" t="str">
        <f>IFERROR(__xludf.DUMMYFUNCTION("LET(
  b, TRIM(B45),
  g, TRIM(G45),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FP=2, FN=0")</f>
        <v>TP=0, FP=2, FN=0</v>
      </c>
      <c r="I45" s="29" t="s">
        <v>9</v>
      </c>
      <c r="J45" s="95" t="str">
        <f>IFERROR(__xludf.DUMMYFUNCTION("LET(
  b, TRIM(B45),
  i, TRIM(I45),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FP=1, FN=0")</f>
        <v>TP=0, FP=1, FN=0</v>
      </c>
      <c r="K45" s="29" t="s">
        <v>75</v>
      </c>
      <c r="L45" s="99" t="str">
        <f>IFERROR(__xludf.DUMMYFUNCTION("LET(
  b, TRIM(B45),
  k, TRIM(K45),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6">
      <c r="A46" s="23" t="s">
        <v>233</v>
      </c>
      <c r="B46" s="25" t="s">
        <v>75</v>
      </c>
      <c r="C46" s="86" t="s">
        <v>75</v>
      </c>
      <c r="D46" s="87" t="str">
        <f>IFERROR(__xludf.DUMMYFUNCTION("LET(
  b, TRIM(B46),
  c, TRIM(C46),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6" s="34" t="s">
        <v>75</v>
      </c>
      <c r="F46" s="88" t="str">
        <f>IFERROR(__xludf.DUMMYFUNCTION("LET(
  b, TRIM(B46),
  e, TRIM(E46),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6" s="25" t="s">
        <v>16</v>
      </c>
      <c r="H46" s="88" t="str">
        <f>IFERROR(__xludf.DUMMYFUNCTION("LET(
  b, TRIM(B46),
  g, TRIM(G46),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FP=1, FN=0")</f>
        <v>TP=0, FP=1, FN=0</v>
      </c>
      <c r="I46" s="25" t="s">
        <v>75</v>
      </c>
      <c r="J46" s="88" t="str">
        <f>IFERROR(__xludf.DUMMYFUNCTION("LET(
  b, TRIM(B46),
  i, TRIM(I46),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6" s="25" t="s">
        <v>75</v>
      </c>
      <c r="L46" s="92" t="str">
        <f>IFERROR(__xludf.DUMMYFUNCTION("LET(
  b, TRIM(B46),
  k, TRIM(K46),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7">
      <c r="A47" s="31" t="s">
        <v>234</v>
      </c>
      <c r="B47" s="29" t="s">
        <v>75</v>
      </c>
      <c r="C47" s="93" t="s">
        <v>75</v>
      </c>
      <c r="D47" s="94" t="str">
        <f>IFERROR(__xludf.DUMMYFUNCTION("LET(
  b, TRIM(B47),
  c, TRIM(C47),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7" s="28" t="s">
        <v>75</v>
      </c>
      <c r="F47" s="95" t="str">
        <f>IFERROR(__xludf.DUMMYFUNCTION("LET(
  b, TRIM(B47),
  e, TRIM(E47),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7" s="29" t="s">
        <v>75</v>
      </c>
      <c r="H47" s="95" t="str">
        <f>IFERROR(__xludf.DUMMYFUNCTION("LET(
  b, TRIM(B47),
  g, TRIM(G47),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47" s="29" t="s">
        <v>75</v>
      </c>
      <c r="J47" s="95" t="str">
        <f>IFERROR(__xludf.DUMMYFUNCTION("LET(
  b, TRIM(B47),
  i, TRIM(I47),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7" s="29" t="s">
        <v>75</v>
      </c>
      <c r="L47" s="99" t="str">
        <f>IFERROR(__xludf.DUMMYFUNCTION("LET(
  b, TRIM(B47),
  k, TRIM(K47),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8">
      <c r="A48" s="23" t="s">
        <v>235</v>
      </c>
      <c r="B48" s="25" t="s">
        <v>2</v>
      </c>
      <c r="C48" s="86" t="s">
        <v>75</v>
      </c>
      <c r="D48" s="87" t="str">
        <f>IFERROR(__xludf.DUMMYFUNCTION("LET(
  b, TRIM(B48),
  c, TRIM(C48),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48" s="34" t="s">
        <v>75</v>
      </c>
      <c r="F48" s="88" t="str">
        <f>IFERROR(__xludf.DUMMYFUNCTION("LET(
  b, TRIM(B48),
  e, TRIM(E48),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FN=1")</f>
        <v>TP=0, FP=0, FN=1</v>
      </c>
      <c r="G48" s="25" t="s">
        <v>75</v>
      </c>
      <c r="H48" s="88" t="str">
        <f>IFERROR(__xludf.DUMMYFUNCTION("LET(
  b, TRIM(B48),
  g, TRIM(G48),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FP=0, FN=1")</f>
        <v>TP=0, FP=0, FN=1</v>
      </c>
      <c r="I48" s="25" t="s">
        <v>75</v>
      </c>
      <c r="J48" s="88" t="str">
        <f>IFERROR(__xludf.DUMMYFUNCTION("LET(
  b, TRIM(B48),
  i, TRIM(I48),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48" s="25" t="s">
        <v>75</v>
      </c>
      <c r="L48" s="92" t="str">
        <f>IFERROR(__xludf.DUMMYFUNCTION("LET(
  b, TRIM(B48),
  k, TRIM(K48),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49">
      <c r="A49" s="31" t="s">
        <v>236</v>
      </c>
      <c r="B49" s="29" t="s">
        <v>75</v>
      </c>
      <c r="C49" s="93" t="s">
        <v>75</v>
      </c>
      <c r="D49" s="94" t="str">
        <f>IFERROR(__xludf.DUMMYFUNCTION("LET(
  b, TRIM(B49),
  c, TRIM(C49),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9" s="28" t="s">
        <v>75</v>
      </c>
      <c r="F49" s="95" t="str">
        <f>IFERROR(__xludf.DUMMYFUNCTION("LET(
  b, TRIM(B49),
  e, TRIM(E49),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FP=0, FN=0")</f>
        <v>TP=1, FP=0, FN=0</v>
      </c>
      <c r="G49" s="29" t="s">
        <v>75</v>
      </c>
      <c r="H49" s="95" t="str">
        <f>IFERROR(__xludf.DUMMYFUNCTION("LET(
  b, TRIM(B49),
  g, TRIM(G49),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49" s="29" t="s">
        <v>75</v>
      </c>
      <c r="J49" s="95" t="str">
        <f>IFERROR(__xludf.DUMMYFUNCTION("LET(
  b, TRIM(B49),
  i, TRIM(I49),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"),"TP=1, FP=0, FN=0")</f>
        <v>TP=1, FP=0, FN=0</v>
      </c>
      <c r="K49" s="29" t="s">
        <v>75</v>
      </c>
      <c r="L49" s="99" t="str">
        <f>IFERROR(__xludf.DUMMYFUNCTION("LET(
  b, TRIM(B49),
  k, TRIM(K49),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50">
      <c r="A50" s="23" t="s">
        <v>237</v>
      </c>
      <c r="B50" s="25" t="s">
        <v>9</v>
      </c>
      <c r="C50" s="86" t="s">
        <v>12</v>
      </c>
      <c r="D50" s="87" t="str">
        <f>IFERROR(__xludf.DUMMYFUNCTION("LET(
  b, TRIM(B50),
  c, TRIM(C50),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FP=1, FN=1")</f>
        <v>TP=0, FP=1, FN=1</v>
      </c>
      <c r="E50" s="34" t="s">
        <v>75</v>
      </c>
      <c r="F50" s="88" t="str">
        <f>IFERROR(__xludf.DUMMYFUNCTION("LET(
  b, TRIM(B50),
  e, TRIM(E50),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FN=1")</f>
        <v>TP=0, FP=0, FN=1</v>
      </c>
      <c r="G50" s="25" t="s">
        <v>9</v>
      </c>
      <c r="H50" s="88" t="str">
        <f>IFERROR(__xludf.DUMMYFUNCTION("LET(
  b, TRIM(B50),
  g, TRIM(G50),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)"),"TP=1, FP=0, FN=0")</f>
        <v>TP=1, FP=0, FN=0</v>
      </c>
      <c r="I50" s="25" t="s">
        <v>75</v>
      </c>
      <c r="J50" s="88" t="str">
        <f>IFERROR(__xludf.DUMMYFUNCTION("LET(
  b, TRIM(B50),
  i, TRIM(I50),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50" s="25" t="s">
        <v>9</v>
      </c>
      <c r="L50" s="92" t="str">
        <f>IFERROR(__xludf.DUMMYFUNCTION("LET(
  b, TRIM(B50),
  k, TRIM(K50),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51">
      <c r="A51" s="31" t="s">
        <v>238</v>
      </c>
      <c r="B51" s="29" t="s">
        <v>12</v>
      </c>
      <c r="C51" s="93" t="s">
        <v>75</v>
      </c>
      <c r="D51" s="94" t="str">
        <f>IFERROR(__xludf.DUMMYFUNCTION("LET(
  b, TRIM(B51),
  c, TRIM(C51),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51" s="28" t="s">
        <v>75</v>
      </c>
      <c r="F51" s="95" t="str">
        <f>IFERROR(__xludf.DUMMYFUNCTION("LET(
  b, TRIM(B51),
  e, TRIM(E51),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FN=1")</f>
        <v>TP=0, FP=0, FN=1</v>
      </c>
      <c r="G51" s="29" t="s">
        <v>75</v>
      </c>
      <c r="H51" s="95" t="str">
        <f>IFERROR(__xludf.DUMMYFUNCTION("LET(
  b, TRIM(B51),
  g, TRIM(G51),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)"),"TP=0, FP=0, FN=1")</f>
        <v>TP=0, FP=0, FN=1</v>
      </c>
      <c r="I51" s="29" t="s">
        <v>75</v>
      </c>
      <c r="J51" s="95" t="str">
        <f>IFERROR(__xludf.DUMMYFUNCTION("LET(
  b, TRIM(B51),
  i, TRIM(I51),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
"),"TP=0, FP=0, FN=1")</f>
        <v>TP=0, FP=0, FN=1</v>
      </c>
      <c r="K51" s="29" t="s">
        <v>75</v>
      </c>
      <c r="L51" s="99" t="str">
        <f>IFERROR(__xludf.DUMMYFUNCTION("LET(
  b, TRIM(B51),
  k, TRIM(K51),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52">
      <c r="A52" s="107" t="s">
        <v>140</v>
      </c>
      <c r="B52" s="116"/>
      <c r="C52" s="116"/>
      <c r="D52" s="116" t="str">
        <f>IFERROR(__xludf.DUMMYFUNCTION("""TP="" &amp; SUM(ARRAYFORMULA(VALUE(IFERROR(REGEXEXTRACT(D2:D51,""TP=(\d+)""),0)))) &amp;
"", FP="" &amp; SUM(ARRAYFORMULA(VALUE(IFERROR(REGEXEXTRACT(D2:D51,""FP=(\d+)""),0)))) &amp;
"", FN="" &amp; SUM(ARRAYFORMULA(VALUE(IFERROR(REGEXEXTRACT(D2:D51,""FN=(\d+)""),0))))
"),"TP=34, FP=3, FN=20")</f>
        <v>TP=34, FP=3, FN=20</v>
      </c>
      <c r="E52" s="116"/>
      <c r="F52" s="116" t="str">
        <f>IFERROR(__xludf.DUMMYFUNCTION("""TP="" &amp; SUM(ARRAYFORMULA(VALUE(IFERROR(REGEXEXTRACT(F2:F51,""TP=(\d+)""),0)))) &amp;
"", FP="" &amp; SUM(ARRAYFORMULA(VALUE(IFERROR(REGEXEXTRACT(F2:F51,""FP=(\d+)""),0)))) &amp;
"", FN="" &amp; SUM(ARRAYFORMULA(VALUE(IFERROR(REGEXEXTRACT(F2:F51,""FN=(\d+)""),0))))
"),"TP=29, FP=10, FN=20")</f>
        <v>TP=29, FP=10, FN=20</v>
      </c>
      <c r="G52" s="116"/>
      <c r="H52" s="116" t="str">
        <f>IFERROR(__xludf.DUMMYFUNCTION("""TP="" &amp; SUM(ARRAYFORMULA(VALUE(IFERROR(REGEXEXTRACT(H2:H51,""TP=(\d+)""),0)))) &amp;
"", FP="" &amp; SUM(ARRAYFORMULA(VALUE(IFERROR(REGEXEXTRACT(H2:H51,""FP=(\d+)""),0)))) &amp;
"", FN="" &amp; SUM(ARRAYFORMULA(VALUE(IFERROR(REGEXEXTRACT(H2:H51,""FN=(\d+)""),0))))
"),"TP=24, FP=23, FN=19")</f>
        <v>TP=24, FP=23, FN=19</v>
      </c>
      <c r="I52" s="116"/>
      <c r="J52" s="116" t="str">
        <f>IFERROR(__xludf.DUMMYFUNCTION("""TP="" &amp; SUM(ARRAYFORMULA(VALUE(IFERROR(REGEXEXTRACT(J2:J51,""TP=(\d+)""),0)))) &amp;
"", FP="" &amp; SUM(ARRAYFORMULA(VALUE(IFERROR(REGEXEXTRACT(J2:J51,""FP=(\d+)""),0)))) &amp;
"", FN="" &amp; SUM(ARRAYFORMULA(VALUE(IFERROR(REGEXEXTRACT(J2:J51,""FN=(\d+)""),0))))
"),"TP=26, FP=11, FN=21")</f>
        <v>TP=26, FP=11, FN=21</v>
      </c>
      <c r="K52" s="116"/>
      <c r="L52" s="122" t="str">
        <f>IFERROR(__xludf.DUMMYFUNCTION("""TP="" &amp; SUM(ARRAYFORMULA(VALUE(IFERROR(REGEXEXTRACT(L2:L51,""TP=(\d+)""),0)))) &amp;
"", FP="" &amp; SUM(ARRAYFORMULA(VALUE(IFERROR(REGEXEXTRACT(L2:L51,""FP=(\d+)""),0)))) &amp;
"", FN="" &amp; SUM(ARRAYFORMULA(VALUE(IFERROR(REGEXEXTRACT(L2:L51,""FN=(\d+)""),0))))
"),"TP=37, FP=1, FN=18")</f>
        <v>TP=37, FP=1, FN=18</v>
      </c>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25"/>
    <col customWidth="1" min="2" max="2" width="16.25"/>
    <col customWidth="1" min="3" max="4" width="19.0"/>
    <col customWidth="1" min="5" max="6" width="24.88"/>
    <col customWidth="1" min="7" max="7" width="27.13"/>
    <col customWidth="1" min="8" max="8" width="18.75"/>
    <col customWidth="1" min="9" max="9" width="33.88"/>
    <col customWidth="1" min="10" max="10" width="17.75"/>
    <col customWidth="1" min="11" max="12" width="24.88"/>
  </cols>
  <sheetData>
    <row r="1">
      <c r="A1" s="82" t="s">
        <v>69</v>
      </c>
      <c r="B1" s="83" t="s">
        <v>47</v>
      </c>
      <c r="C1" s="83" t="s">
        <v>48</v>
      </c>
      <c r="D1" s="120" t="s">
        <v>70</v>
      </c>
      <c r="E1" s="83" t="s">
        <v>71</v>
      </c>
      <c r="F1" s="84" t="s">
        <v>70</v>
      </c>
      <c r="G1" s="83" t="s">
        <v>54</v>
      </c>
      <c r="H1" s="84" t="s">
        <v>70</v>
      </c>
      <c r="I1" s="83" t="s">
        <v>57</v>
      </c>
      <c r="J1" s="84" t="s">
        <v>70</v>
      </c>
      <c r="K1" s="83" t="s">
        <v>64</v>
      </c>
      <c r="L1" s="123" t="s">
        <v>70</v>
      </c>
    </row>
    <row r="2">
      <c r="A2" s="23" t="s">
        <v>239</v>
      </c>
      <c r="B2" s="25" t="s">
        <v>2</v>
      </c>
      <c r="C2" s="86" t="s">
        <v>2</v>
      </c>
      <c r="D2" s="88" t="str">
        <f>IFERROR(__xludf.DUMMYFUNCTION("LET(
  b, TRIM(B2),
  c, TRIM(C2),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2" s="34" t="s">
        <v>83</v>
      </c>
      <c r="F2" s="87" t="str">
        <f>IFERROR(__xludf.DUMMYFUNCTION("LET(
  b, TRIM(B2),
  e, TRIM(E2),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FP=2, FN=0")</f>
        <v>TP=1, FP=2, FN=0</v>
      </c>
      <c r="G2" s="25" t="s">
        <v>81</v>
      </c>
      <c r="H2" s="88" t="str">
        <f>IFERROR(__xludf.DUMMYFUNCTION("LET(
  b, TRIM(B2),
  g, TRIM(G2),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"),"TP=0, FP=2, FN=1")</f>
        <v>TP=0, FP=2, FN=1</v>
      </c>
      <c r="I2" s="25" t="s">
        <v>73</v>
      </c>
      <c r="J2" s="88" t="str">
        <f>IFERROR(__xludf.DUMMYFUNCTION("LET(
  b, TRIM(B2),
  i, TRIM(I2),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)"),"TP=1, FP=1, FN=0")</f>
        <v>TP=1, FP=1, FN=0</v>
      </c>
      <c r="K2" s="25" t="s">
        <v>97</v>
      </c>
      <c r="L2" s="88" t="str">
        <f>IFERROR(__xludf.DUMMYFUNCTION("LET(
  b, TRIM(B2),
  k, TRIM(K2),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FP=1, FN=0")</f>
        <v>TP=1, FP=1, FN=0</v>
      </c>
    </row>
    <row r="3">
      <c r="A3" s="31" t="s">
        <v>240</v>
      </c>
      <c r="B3" s="29" t="s">
        <v>2</v>
      </c>
      <c r="C3" s="93" t="s">
        <v>75</v>
      </c>
      <c r="D3" s="95" t="str">
        <f>IFERROR(__xludf.DUMMYFUNCTION("LET(
  b, TRIM(B3),
  c, TRIM(C3),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"),"TP=0, FP=0, FN=1")</f>
        <v>TP=0, FP=0, FN=1</v>
      </c>
      <c r="E3" s="28" t="s">
        <v>81</v>
      </c>
      <c r="F3" s="94" t="str">
        <f>IFERROR(__xludf.DUMMYFUNCTION("LET(
  b, TRIM(B3),
  e, TRIM(E3),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FP=2, FN=1")</f>
        <v>TP=0, FP=2, FN=1</v>
      </c>
      <c r="G3" s="29" t="s">
        <v>12</v>
      </c>
      <c r="H3" s="95" t="str">
        <f>IFERROR(__xludf.DUMMYFUNCTION("LET(
  b, TRIM(B3),
  g, TRIM(G3),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"),"TP=0, FP=1, FN=1")</f>
        <v>TP=0, FP=1, FN=1</v>
      </c>
      <c r="I3" s="29" t="s">
        <v>75</v>
      </c>
      <c r="J3" s="95" t="str">
        <f>IFERROR(__xludf.DUMMYFUNCTION("LET(
  b, TRIM(B3),
  i, TRIM(I3),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)"),"TP=0, FP=0, FN=1")</f>
        <v>TP=0, FP=0, FN=1</v>
      </c>
      <c r="K3" s="29" t="s">
        <v>75</v>
      </c>
      <c r="L3" s="95" t="str">
        <f>IFERROR(__xludf.DUMMYFUNCTION("LET(
  b, TRIM(B3),
  k, TRIM(K3),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"),"TP=0, FP=0, FN=1")</f>
        <v>TP=0, FP=0, FN=1</v>
      </c>
    </row>
    <row r="4">
      <c r="A4" s="23" t="s">
        <v>241</v>
      </c>
      <c r="B4" s="25" t="s">
        <v>81</v>
      </c>
      <c r="C4" s="86" t="s">
        <v>75</v>
      </c>
      <c r="D4" s="88" t="str">
        <f>IFERROR(__xludf.DUMMYFUNCTION("LET(
  b, TRIM(B4),
  c, TRIM(C4),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"),"TP=0, FP=0, FN=2")</f>
        <v>TP=0, FP=0, FN=2</v>
      </c>
      <c r="E4" s="34" t="s">
        <v>81</v>
      </c>
      <c r="F4" s="87" t="str">
        <f>IFERROR(__xludf.DUMMYFUNCTION("LET(
  b, TRIM(B4),
  e, TRIM(E4),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)"),"TP=2, FP=0, FN=0")</f>
        <v>TP=2, FP=0, FN=0</v>
      </c>
      <c r="G4" s="25" t="s">
        <v>81</v>
      </c>
      <c r="H4" s="88" t="str">
        <f>IFERROR(__xludf.DUMMYFUNCTION("LET(
  b, TRIM(B4),
  g, TRIM(G4),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"),"TP=2, FP=0, FN=0")</f>
        <v>TP=2, FP=0, FN=0</v>
      </c>
      <c r="I4" s="25" t="s">
        <v>83</v>
      </c>
      <c r="J4" s="88" t="str">
        <f>IFERROR(__xludf.DUMMYFUNCTION("LET(
  b, TRIM(B4),
  i, TRIM(I4),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)"),"TP=2, FP=1, FN=0")</f>
        <v>TP=2, FP=1, FN=0</v>
      </c>
      <c r="K4" s="25" t="s">
        <v>97</v>
      </c>
      <c r="L4" s="88" t="str">
        <f>IFERROR(__xludf.DUMMYFUNCTION("LET(
  b, TRIM(B4),
  k, TRIM(K4),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FP=1, FN=1")</f>
        <v>TP=1, FP=1, FN=1</v>
      </c>
    </row>
    <row r="5">
      <c r="A5" s="31" t="s">
        <v>242</v>
      </c>
      <c r="B5" s="29" t="s">
        <v>75</v>
      </c>
      <c r="C5" s="93" t="s">
        <v>75</v>
      </c>
      <c r="D5" s="95" t="str">
        <f>IFERROR(__xludf.DUMMYFUNCTION("LET(
  b, TRIM(B5),
  c, TRIM(C5),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5" s="28" t="s">
        <v>81</v>
      </c>
      <c r="F5" s="94" t="str">
        <f>IFERROR(__xludf.DUMMYFUNCTION("LET(
  b, TRIM(B5),
  e, TRIM(E5),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FP=2, FN=0")</f>
        <v>TP=0, FP=2, FN=0</v>
      </c>
      <c r="G5" s="29" t="s">
        <v>12</v>
      </c>
      <c r="H5" s="95" t="str">
        <f>IFERROR(__xludf.DUMMYFUNCTION("LET(
  b, TRIM(B5),
  g, TRIM(G5),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5" s="29" t="s">
        <v>75</v>
      </c>
      <c r="J5" s="95" t="str">
        <f>IFERROR(__xludf.DUMMYFUNCTION("LET(
  b, TRIM(B5),
  i, TRIM(I5),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)"),"TP=1, FP=0, FN=0")</f>
        <v>TP=1, FP=0, FN=0</v>
      </c>
      <c r="K5" s="29" t="s">
        <v>75</v>
      </c>
      <c r="L5" s="95" t="str">
        <f>IFERROR(__xludf.DUMMYFUNCTION("LET(
  b, TRIM(B5),
  k, TRIM(K5),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6">
      <c r="A6" s="23" t="s">
        <v>243</v>
      </c>
      <c r="B6" s="25" t="s">
        <v>75</v>
      </c>
      <c r="C6" s="86" t="s">
        <v>75</v>
      </c>
      <c r="D6" s="88" t="str">
        <f>IFERROR(__xludf.DUMMYFUNCTION("LET(
  b, TRIM(B6),
  c, TRIM(C6),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6" s="34" t="s">
        <v>75</v>
      </c>
      <c r="F6" s="87" t="str">
        <f>IFERROR(__xludf.DUMMYFUNCTION("LET(
  b, TRIM(B6),
  e, TRIM(E6),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)"),"TP=1, FP=0, FN=0")</f>
        <v>TP=1, FP=0, FN=0</v>
      </c>
      <c r="G6" s="25" t="s">
        <v>75</v>
      </c>
      <c r="H6" s="88" t="str">
        <f>IFERROR(__xludf.DUMMYFUNCTION("LET(
  b, TRIM(B6),
  g, TRIM(G6),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"),"TP=1, FP=0, FN=0")</f>
        <v>TP=1, FP=0, FN=0</v>
      </c>
      <c r="I6" s="25" t="s">
        <v>75</v>
      </c>
      <c r="J6" s="88" t="str">
        <f>IFERROR(__xludf.DUMMYFUNCTION("LET(
  b, TRIM(B6),
  i, TRIM(I6),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)"),"TP=1, FP=0, FN=0")</f>
        <v>TP=1, FP=0, FN=0</v>
      </c>
      <c r="K6" s="25" t="s">
        <v>75</v>
      </c>
      <c r="L6" s="88" t="str">
        <f>IFERROR(__xludf.DUMMYFUNCTION("LET(
  b, TRIM(B6),
  k, TRIM(K6),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7">
      <c r="A7" s="31" t="s">
        <v>244</v>
      </c>
      <c r="B7" s="29" t="s">
        <v>75</v>
      </c>
      <c r="C7" s="93" t="s">
        <v>75</v>
      </c>
      <c r="D7" s="95" t="str">
        <f>IFERROR(__xludf.DUMMYFUNCTION("LET(
  b, TRIM(B7),
  c, TRIM(C7),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7" s="28" t="s">
        <v>81</v>
      </c>
      <c r="F7" s="94" t="str">
        <f>IFERROR(__xludf.DUMMYFUNCTION("LET(
  b, TRIM(B7),
  e, TRIM(E7),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FP=2, FN=0")</f>
        <v>TP=0, FP=2, FN=0</v>
      </c>
      <c r="G7" s="29" t="s">
        <v>81</v>
      </c>
      <c r="H7" s="95" t="str">
        <f>IFERROR(__xludf.DUMMYFUNCTION("LET(
  b, TRIM(B7),
  g, TRIM(G7),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7" s="29" t="s">
        <v>12</v>
      </c>
      <c r="J7" s="95" t="str">
        <f>IFERROR(__xludf.DUMMYFUNCTION("LET(
  b, TRIM(B7),
  i, TRIM(I7),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)"),"TP=0, FP=1, FN=0")</f>
        <v>TP=0, FP=1, FN=0</v>
      </c>
      <c r="K7" s="29" t="s">
        <v>75</v>
      </c>
      <c r="L7" s="95" t="str">
        <f>IFERROR(__xludf.DUMMYFUNCTION("LET(
  b, TRIM(B7),
  k, TRIM(K7),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8">
      <c r="A8" s="23" t="s">
        <v>245</v>
      </c>
      <c r="B8" s="25" t="s">
        <v>2</v>
      </c>
      <c r="C8" s="86" t="s">
        <v>73</v>
      </c>
      <c r="D8" s="88" t="str">
        <f>IFERROR(__xludf.DUMMYFUNCTION("LET(
  b, TRIM(B8),
  c, TRIM(C8),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FP=1, FN=0")</f>
        <v>TP=1, FP=1, FN=0</v>
      </c>
      <c r="E8" s="34" t="s">
        <v>9</v>
      </c>
      <c r="F8" s="87" t="str">
        <f>IFERROR(__xludf.DUMMYFUNCTION("LET(
  b, TRIM(B8),
  e, TRIM(E8),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FP=1, FN=1")</f>
        <v>TP=0, FP=1, FN=1</v>
      </c>
      <c r="G8" s="25" t="s">
        <v>9</v>
      </c>
      <c r="H8" s="88" t="str">
        <f>IFERROR(__xludf.DUMMYFUNCTION("LET(
  b, TRIM(B8),
  g, TRIM(G8),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"),"TP=0, FP=1, FN=1")</f>
        <v>TP=0, FP=1, FN=1</v>
      </c>
      <c r="I8" s="25" t="s">
        <v>97</v>
      </c>
      <c r="J8" s="88" t="str">
        <f>IFERROR(__xludf.DUMMYFUNCTION("LET(
  b, TRIM(B8),
  i, TRIM(I8),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)"),"TP=1, FP=1, FN=0")</f>
        <v>TP=1, FP=1, FN=0</v>
      </c>
      <c r="K8" s="25" t="s">
        <v>97</v>
      </c>
      <c r="L8" s="88" t="str">
        <f>IFERROR(__xludf.DUMMYFUNCTION("LET(
  b, TRIM(B8),
  k, TRIM(K8),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FP=1, FN=0")</f>
        <v>TP=1, FP=1, FN=0</v>
      </c>
    </row>
    <row r="9">
      <c r="A9" s="31" t="s">
        <v>246</v>
      </c>
      <c r="B9" s="29" t="s">
        <v>75</v>
      </c>
      <c r="C9" s="93" t="s">
        <v>75</v>
      </c>
      <c r="D9" s="95" t="str">
        <f>IFERROR(__xludf.DUMMYFUNCTION("LET(
  b, TRIM(B9),
  c, TRIM(C9),
  isNoB, REGEXMATCH(b,""^(?i)\s*No\s+violation\s*$""),
  isNoC, REGEXMATCH(c,""^(?i)\s*No\s+violation\s*$""),
  lb, IF(isNoB,"""",UNIQUE(ARRAYFORMULA(UPPER(TRIM(SPLIT(REGEXREPLACE(b,""\s*,\s*"","",""),"","")))))),
  lc, "&amp;"IF(isNoC,"""",UNIQUE(ARRAYFORMULA(UPPER(TRIM(SPLIT(REGEXREPLACE(c,""\s*,\s*"","",""),"","")))))),
  inter, IF(OR(isNoB,isNoC),0,SUM(ARRAYFORMULA(--(COUNTIF(lc,lb)&gt;0)))),
  tp, IF(AND(isNoB,isNoC),1,inter),
  fp, IF(isNoC,0,IF(isNoB,COUNTA(lc),COUNTA(lc)-i"&amp;"nter)),
  fn, IF(isNoB,0,IF(isNoC,COUNTA(lb),COUNTA(lb)-inter)),
  ""TP=""&amp;tp&amp;"", FP=""&amp;fp&amp;"", FN=""&amp;fn
)
"),"TP=1, FP=0, FN=0")</f>
        <v>TP=1, FP=0, FN=0</v>
      </c>
      <c r="E9" s="28" t="s">
        <v>12</v>
      </c>
      <c r="F9" s="94" t="str">
        <f>IFERROR(__xludf.DUMMYFUNCTION("LET(
  b, TRIM(B9),
  e, TRIM(E9),
  isNoB, REGEXMATCH(b,""^(?i)\s*No\s+violation\s*$""),
  isNoE, REGEXMATCH(e,""^(?i)\s*No\s+violation\s*$""),
  lb, IF(isNoB,"""",UNIQUE(ARRAYFORMULA(UPPER(TRIM(SPLIT(REGEXREPLACE(b,""\s*,\s*"","",""),"","")))))),
  le, "&amp;"IF(isNoE,"""",UNIQUE(ARRAYFORMULA(UPPER(TRIM(SPLIT(REGEXREPLACE(e,""\s*,\s*"","",""),"","")))))),
  inter, IF(OR(isNoB,isNoE),0,SUM(ARRAYFORMULA(--(COUNTIF(le,lb)&gt;0)))),
  tp, IF(AND(isNoB,isNoE),1,inter),
  fp, IF(isNoE,0,IF(isNoB,COUNTA(le),COUNTA(le)-i"&amp;"nter)),
  fn, IF(isNoB,0,IF(isNoE,COUNTA(lb),COUNTA(lb)-inter)),
  ""TP=""&amp;tp&amp;"", FP=""&amp;fp&amp;"", FN=""&amp;fn
)"),"TP=0, FP=1, FN=0")</f>
        <v>TP=0, FP=1, FN=0</v>
      </c>
      <c r="G9" s="29" t="s">
        <v>12</v>
      </c>
      <c r="H9" s="95" t="str">
        <f>IFERROR(__xludf.DUMMYFUNCTION("LET(
  b, TRIM(B9),
  g, TRIM(G9),
  isNoB, REGEXMATCH(b,""^(?i)\s*No\s+violation\s*$""),
  isNoG, REGEXMATCH(g,""^(?i)\s*No\s+violation\s*$""),
  lb, IF(isNoB, """", UNIQUE(ARRAYFORMULA(UPPER(TRIM(SPLIT(REGEXREPLACE(b,""\s*,\s*"","",""),"","")))))),
  lg"&amp;",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9" s="29" t="s">
        <v>75</v>
      </c>
      <c r="J9" s="95" t="str">
        <f>IFERROR(__xludf.DUMMYFUNCTION("LET(
  b, TRIM(B9),
  i, TRIM(I9),
  isNoB, REGEXMATCH(b,""^(?i)\s*No\s+violation\s*$""),
  isNoI, REGEXMATCH(i,""^(?i)\s*No\s+violation\s*$""),
  lb, IF(isNoB,"""",UNIQUE(ARRAYFORMULA(UPPER(TRIM(SPLIT(REGEXREPLACE(b,""\s*,\s*"","",""),"","")))))),
  li, "&amp;"IF(isNoI,"""",UNIQUE(ARRAYFORMULA(UPPER(TRIM(SPLIT(REGEXREPLACE(i,""\s*,\s*"","",""),"","")))))),
  inter, IF(OR(isNoB,isNoI),0,SUM(ARRAYFORMULA(--(COUNTIF(li,lb)&gt;0)))),
  tp, IF(AND(isNoB,isNoI),1,inter),
  fp, IF(isNoI,0,IF(isNoB,COUNTA(li),COUNTA(li)-i"&amp;"nter)),
  fn, IF(isNoB,0,IF(isNoI,COUNTA(lb),COUNTA(lb)-inter)),
  ""TP=""&amp;tp&amp;"", FP=""&amp;fp&amp;"", FN=""&amp;fn
)"),"TP=1, FP=0, FN=0")</f>
        <v>TP=1, FP=0, FN=0</v>
      </c>
      <c r="K9" s="29" t="s">
        <v>75</v>
      </c>
      <c r="L9" s="95" t="str">
        <f>IFERROR(__xludf.DUMMYFUNCTION("LET(
  b, TRIM(B9),
  k, TRIM(K9),
  isNoB, REGEXMATCH(b,""^(?i)\s*No\s+violation\s*$""),
  isNoK, REGEXMATCH(k,""^(?i)\s*No\s+violation\s*$""),
  lb, IF(isNoB,"""",UNIQUE(ARRAYFORMULA(UPPER(TRIM(SPLIT(REGEXREPLACE(b,""\s*,\s*"","",""),"","")))))),
  lk, "&amp;"IF(isNoK,"""",UNIQUE(ARRAYFORMULA(UPPER(TRIM(SPLIT(REGEXREPLACE(k,""\s*,\s*"","",""),"","")))))),
  inter, IF(OR(isNoB,isNoK),0,SUM(ARRAYFORMULA(--(COUNTIF(lk,lb)&gt;0)))),
  tp, IF(AND(isNoB,isNoK),1,inter),
  fp, IF(isNoK,0,IF(isNoB,COUNTA(lk),COUNTA(lk)-i"&amp;"nter)),
  fn, IF(isNoB,0,IF(isNoK,COUNTA(lb),COUNTA(lb)-inter)),
  ""TP=""&amp;tp&amp;"", FP=""&amp;fp&amp;"", FN=""&amp;fn
)
"),"TP=1, FP=0, FN=0")</f>
        <v>TP=1, FP=0, FN=0</v>
      </c>
    </row>
    <row r="10">
      <c r="A10" s="23" t="s">
        <v>247</v>
      </c>
      <c r="B10" s="25" t="s">
        <v>2</v>
      </c>
      <c r="C10" s="86" t="s">
        <v>2</v>
      </c>
      <c r="D10" s="88" t="str">
        <f>IFERROR(__xludf.DUMMYFUNCTION("LET(
  b, TRIM(B10),
  c, TRIM(C10),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0" s="34" t="s">
        <v>81</v>
      </c>
      <c r="F10" s="87" t="str">
        <f>IFERROR(__xludf.DUMMYFUNCTION("LET(
  b, TRIM(B10),
  e, TRIM(E10),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FP=2, FN=1")</f>
        <v>TP=0, FP=2, FN=1</v>
      </c>
      <c r="G10" s="25" t="s">
        <v>73</v>
      </c>
      <c r="H10" s="88" t="str">
        <f>IFERROR(__xludf.DUMMYFUNCTION("LET(
  b, TRIM(B10),
  g, TRIM(G10),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FP=1, FN=0")</f>
        <v>TP=1, FP=1, FN=0</v>
      </c>
      <c r="I10" s="25" t="s">
        <v>12</v>
      </c>
      <c r="J10" s="88" t="str">
        <f>IFERROR(__xludf.DUMMYFUNCTION("LET(
  b, TRIM(B10),
  i, TRIM(I10),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)"),"TP=0, FP=1, FN=1")</f>
        <v>TP=0, FP=1, FN=1</v>
      </c>
      <c r="K10" s="25" t="s">
        <v>97</v>
      </c>
      <c r="L10" s="88" t="str">
        <f>IFERROR(__xludf.DUMMYFUNCTION("LET(
  b, TRIM(B10),
  k, TRIM(K10),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11">
      <c r="A11" s="31" t="s">
        <v>248</v>
      </c>
      <c r="B11" s="29" t="s">
        <v>2</v>
      </c>
      <c r="C11" s="93" t="s">
        <v>2</v>
      </c>
      <c r="D11" s="95" t="str">
        <f>IFERROR(__xludf.DUMMYFUNCTION("LET(
  b, TRIM(B11),
  c, TRIM(C11),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1" s="28" t="s">
        <v>83</v>
      </c>
      <c r="F11" s="94" t="str">
        <f>IFERROR(__xludf.DUMMYFUNCTION("LET(
  b, TRIM(B11),
  e, TRIM(E11),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FP=2, FN=0")</f>
        <v>TP=1, FP=2, FN=0</v>
      </c>
      <c r="G11" s="29" t="s">
        <v>83</v>
      </c>
      <c r="H11" s="95" t="str">
        <f>IFERROR(__xludf.DUMMYFUNCTION("LET(
  b, TRIM(B11),
  g, TRIM(G11),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FP=2, FN=0")</f>
        <v>TP=1, FP=2, FN=0</v>
      </c>
      <c r="I11" s="29" t="s">
        <v>83</v>
      </c>
      <c r="J11" s="95" t="str">
        <f>IFERROR(__xludf.DUMMYFUNCTION("LET(
  b, TRIM(B11),
  i, TRIM(I11),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11" s="29" t="s">
        <v>97</v>
      </c>
      <c r="L11" s="95" t="str">
        <f>IFERROR(__xludf.DUMMYFUNCTION("LET(
  b, TRIM(B11),
  k, TRIM(K11),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12">
      <c r="A12" s="23" t="s">
        <v>249</v>
      </c>
      <c r="B12" s="25" t="s">
        <v>75</v>
      </c>
      <c r="C12" s="86" t="s">
        <v>75</v>
      </c>
      <c r="D12" s="88" t="str">
        <f>IFERROR(__xludf.DUMMYFUNCTION("LET(
  b, TRIM(B12),
  c, TRIM(C12),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2" s="34" t="s">
        <v>81</v>
      </c>
      <c r="F12" s="87" t="str">
        <f>IFERROR(__xludf.DUMMYFUNCTION("LET(
  b, TRIM(B12),
  e, TRIM(E12),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FP=2, FN=0")</f>
        <v>TP=0, FP=2, FN=0</v>
      </c>
      <c r="G12" s="25" t="s">
        <v>81</v>
      </c>
      <c r="H12" s="88" t="str">
        <f>IFERROR(__xludf.DUMMYFUNCTION("LET(
  b, TRIM(B12),
  g, TRIM(G12),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12" s="25" t="s">
        <v>75</v>
      </c>
      <c r="J12" s="88" t="str">
        <f>IFERROR(__xludf.DUMMYFUNCTION("LET(
  b, TRIM(B12),
  i, TRIM(I12),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12" s="25" t="s">
        <v>75</v>
      </c>
      <c r="L12" s="88" t="str">
        <f>IFERROR(__xludf.DUMMYFUNCTION("LET(
  b, TRIM(B12),
  k, TRIM(K12),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3">
      <c r="A13" s="31" t="s">
        <v>250</v>
      </c>
      <c r="B13" s="29" t="s">
        <v>2</v>
      </c>
      <c r="C13" s="93" t="s">
        <v>2</v>
      </c>
      <c r="D13" s="95" t="str">
        <f>IFERROR(__xludf.DUMMYFUNCTION("LET(
  b, TRIM(B13),
  c, TRIM(C13),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3" s="28" t="s">
        <v>83</v>
      </c>
      <c r="F13" s="94" t="str">
        <f>IFERROR(__xludf.DUMMYFUNCTION("LET(
  b, TRIM(B13),
  e, TRIM(E13),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FP=2, FN=0")</f>
        <v>TP=1, FP=2, FN=0</v>
      </c>
      <c r="G13" s="29" t="s">
        <v>83</v>
      </c>
      <c r="H13" s="95" t="str">
        <f>IFERROR(__xludf.DUMMYFUNCTION("LET(
  b, TRIM(B13),
  g, TRIM(G13),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FP=2, FN=0")</f>
        <v>TP=1, FP=2, FN=0</v>
      </c>
      <c r="I13" s="29" t="s">
        <v>83</v>
      </c>
      <c r="J13" s="95" t="str">
        <f>IFERROR(__xludf.DUMMYFUNCTION("LET(
  b, TRIM(B13),
  i, TRIM(I13),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13" s="29" t="s">
        <v>97</v>
      </c>
      <c r="L13" s="95" t="str">
        <f>IFERROR(__xludf.DUMMYFUNCTION("LET(
  b, TRIM(B13),
  k, TRIM(K13),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14">
      <c r="A14" s="23" t="s">
        <v>251</v>
      </c>
      <c r="B14" s="25" t="s">
        <v>75</v>
      </c>
      <c r="C14" s="86" t="s">
        <v>75</v>
      </c>
      <c r="D14" s="88" t="str">
        <f>IFERROR(__xludf.DUMMYFUNCTION("LET(
  b, TRIM(B14),
  c, TRIM(C14),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4" s="34" t="s">
        <v>81</v>
      </c>
      <c r="F14" s="87" t="str">
        <f>IFERROR(__xludf.DUMMYFUNCTION("LET(
  b, TRIM(B14),
  e, TRIM(E14),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FP=2, FN=0")</f>
        <v>TP=0, FP=2, FN=0</v>
      </c>
      <c r="G14" s="25" t="s">
        <v>81</v>
      </c>
      <c r="H14" s="88" t="str">
        <f>IFERROR(__xludf.DUMMYFUNCTION("LET(
  b, TRIM(B14),
  g, TRIM(G14),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14" s="25" t="s">
        <v>75</v>
      </c>
      <c r="J14" s="88" t="str">
        <f>IFERROR(__xludf.DUMMYFUNCTION("LET(
  b, TRIM(B14),
  i, TRIM(I14),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14" s="25" t="s">
        <v>75</v>
      </c>
      <c r="L14" s="88" t="str">
        <f>IFERROR(__xludf.DUMMYFUNCTION("LET(
  b, TRIM(B14),
  k, TRIM(K14),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5">
      <c r="A15" s="31" t="s">
        <v>252</v>
      </c>
      <c r="B15" s="29" t="s">
        <v>97</v>
      </c>
      <c r="C15" s="93" t="s">
        <v>2</v>
      </c>
      <c r="D15" s="95" t="str">
        <f>IFERROR(__xludf.DUMMYFUNCTION("LET(
  b, TRIM(B15),
  c, TRIM(C15),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FN=1")</f>
        <v>TP=1, FP=0, FN=1</v>
      </c>
      <c r="E15" s="28" t="s">
        <v>83</v>
      </c>
      <c r="F15" s="94" t="str">
        <f>IFERROR(__xludf.DUMMYFUNCTION("LET(
  b, TRIM(B15),
  e, TRIM(E15),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)"),"TP=2, FP=1, FN=0")</f>
        <v>TP=2, FP=1, FN=0</v>
      </c>
      <c r="G15" s="29" t="s">
        <v>81</v>
      </c>
      <c r="H15" s="95" t="str">
        <f>IFERROR(__xludf.DUMMYFUNCTION("LET(
  b, TRIM(B15),
  g, TRIM(G15),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FP=1, FN=1")</f>
        <v>TP=1, FP=1, FN=1</v>
      </c>
      <c r="I15" s="29" t="s">
        <v>83</v>
      </c>
      <c r="J15" s="95" t="str">
        <f>IFERROR(__xludf.DUMMYFUNCTION("LET(
  b, TRIM(B15),
  i, TRIM(I15),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)"),"TP=2, FP=1, FN=0")</f>
        <v>TP=2, FP=1, FN=0</v>
      </c>
      <c r="K15" s="29" t="s">
        <v>97</v>
      </c>
      <c r="L15" s="95" t="str">
        <f>IFERROR(__xludf.DUMMYFUNCTION("LET(
  b, TRIM(B15),
  k, TRIM(K15),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"),"TP=2, FP=0, FN=0")</f>
        <v>TP=2, FP=0, FN=0</v>
      </c>
    </row>
    <row r="16">
      <c r="A16" s="23" t="s">
        <v>253</v>
      </c>
      <c r="B16" s="25" t="s">
        <v>75</v>
      </c>
      <c r="C16" s="86" t="s">
        <v>75</v>
      </c>
      <c r="D16" s="88" t="str">
        <f>IFERROR(__xludf.DUMMYFUNCTION("LET(
  b, TRIM(B16),
  c, TRIM(C16),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6" s="34" t="s">
        <v>12</v>
      </c>
      <c r="F16" s="87" t="str">
        <f>IFERROR(__xludf.DUMMYFUNCTION("LET(
  b, TRIM(B16),
  e, TRIM(E16),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16" s="25" t="s">
        <v>12</v>
      </c>
      <c r="H16" s="88" t="str">
        <f>IFERROR(__xludf.DUMMYFUNCTION("LET(
  b, TRIM(B16),
  g, TRIM(G16),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16" s="25" t="s">
        <v>75</v>
      </c>
      <c r="J16" s="88" t="str">
        <f>IFERROR(__xludf.DUMMYFUNCTION("LET(
  b, TRIM(B16),
  i, TRIM(I16),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16" s="25" t="s">
        <v>75</v>
      </c>
      <c r="L16" s="88" t="str">
        <f>IFERROR(__xludf.DUMMYFUNCTION("LET(
  b, TRIM(B16),
  k, TRIM(K16),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7">
      <c r="A17" s="31" t="s">
        <v>254</v>
      </c>
      <c r="B17" s="29" t="s">
        <v>75</v>
      </c>
      <c r="C17" s="93" t="s">
        <v>75</v>
      </c>
      <c r="D17" s="95" t="str">
        <f>IFERROR(__xludf.DUMMYFUNCTION("LET(
  b, TRIM(B17),
  c, TRIM(C17),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7" s="28" t="s">
        <v>12</v>
      </c>
      <c r="F17" s="94" t="str">
        <f>IFERROR(__xludf.DUMMYFUNCTION("LET(
  b, TRIM(B17),
  e, TRIM(E17),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17" s="29" t="s">
        <v>12</v>
      </c>
      <c r="H17" s="95" t="str">
        <f>IFERROR(__xludf.DUMMYFUNCTION("LET(
  b, TRIM(B17),
  g, TRIM(G17),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17" s="29" t="s">
        <v>75</v>
      </c>
      <c r="J17" s="95" t="str">
        <f>IFERROR(__xludf.DUMMYFUNCTION("LET(
  b, TRIM(B17),
  i, TRIM(I17),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17" s="29" t="s">
        <v>75</v>
      </c>
      <c r="L17" s="95" t="str">
        <f>IFERROR(__xludf.DUMMYFUNCTION("LET(
  b, TRIM(B17),
  k, TRIM(K17),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8">
      <c r="A18" s="23" t="s">
        <v>255</v>
      </c>
      <c r="B18" s="25" t="s">
        <v>75</v>
      </c>
      <c r="C18" s="86" t="s">
        <v>75</v>
      </c>
      <c r="D18" s="88" t="str">
        <f>IFERROR(__xludf.DUMMYFUNCTION("LET(
  b, TRIM(B18),
  c, TRIM(C18),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8" s="34" t="s">
        <v>12</v>
      </c>
      <c r="F18" s="87" t="str">
        <f>IFERROR(__xludf.DUMMYFUNCTION("LET(
  b, TRIM(B18),
  e, TRIM(E18),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18" s="25" t="s">
        <v>12</v>
      </c>
      <c r="H18" s="88" t="str">
        <f>IFERROR(__xludf.DUMMYFUNCTION("LET(
  b, TRIM(B18),
  g, TRIM(G18),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18" s="25" t="s">
        <v>75</v>
      </c>
      <c r="J18" s="88" t="str">
        <f>IFERROR(__xludf.DUMMYFUNCTION("LET(
  b, TRIM(B18),
  i, TRIM(I18),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18" s="25" t="s">
        <v>75</v>
      </c>
      <c r="L18" s="88" t="str">
        <f>IFERROR(__xludf.DUMMYFUNCTION("LET(
  b, TRIM(B18),
  k, TRIM(K18),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19">
      <c r="A19" s="31" t="s">
        <v>256</v>
      </c>
      <c r="B19" s="29" t="s">
        <v>75</v>
      </c>
      <c r="C19" s="93" t="s">
        <v>75</v>
      </c>
      <c r="D19" s="95" t="str">
        <f>IFERROR(__xludf.DUMMYFUNCTION("LET(
  b, TRIM(B19),
  c, TRIM(C19),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19" s="28" t="s">
        <v>12</v>
      </c>
      <c r="F19" s="94" t="str">
        <f>IFERROR(__xludf.DUMMYFUNCTION("LET(
  b, TRIM(B19),
  e, TRIM(E19),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19" s="29" t="s">
        <v>12</v>
      </c>
      <c r="H19" s="95" t="str">
        <f>IFERROR(__xludf.DUMMYFUNCTION("LET(
  b, TRIM(B19),
  g, TRIM(G19),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19" s="29" t="s">
        <v>75</v>
      </c>
      <c r="J19" s="95" t="str">
        <f>IFERROR(__xludf.DUMMYFUNCTION("LET(
  b, TRIM(B19),
  i, TRIM(I19),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19" s="29" t="s">
        <v>75</v>
      </c>
      <c r="L19" s="95" t="str">
        <f>IFERROR(__xludf.DUMMYFUNCTION("LET(
  b, TRIM(B19),
  k, TRIM(K19),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0">
      <c r="A20" s="23" t="s">
        <v>257</v>
      </c>
      <c r="B20" s="25" t="s">
        <v>75</v>
      </c>
      <c r="C20" s="86" t="s">
        <v>75</v>
      </c>
      <c r="D20" s="88" t="str">
        <f>IFERROR(__xludf.DUMMYFUNCTION("LET(
  b, TRIM(B20),
  c, TRIM(C20),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0" s="34" t="s">
        <v>258</v>
      </c>
      <c r="F20" s="87" t="str">
        <f>IFERROR(__xludf.DUMMYFUNCTION("LET(
  b, TRIM(B20),
  e, TRIM(E20),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FP=2, FN=0")</f>
        <v>TP=0, FP=2, FN=0</v>
      </c>
      <c r="G20" s="25" t="s">
        <v>12</v>
      </c>
      <c r="H20" s="88" t="str">
        <f>IFERROR(__xludf.DUMMYFUNCTION("LET(
  b, TRIM(B20),
  g, TRIM(G20),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20" s="25" t="s">
        <v>75</v>
      </c>
      <c r="J20" s="88" t="str">
        <f>IFERROR(__xludf.DUMMYFUNCTION("LET(
  b, TRIM(B20),
  i, TRIM(I20),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20" s="25" t="s">
        <v>75</v>
      </c>
      <c r="L20" s="88" t="str">
        <f>IFERROR(__xludf.DUMMYFUNCTION("LET(
  b, TRIM(B20),
  k, TRIM(K20),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1">
      <c r="A21" s="31" t="s">
        <v>259</v>
      </c>
      <c r="B21" s="29" t="s">
        <v>2</v>
      </c>
      <c r="C21" s="93" t="s">
        <v>2</v>
      </c>
      <c r="D21" s="95" t="str">
        <f>IFERROR(__xludf.DUMMYFUNCTION("LET(
  b, TRIM(B21),
  c, TRIM(C21),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1" s="28" t="s">
        <v>83</v>
      </c>
      <c r="F21" s="94" t="str">
        <f>IFERROR(__xludf.DUMMYFUNCTION("LET(
  b, TRIM(B21),
  e, TRIM(E21),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FP=2, FN=0")</f>
        <v>TP=1, FP=2, FN=0</v>
      </c>
      <c r="G21" s="29" t="s">
        <v>83</v>
      </c>
      <c r="H21" s="95" t="str">
        <f>IFERROR(__xludf.DUMMYFUNCTION("LET(
  b, TRIM(B21),
  g, TRIM(G21),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FP=2, FN=0")</f>
        <v>TP=1, FP=2, FN=0</v>
      </c>
      <c r="I21" s="29" t="s">
        <v>83</v>
      </c>
      <c r="J21" s="95" t="str">
        <f>IFERROR(__xludf.DUMMYFUNCTION("LET(
  b, TRIM(B21),
  i, TRIM(I21),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21" s="29" t="s">
        <v>97</v>
      </c>
      <c r="L21" s="95" t="str">
        <f>IFERROR(__xludf.DUMMYFUNCTION("LET(
  b, TRIM(B21),
  k, TRIM(K21),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22">
      <c r="A22" s="23" t="s">
        <v>260</v>
      </c>
      <c r="B22" s="25" t="s">
        <v>2</v>
      </c>
      <c r="C22" s="86" t="s">
        <v>2</v>
      </c>
      <c r="D22" s="88" t="str">
        <f>IFERROR(__xludf.DUMMYFUNCTION("LET(
  b, TRIM(B22),
  c, TRIM(C22),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2" s="34" t="s">
        <v>83</v>
      </c>
      <c r="F22" s="87" t="str">
        <f>IFERROR(__xludf.DUMMYFUNCTION("LET(
  b, TRIM(B22),
  e, TRIM(E22),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FP=2, FN=0")</f>
        <v>TP=1, FP=2, FN=0</v>
      </c>
      <c r="G22" s="25" t="s">
        <v>73</v>
      </c>
      <c r="H22" s="88" t="str">
        <f>IFERROR(__xludf.DUMMYFUNCTION("LET(
  b, TRIM(B22),
  g, TRIM(G22),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FP=1, FN=0")</f>
        <v>TP=1, FP=1, FN=0</v>
      </c>
      <c r="I22" s="25" t="s">
        <v>83</v>
      </c>
      <c r="J22" s="88" t="str">
        <f>IFERROR(__xludf.DUMMYFUNCTION("LET(
  b, TRIM(B22),
  i, TRIM(I22),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22" s="25" t="s">
        <v>97</v>
      </c>
      <c r="L22" s="88" t="str">
        <f>IFERROR(__xludf.DUMMYFUNCTION("LET(
  b, TRIM(B22),
  k, TRIM(K22),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23">
      <c r="A23" s="31" t="s">
        <v>261</v>
      </c>
      <c r="B23" s="29" t="s">
        <v>75</v>
      </c>
      <c r="C23" s="93" t="s">
        <v>75</v>
      </c>
      <c r="D23" s="95" t="str">
        <f>IFERROR(__xludf.DUMMYFUNCTION("LET(
  b, TRIM(B23),
  c, TRIM(C23),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3" s="28" t="s">
        <v>12</v>
      </c>
      <c r="F23" s="94" t="str">
        <f>IFERROR(__xludf.DUMMYFUNCTION("LET(
  b, TRIM(B23),
  e, TRIM(E23),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23" s="29" t="s">
        <v>81</v>
      </c>
      <c r="H23" s="95" t="str">
        <f>IFERROR(__xludf.DUMMYFUNCTION("LET(
  b, TRIM(B23),
  g, TRIM(G23),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23" s="29" t="s">
        <v>75</v>
      </c>
      <c r="J23" s="95" t="str">
        <f>IFERROR(__xludf.DUMMYFUNCTION("LET(
  b, TRIM(B23),
  i, TRIM(I23),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23" s="29" t="s">
        <v>75</v>
      </c>
      <c r="L23" s="95" t="str">
        <f>IFERROR(__xludf.DUMMYFUNCTION("LET(
  b, TRIM(B23),
  k, TRIM(K23),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4">
      <c r="A24" s="23" t="s">
        <v>262</v>
      </c>
      <c r="B24" s="25" t="s">
        <v>97</v>
      </c>
      <c r="C24" s="86" t="s">
        <v>2</v>
      </c>
      <c r="D24" s="88" t="str">
        <f>IFERROR(__xludf.DUMMYFUNCTION("LET(
  b, TRIM(B24),
  c, TRIM(C24),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FN=1")</f>
        <v>TP=1, FP=0, FN=1</v>
      </c>
      <c r="E24" s="34" t="s">
        <v>83</v>
      </c>
      <c r="F24" s="87" t="str">
        <f>IFERROR(__xludf.DUMMYFUNCTION("LET(
  b, TRIM(B24),
  e, TRIM(E24),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)"),"TP=2, FP=1, FN=0")</f>
        <v>TP=2, FP=1, FN=0</v>
      </c>
      <c r="G24" s="25" t="s">
        <v>83</v>
      </c>
      <c r="H24" s="88" t="str">
        <f>IFERROR(__xludf.DUMMYFUNCTION("LET(
  b, TRIM(B24),
  g, TRIM(G24),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"),"TP=2, FP=1, FN=0")</f>
        <v>TP=2, FP=1, FN=0</v>
      </c>
      <c r="I24" s="25" t="s">
        <v>83</v>
      </c>
      <c r="J24" s="88" t="str">
        <f>IFERROR(__xludf.DUMMYFUNCTION("LET(
  b, TRIM(B24),
  i, TRIM(I24),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)"),"TP=2, FP=1, FN=0")</f>
        <v>TP=2, FP=1, FN=0</v>
      </c>
      <c r="K24" s="25" t="s">
        <v>97</v>
      </c>
      <c r="L24" s="88" t="str">
        <f>IFERROR(__xludf.DUMMYFUNCTION("LET(
  b, TRIM(B24),
  k, TRIM(K24),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"),"TP=2, FP=0, FN=0")</f>
        <v>TP=2, FP=0, FN=0</v>
      </c>
    </row>
    <row r="25">
      <c r="A25" s="31" t="s">
        <v>263</v>
      </c>
      <c r="B25" s="29" t="s">
        <v>2</v>
      </c>
      <c r="C25" s="93" t="s">
        <v>2</v>
      </c>
      <c r="D25" s="95" t="str">
        <f>IFERROR(__xludf.DUMMYFUNCTION("LET(
  b, TRIM(B25),
  c, TRIM(C25),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5" s="28" t="s">
        <v>73</v>
      </c>
      <c r="F25" s="94" t="str">
        <f>IFERROR(__xludf.DUMMYFUNCTION("LET(
  b, TRIM(B25),
  e, TRIM(E25),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FN=0")</f>
        <v>TP=1, FP=1, FN=0</v>
      </c>
      <c r="G25" s="29" t="s">
        <v>73</v>
      </c>
      <c r="H25" s="95" t="str">
        <f>IFERROR(__xludf.DUMMYFUNCTION("LET(
  b, TRIM(B25),
  g, TRIM(G25),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FP=1, FN=0")</f>
        <v>TP=1, FP=1, FN=0</v>
      </c>
      <c r="I25" s="29" t="s">
        <v>83</v>
      </c>
      <c r="J25" s="95" t="str">
        <f>IFERROR(__xludf.DUMMYFUNCTION("LET(
  b, TRIM(B25),
  i, TRIM(I25),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25" s="29" t="s">
        <v>97</v>
      </c>
      <c r="L25" s="95" t="str">
        <f>IFERROR(__xludf.DUMMYFUNCTION("LET(
  b, TRIM(B25),
  k, TRIM(K25),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26">
      <c r="A26" s="23" t="s">
        <v>264</v>
      </c>
      <c r="B26" s="25" t="s">
        <v>2</v>
      </c>
      <c r="C26" s="86" t="s">
        <v>2</v>
      </c>
      <c r="D26" s="88" t="str">
        <f>IFERROR(__xludf.DUMMYFUNCTION("LET(
  b, TRIM(B26),
  c, TRIM(C26),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6" s="34" t="s">
        <v>81</v>
      </c>
      <c r="F26" s="87" t="str">
        <f>IFERROR(__xludf.DUMMYFUNCTION("LET(
  b, TRIM(B26),
  e, TRIM(E26),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FP=2, FN=1")</f>
        <v>TP=0, FP=2, FN=1</v>
      </c>
      <c r="G26" s="25" t="s">
        <v>81</v>
      </c>
      <c r="H26" s="88" t="str">
        <f>IFERROR(__xludf.DUMMYFUNCTION("LET(
  b, TRIM(B26),
  g, TRIM(G26),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FN=1")</f>
        <v>TP=0, FP=2, FN=1</v>
      </c>
      <c r="I26" s="25" t="s">
        <v>12</v>
      </c>
      <c r="J26" s="88" t="str">
        <f>IFERROR(__xludf.DUMMYFUNCTION("LET(
  b, TRIM(B26),
  i, TRIM(I26),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)"),"TP=0, FP=1, FN=1")</f>
        <v>TP=0, FP=1, FN=1</v>
      </c>
      <c r="K26" s="25" t="s">
        <v>97</v>
      </c>
      <c r="L26" s="88" t="str">
        <f>IFERROR(__xludf.DUMMYFUNCTION("LET(
  b, TRIM(B26),
  k, TRIM(K26),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27">
      <c r="A27" s="31" t="s">
        <v>265</v>
      </c>
      <c r="B27" s="29" t="s">
        <v>97</v>
      </c>
      <c r="C27" s="93" t="s">
        <v>2</v>
      </c>
      <c r="D27" s="95" t="str">
        <f>IFERROR(__xludf.DUMMYFUNCTION("LET(
  b, TRIM(B27),
  c, TRIM(C27),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FN=1")</f>
        <v>TP=1, FP=0, FN=1</v>
      </c>
      <c r="E27" s="28" t="s">
        <v>83</v>
      </c>
      <c r="F27" s="94" t="str">
        <f>IFERROR(__xludf.DUMMYFUNCTION("LET(
  b, TRIM(B27),
  e, TRIM(E27),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)"),"TP=2, FP=1, FN=0")</f>
        <v>TP=2, FP=1, FN=0</v>
      </c>
      <c r="G27" s="29" t="s">
        <v>83</v>
      </c>
      <c r="H27" s="95" t="str">
        <f>IFERROR(__xludf.DUMMYFUNCTION("LET(
  b, TRIM(B27),
  g, TRIM(G27),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"),"TP=2, FP=1, FN=0")</f>
        <v>TP=2, FP=1, FN=0</v>
      </c>
      <c r="I27" s="29" t="s">
        <v>83</v>
      </c>
      <c r="J27" s="95" t="str">
        <f>IFERROR(__xludf.DUMMYFUNCTION("LET(
  b, TRIM(B27),
  i, TRIM(I27),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)"),"TP=2, FP=1, FN=0")</f>
        <v>TP=2, FP=1, FN=0</v>
      </c>
      <c r="K27" s="29" t="s">
        <v>97</v>
      </c>
      <c r="L27" s="95" t="str">
        <f>IFERROR(__xludf.DUMMYFUNCTION("LET(
  b, TRIM(B27),
  k, TRIM(K27),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"),"TP=2, FP=0, FN=0")</f>
        <v>TP=2, FP=0, FN=0</v>
      </c>
    </row>
    <row r="28">
      <c r="A28" s="23" t="s">
        <v>266</v>
      </c>
      <c r="B28" s="25" t="s">
        <v>75</v>
      </c>
      <c r="C28" s="86" t="s">
        <v>75</v>
      </c>
      <c r="D28" s="88" t="str">
        <f>IFERROR(__xludf.DUMMYFUNCTION("LET(
  b, TRIM(B28),
  c, TRIM(C28),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8" s="34" t="s">
        <v>12</v>
      </c>
      <c r="F28" s="87" t="str">
        <f>IFERROR(__xludf.DUMMYFUNCTION("LET(
  b, TRIM(B28),
  e, TRIM(E28),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28" s="25" t="s">
        <v>12</v>
      </c>
      <c r="H28" s="88" t="str">
        <f>IFERROR(__xludf.DUMMYFUNCTION("LET(
  b, TRIM(B28),
  g, TRIM(G28),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28" s="25" t="s">
        <v>75</v>
      </c>
      <c r="J28" s="88" t="str">
        <f>IFERROR(__xludf.DUMMYFUNCTION("LET(
  b, TRIM(B28),
  i, TRIM(I28),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28" s="25" t="s">
        <v>75</v>
      </c>
      <c r="L28" s="88" t="str">
        <f>IFERROR(__xludf.DUMMYFUNCTION("LET(
  b, TRIM(B28),
  k, TRIM(K28),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29">
      <c r="A29" s="31" t="s">
        <v>267</v>
      </c>
      <c r="B29" s="29" t="s">
        <v>75</v>
      </c>
      <c r="C29" s="93" t="s">
        <v>75</v>
      </c>
      <c r="D29" s="95" t="str">
        <f>IFERROR(__xludf.DUMMYFUNCTION("LET(
  b, TRIM(B29),
  c, TRIM(C29),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29" s="28" t="s">
        <v>12</v>
      </c>
      <c r="F29" s="94" t="str">
        <f>IFERROR(__xludf.DUMMYFUNCTION("LET(
  b, TRIM(B29),
  e, TRIM(E29),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29" s="29" t="s">
        <v>81</v>
      </c>
      <c r="H29" s="95" t="str">
        <f>IFERROR(__xludf.DUMMYFUNCTION("LET(
  b, TRIM(B29),
  g, TRIM(G29),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29" s="29" t="s">
        <v>75</v>
      </c>
      <c r="J29" s="95" t="str">
        <f>IFERROR(__xludf.DUMMYFUNCTION("LET(
  b, TRIM(B29),
  i, TRIM(I29),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29" s="29" t="s">
        <v>75</v>
      </c>
      <c r="L29" s="95" t="str">
        <f>IFERROR(__xludf.DUMMYFUNCTION("LET(
  b, TRIM(B29),
  k, TRIM(K29),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0">
      <c r="A30" s="23" t="s">
        <v>268</v>
      </c>
      <c r="B30" s="25" t="s">
        <v>75</v>
      </c>
      <c r="C30" s="86" t="s">
        <v>75</v>
      </c>
      <c r="D30" s="88" t="str">
        <f>IFERROR(__xludf.DUMMYFUNCTION("LET(
  b, TRIM(B30),
  c, TRIM(C30),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0" s="34" t="s">
        <v>12</v>
      </c>
      <c r="F30" s="87" t="str">
        <f>IFERROR(__xludf.DUMMYFUNCTION("LET(
  b, TRIM(B30),
  e, TRIM(E30),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30" s="25" t="s">
        <v>12</v>
      </c>
      <c r="H30" s="88" t="str">
        <f>IFERROR(__xludf.DUMMYFUNCTION("LET(
  b, TRIM(B30),
  g, TRIM(G30),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30" s="25" t="s">
        <v>75</v>
      </c>
      <c r="J30" s="88" t="str">
        <f>IFERROR(__xludf.DUMMYFUNCTION("LET(
  b, TRIM(B30),
  i, TRIM(I30),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30" s="25" t="s">
        <v>75</v>
      </c>
      <c r="L30" s="88" t="str">
        <f>IFERROR(__xludf.DUMMYFUNCTION("LET(
  b, TRIM(B30),
  k, TRIM(K30),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1">
      <c r="A31" s="31" t="s">
        <v>269</v>
      </c>
      <c r="B31" s="29" t="s">
        <v>2</v>
      </c>
      <c r="C31" s="93" t="s">
        <v>2</v>
      </c>
      <c r="D31" s="95" t="str">
        <f>IFERROR(__xludf.DUMMYFUNCTION("LET(
  b, TRIM(B31),
  c, TRIM(C31),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1" s="28" t="s">
        <v>73</v>
      </c>
      <c r="F31" s="94" t="str">
        <f>IFERROR(__xludf.DUMMYFUNCTION("LET(
  b, TRIM(B31),
  e, TRIM(E31),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FN=0")</f>
        <v>TP=1, FP=1, FN=0</v>
      </c>
      <c r="G31" s="29" t="s">
        <v>12</v>
      </c>
      <c r="H31" s="95" t="str">
        <f>IFERROR(__xludf.DUMMYFUNCTION("LET(
  b, TRIM(B31),
  g, TRIM(G31),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FN=1")</f>
        <v>TP=0, FP=1, FN=1</v>
      </c>
      <c r="I31" s="29" t="s">
        <v>83</v>
      </c>
      <c r="J31" s="95" t="str">
        <f>IFERROR(__xludf.DUMMYFUNCTION("LET(
  b, TRIM(B31),
  i, TRIM(I31),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31" s="29" t="s">
        <v>75</v>
      </c>
      <c r="L31" s="95" t="str">
        <f>IFERROR(__xludf.DUMMYFUNCTION("LET(
  b, TRIM(B31),
  k, TRIM(K31),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32">
      <c r="A32" s="23" t="s">
        <v>270</v>
      </c>
      <c r="B32" s="25" t="s">
        <v>75</v>
      </c>
      <c r="C32" s="86" t="s">
        <v>75</v>
      </c>
      <c r="D32" s="88" t="str">
        <f>IFERROR(__xludf.DUMMYFUNCTION("LET(
  b, TRIM(B32),
  c, TRIM(C32),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2" s="34" t="s">
        <v>12</v>
      </c>
      <c r="F32" s="87" t="str">
        <f>IFERROR(__xludf.DUMMYFUNCTION("LET(
  b, TRIM(B32),
  e, TRIM(E32),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32" s="25" t="s">
        <v>12</v>
      </c>
      <c r="H32" s="88" t="str">
        <f>IFERROR(__xludf.DUMMYFUNCTION("LET(
  b, TRIM(B32),
  g, TRIM(G32),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32" s="25" t="s">
        <v>75</v>
      </c>
      <c r="J32" s="88" t="str">
        <f>IFERROR(__xludf.DUMMYFUNCTION("LET(
  b, TRIM(B32),
  i, TRIM(I32),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32" s="25" t="s">
        <v>75</v>
      </c>
      <c r="L32" s="88" t="str">
        <f>IFERROR(__xludf.DUMMYFUNCTION("LET(
  b, TRIM(B32),
  k, TRIM(K32),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3">
      <c r="A33" s="31" t="s">
        <v>271</v>
      </c>
      <c r="B33" s="29" t="s">
        <v>75</v>
      </c>
      <c r="C33" s="93" t="s">
        <v>75</v>
      </c>
      <c r="D33" s="95" t="str">
        <f>IFERROR(__xludf.DUMMYFUNCTION("LET(
  b, TRIM(B33),
  c, TRIM(C33),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3" s="28" t="s">
        <v>12</v>
      </c>
      <c r="F33" s="94" t="str">
        <f>IFERROR(__xludf.DUMMYFUNCTION("LET(
  b, TRIM(B33),
  e, TRIM(E33),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33" s="29" t="s">
        <v>12</v>
      </c>
      <c r="H33" s="95" t="str">
        <f>IFERROR(__xludf.DUMMYFUNCTION("LET(
  b, TRIM(B33),
  g, TRIM(G33),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33" s="29" t="s">
        <v>75</v>
      </c>
      <c r="J33" s="95" t="str">
        <f>IFERROR(__xludf.DUMMYFUNCTION("LET(
  b, TRIM(B33),
  i, TRIM(I33),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33" s="29" t="s">
        <v>75</v>
      </c>
      <c r="L33" s="95" t="str">
        <f>IFERROR(__xludf.DUMMYFUNCTION("LET(
  b, TRIM(B33),
  k, TRIM(K33),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4">
      <c r="A34" s="23" t="s">
        <v>272</v>
      </c>
      <c r="B34" s="25" t="s">
        <v>75</v>
      </c>
      <c r="C34" s="86" t="s">
        <v>75</v>
      </c>
      <c r="D34" s="88" t="str">
        <f>IFERROR(__xludf.DUMMYFUNCTION("LET(
  b, TRIM(B34),
  c, TRIM(C34),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4" s="34" t="s">
        <v>12</v>
      </c>
      <c r="F34" s="87" t="str">
        <f>IFERROR(__xludf.DUMMYFUNCTION("LET(
  b, TRIM(B34),
  e, TRIM(E34),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34" s="25" t="s">
        <v>81</v>
      </c>
      <c r="H34" s="88" t="str">
        <f>IFERROR(__xludf.DUMMYFUNCTION("LET(
  b, TRIM(B34),
  g, TRIM(G34),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34" s="25" t="s">
        <v>75</v>
      </c>
      <c r="J34" s="88" t="str">
        <f>IFERROR(__xludf.DUMMYFUNCTION("LET(
  b, TRIM(B34),
  i, TRIM(I34),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34" s="25" t="s">
        <v>75</v>
      </c>
      <c r="L34" s="88" t="str">
        <f>IFERROR(__xludf.DUMMYFUNCTION("LET(
  b, TRIM(B34),
  k, TRIM(K34),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35">
      <c r="A35" s="31" t="s">
        <v>273</v>
      </c>
      <c r="B35" s="29" t="s">
        <v>2</v>
      </c>
      <c r="C35" s="93" t="s">
        <v>75</v>
      </c>
      <c r="D35" s="95" t="str">
        <f>IFERROR(__xludf.DUMMYFUNCTION("LET(
  b, TRIM(B35),
  c, TRIM(C35),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35" s="28" t="s">
        <v>73</v>
      </c>
      <c r="F35" s="94" t="str">
        <f>IFERROR(__xludf.DUMMYFUNCTION("LET(
  b, TRIM(B35),
  e, TRIM(E35),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FN=0")</f>
        <v>TP=1, FP=1, FN=0</v>
      </c>
      <c r="G35" s="29" t="s">
        <v>73</v>
      </c>
      <c r="H35" s="95" t="str">
        <f>IFERROR(__xludf.DUMMYFUNCTION("LET(
  b, TRIM(B35),
  g, TRIM(G35),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FP=1, FN=0")</f>
        <v>TP=1, FP=1, FN=0</v>
      </c>
      <c r="I35" s="29" t="s">
        <v>83</v>
      </c>
      <c r="J35" s="95" t="str">
        <f>IFERROR(__xludf.DUMMYFUNCTION("LET(
  b, TRIM(B35),
  i, TRIM(I35),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35" s="29" t="s">
        <v>97</v>
      </c>
      <c r="L35" s="95" t="str">
        <f>IFERROR(__xludf.DUMMYFUNCTION("LET(
  b, TRIM(B35),
  k, TRIM(K35),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36">
      <c r="A36" s="23" t="s">
        <v>274</v>
      </c>
      <c r="B36" s="25" t="s">
        <v>2</v>
      </c>
      <c r="C36" s="86" t="s">
        <v>75</v>
      </c>
      <c r="D36" s="88" t="str">
        <f>IFERROR(__xludf.DUMMYFUNCTION("LET(
  b, TRIM(B36),
  c, TRIM(C36),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36" s="34" t="s">
        <v>81</v>
      </c>
      <c r="F36" s="87" t="str">
        <f>IFERROR(__xludf.DUMMYFUNCTION("LET(
  b, TRIM(B36),
  e, TRIM(E36),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FP=2, FN=1")</f>
        <v>TP=0, FP=2, FN=1</v>
      </c>
      <c r="G36" s="25" t="s">
        <v>81</v>
      </c>
      <c r="H36" s="88" t="str">
        <f>IFERROR(__xludf.DUMMYFUNCTION("LET(
  b, TRIM(B36),
  g, TRIM(G36),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FN=1")</f>
        <v>TP=0, FP=2, FN=1</v>
      </c>
      <c r="I36" s="25" t="s">
        <v>12</v>
      </c>
      <c r="J36" s="88" t="str">
        <f>IFERROR(__xludf.DUMMYFUNCTION("LET(
  b, TRIM(B36),
  i, TRIM(I36),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)"),"TP=0, FP=1, FN=1")</f>
        <v>TP=0, FP=1, FN=1</v>
      </c>
      <c r="K36" s="25" t="s">
        <v>75</v>
      </c>
      <c r="L36" s="88" t="str">
        <f>IFERROR(__xludf.DUMMYFUNCTION("LET(
  b, TRIM(B36),
  k, TRIM(K36),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37">
      <c r="A37" s="31" t="s">
        <v>275</v>
      </c>
      <c r="B37" s="29" t="s">
        <v>9</v>
      </c>
      <c r="C37" s="93" t="s">
        <v>75</v>
      </c>
      <c r="D37" s="95" t="str">
        <f>IFERROR(__xludf.DUMMYFUNCTION("LET(
  b, TRIM(B37),
  c, TRIM(C37),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37" s="28" t="s">
        <v>81</v>
      </c>
      <c r="F37" s="94" t="str">
        <f>IFERROR(__xludf.DUMMYFUNCTION("LET(
  b, TRIM(B37),
  e, TRIM(E37),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FN=0")</f>
        <v>TP=1, FP=1, FN=0</v>
      </c>
      <c r="G37" s="29" t="s">
        <v>81</v>
      </c>
      <c r="H37" s="95" t="str">
        <f>IFERROR(__xludf.DUMMYFUNCTION("LET(
  b, TRIM(B37),
  g, TRIM(G37),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FP=1, FN=0")</f>
        <v>TP=1, FP=1, FN=0</v>
      </c>
      <c r="I37" s="29" t="s">
        <v>81</v>
      </c>
      <c r="J37" s="95" t="str">
        <f>IFERROR(__xludf.DUMMYFUNCTION("LET(
  b, TRIM(B37),
  i, TRIM(I37),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FP=1, FN=0")</f>
        <v>TP=1, FP=1, FN=0</v>
      </c>
      <c r="K37" s="29" t="s">
        <v>97</v>
      </c>
      <c r="L37" s="95" t="str">
        <f>IFERROR(__xludf.DUMMYFUNCTION("LET(
  b, TRIM(B37),
  k, TRIM(K37),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38">
      <c r="A38" s="23" t="s">
        <v>276</v>
      </c>
      <c r="B38" s="25" t="s">
        <v>97</v>
      </c>
      <c r="C38" s="86" t="s">
        <v>2</v>
      </c>
      <c r="D38" s="88" t="str">
        <f>IFERROR(__xludf.DUMMYFUNCTION("LET(
  b, TRIM(B38),
  c, TRIM(C38),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FN=1")</f>
        <v>TP=1, FP=0, FN=1</v>
      </c>
      <c r="E38" s="34" t="s">
        <v>83</v>
      </c>
      <c r="F38" s="87" t="str">
        <f>IFERROR(__xludf.DUMMYFUNCTION("LET(
  b, TRIM(B38),
  e, TRIM(E38),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)"),"TP=2, FP=1, FN=0")</f>
        <v>TP=2, FP=1, FN=0</v>
      </c>
      <c r="G38" s="25" t="s">
        <v>83</v>
      </c>
      <c r="H38" s="88" t="str">
        <f>IFERROR(__xludf.DUMMYFUNCTION("LET(
  b, TRIM(B38),
  g, TRIM(G38),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"),"TP=2, FP=1, FN=0")</f>
        <v>TP=2, FP=1, FN=0</v>
      </c>
      <c r="I38" s="25" t="s">
        <v>83</v>
      </c>
      <c r="J38" s="88" t="str">
        <f>IFERROR(__xludf.DUMMYFUNCTION("LET(
  b, TRIM(B38),
  i, TRIM(I38),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)"),"TP=2, FP=1, FN=0")</f>
        <v>TP=2, FP=1, FN=0</v>
      </c>
      <c r="K38" s="25" t="s">
        <v>97</v>
      </c>
      <c r="L38" s="88" t="str">
        <f>IFERROR(__xludf.DUMMYFUNCTION("LET(
  b, TRIM(B38),
  k, TRIM(K38),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"),"TP=2, FP=0, FN=0")</f>
        <v>TP=2, FP=0, FN=0</v>
      </c>
    </row>
    <row r="39">
      <c r="A39" s="31" t="s">
        <v>277</v>
      </c>
      <c r="B39" s="29" t="s">
        <v>75</v>
      </c>
      <c r="C39" s="93" t="s">
        <v>75</v>
      </c>
      <c r="D39" s="95" t="str">
        <f>IFERROR(__xludf.DUMMYFUNCTION("LET(
  b, TRIM(B39),
  c, TRIM(C39),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39" s="28" t="s">
        <v>81</v>
      </c>
      <c r="F39" s="94" t="str">
        <f>IFERROR(__xludf.DUMMYFUNCTION("LET(
  b, TRIM(B39),
  e, TRIM(E39),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FP=2, FN=0")</f>
        <v>TP=0, FP=2, FN=0</v>
      </c>
      <c r="G39" s="29" t="s">
        <v>81</v>
      </c>
      <c r="H39" s="95" t="str">
        <f>IFERROR(__xludf.DUMMYFUNCTION("LET(
  b, TRIM(B39),
  g, TRIM(G39),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39" s="29" t="s">
        <v>75</v>
      </c>
      <c r="J39" s="95" t="str">
        <f>IFERROR(__xludf.DUMMYFUNCTION("LET(
  b, TRIM(B39),
  i, TRIM(I39),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39" s="29" t="s">
        <v>75</v>
      </c>
      <c r="L39" s="95" t="str">
        <f>IFERROR(__xludf.DUMMYFUNCTION("LET(
  b, TRIM(B39),
  k, TRIM(K39),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0">
      <c r="A40" s="23" t="s">
        <v>278</v>
      </c>
      <c r="B40" s="25" t="s">
        <v>75</v>
      </c>
      <c r="C40" s="86" t="s">
        <v>75</v>
      </c>
      <c r="D40" s="88" t="str">
        <f>IFERROR(__xludf.DUMMYFUNCTION("LET(
  b, TRIM(B40),
  c, TRIM(C40),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0" s="34" t="s">
        <v>12</v>
      </c>
      <c r="F40" s="87" t="str">
        <f>IFERROR(__xludf.DUMMYFUNCTION("LET(
  b, TRIM(B40),
  e, TRIM(E40),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40" s="25" t="s">
        <v>12</v>
      </c>
      <c r="H40" s="88" t="str">
        <f>IFERROR(__xludf.DUMMYFUNCTION("LET(
  b, TRIM(B40),
  g, TRIM(G40),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40" s="25" t="s">
        <v>75</v>
      </c>
      <c r="J40" s="88" t="str">
        <f>IFERROR(__xludf.DUMMYFUNCTION("LET(
  b, TRIM(B40),
  i, TRIM(I40),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40" s="25" t="s">
        <v>75</v>
      </c>
      <c r="L40" s="88" t="str">
        <f>IFERROR(__xludf.DUMMYFUNCTION("LET(
  b, TRIM(B40),
  k, TRIM(K40),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1">
      <c r="A41" s="31" t="s">
        <v>279</v>
      </c>
      <c r="B41" s="29" t="s">
        <v>75</v>
      </c>
      <c r="C41" s="93" t="s">
        <v>75</v>
      </c>
      <c r="D41" s="95" t="str">
        <f>IFERROR(__xludf.DUMMYFUNCTION("LET(
  b, TRIM(B41),
  c, TRIM(C41),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1" s="28" t="s">
        <v>12</v>
      </c>
      <c r="F41" s="94" t="str">
        <f>IFERROR(__xludf.DUMMYFUNCTION("LET(
  b, TRIM(B41),
  e, TRIM(E41),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41" s="29" t="s">
        <v>81</v>
      </c>
      <c r="H41" s="95" t="str">
        <f>IFERROR(__xludf.DUMMYFUNCTION("LET(
  b, TRIM(B41),
  g, TRIM(G41),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41" s="29" t="s">
        <v>75</v>
      </c>
      <c r="J41" s="95" t="str">
        <f>IFERROR(__xludf.DUMMYFUNCTION("LET(
  b, TRIM(B41),
  i, TRIM(I41),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41" s="29" t="s">
        <v>75</v>
      </c>
      <c r="L41" s="95" t="str">
        <f>IFERROR(__xludf.DUMMYFUNCTION("LET(
  b, TRIM(B41),
  k, TRIM(K41),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2">
      <c r="A42" s="23" t="s">
        <v>280</v>
      </c>
      <c r="B42" s="25" t="s">
        <v>75</v>
      </c>
      <c r="C42" s="86" t="s">
        <v>75</v>
      </c>
      <c r="D42" s="88" t="str">
        <f>IFERROR(__xludf.DUMMYFUNCTION("LET(
  b, TRIM(B42),
  c, TRIM(C42),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2" s="34" t="s">
        <v>12</v>
      </c>
      <c r="F42" s="87" t="str">
        <f>IFERROR(__xludf.DUMMYFUNCTION("LET(
  b, TRIM(B42),
  e, TRIM(E42),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42" s="25" t="s">
        <v>12</v>
      </c>
      <c r="H42" s="88" t="str">
        <f>IFERROR(__xludf.DUMMYFUNCTION("LET(
  b, TRIM(B42),
  g, TRIM(G42),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42" s="25" t="s">
        <v>75</v>
      </c>
      <c r="J42" s="88" t="str">
        <f>IFERROR(__xludf.DUMMYFUNCTION("LET(
  b, TRIM(B42),
  i, TRIM(I42),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42" s="25" t="s">
        <v>75</v>
      </c>
      <c r="L42" s="88" t="str">
        <f>IFERROR(__xludf.DUMMYFUNCTION("LET(
  b, TRIM(B42),
  k, TRIM(K42),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3">
      <c r="A43" s="31" t="s">
        <v>281</v>
      </c>
      <c r="B43" s="29" t="s">
        <v>75</v>
      </c>
      <c r="C43" s="93" t="s">
        <v>75</v>
      </c>
      <c r="D43" s="95" t="str">
        <f>IFERROR(__xludf.DUMMYFUNCTION("LET(
  b, TRIM(B43),
  c, TRIM(C43),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3" s="28" t="s">
        <v>12</v>
      </c>
      <c r="F43" s="94" t="str">
        <f>IFERROR(__xludf.DUMMYFUNCTION("LET(
  b, TRIM(B43),
  e, TRIM(E43),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43" s="29" t="s">
        <v>81</v>
      </c>
      <c r="H43" s="95" t="str">
        <f>IFERROR(__xludf.DUMMYFUNCTION("LET(
  b, TRIM(B43),
  g, TRIM(G43),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43" s="29" t="s">
        <v>75</v>
      </c>
      <c r="J43" s="95" t="str">
        <f>IFERROR(__xludf.DUMMYFUNCTION("LET(
  b, TRIM(B43),
  i, TRIM(I43),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43" s="29" t="s">
        <v>75</v>
      </c>
      <c r="L43" s="95" t="str">
        <f>IFERROR(__xludf.DUMMYFUNCTION("LET(
  b, TRIM(B43),
  k, TRIM(K43),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4">
      <c r="A44" s="23" t="s">
        <v>282</v>
      </c>
      <c r="B44" s="25" t="s">
        <v>2</v>
      </c>
      <c r="C44" s="86" t="s">
        <v>2</v>
      </c>
      <c r="D44" s="88" t="str">
        <f>IFERROR(__xludf.DUMMYFUNCTION("LET(
  b, TRIM(B44),
  c, TRIM(C44),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4" s="34" t="s">
        <v>83</v>
      </c>
      <c r="F44" s="87" t="str">
        <f>IFERROR(__xludf.DUMMYFUNCTION("LET(
  b, TRIM(B44),
  e, TRIM(E44),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FP=2, FN=0")</f>
        <v>TP=1, FP=2, FN=0</v>
      </c>
      <c r="G44" s="25" t="s">
        <v>83</v>
      </c>
      <c r="H44" s="88" t="str">
        <f>IFERROR(__xludf.DUMMYFUNCTION("LET(
  b, TRIM(B44),
  g, TRIM(G44),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FP=2, FN=0")</f>
        <v>TP=1, FP=2, FN=0</v>
      </c>
      <c r="I44" s="25" t="s">
        <v>83</v>
      </c>
      <c r="J44" s="88" t="str">
        <f>IFERROR(__xludf.DUMMYFUNCTION("LET(
  b, TRIM(B44),
  i, TRIM(I44),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44" s="25" t="s">
        <v>97</v>
      </c>
      <c r="L44" s="88" t="str">
        <f>IFERROR(__xludf.DUMMYFUNCTION("LET(
  b, TRIM(B44),
  k, TRIM(K44),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45">
      <c r="A45" s="31" t="s">
        <v>283</v>
      </c>
      <c r="B45" s="29" t="s">
        <v>2</v>
      </c>
      <c r="C45" s="93" t="s">
        <v>75</v>
      </c>
      <c r="D45" s="95" t="str">
        <f>IFERROR(__xludf.DUMMYFUNCTION("LET(
  b, TRIM(B45),
  c, TRIM(C45),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45" s="28" t="s">
        <v>75</v>
      </c>
      <c r="F45" s="94" t="str">
        <f>IFERROR(__xludf.DUMMYFUNCTION("LET(
  b, TRIM(B45),
  e, TRIM(E45),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FP=0, FN=1")</f>
        <v>TP=0, FP=0, FN=1</v>
      </c>
      <c r="G45" s="29" t="s">
        <v>75</v>
      </c>
      <c r="H45" s="95" t="str">
        <f>IFERROR(__xludf.DUMMYFUNCTION("LET(
  b, TRIM(B45),
  g, TRIM(G45),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FP=0, FN=1")</f>
        <v>TP=0, FP=0, FN=1</v>
      </c>
      <c r="I45" s="29" t="s">
        <v>75</v>
      </c>
      <c r="J45" s="95" t="str">
        <f>IFERROR(__xludf.DUMMYFUNCTION("LET(
  b, TRIM(B45),
  i, TRIM(I45),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)"),"TP=0, FP=0, FN=1")</f>
        <v>TP=0, FP=0, FN=1</v>
      </c>
      <c r="K45" s="29" t="s">
        <v>75</v>
      </c>
      <c r="L45" s="95" t="str">
        <f>IFERROR(__xludf.DUMMYFUNCTION("LET(
  b, TRIM(B45),
  k, TRIM(K45),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46">
      <c r="A46" s="23" t="s">
        <v>284</v>
      </c>
      <c r="B46" s="25" t="s">
        <v>75</v>
      </c>
      <c r="C46" s="86" t="s">
        <v>75</v>
      </c>
      <c r="D46" s="88" t="str">
        <f>IFERROR(__xludf.DUMMYFUNCTION("LET(
  b, TRIM(B46),
  c, TRIM(C46),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6" s="34" t="s">
        <v>81</v>
      </c>
      <c r="F46" s="87" t="str">
        <f>IFERROR(__xludf.DUMMYFUNCTION("LET(
  b, TRIM(B46),
  e, TRIM(E46),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FP=2, FN=0")</f>
        <v>TP=0, FP=2, FN=0</v>
      </c>
      <c r="G46" s="25" t="s">
        <v>81</v>
      </c>
      <c r="H46" s="88" t="str">
        <f>IFERROR(__xludf.DUMMYFUNCTION("LET(
  b, TRIM(B46),
  g, TRIM(G46),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46" s="25" t="s">
        <v>75</v>
      </c>
      <c r="J46" s="88" t="str">
        <f>IFERROR(__xludf.DUMMYFUNCTION("LET(
  b, TRIM(B46),
  i, TRIM(I46),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46" s="25" t="s">
        <v>75</v>
      </c>
      <c r="L46" s="88" t="str">
        <f>IFERROR(__xludf.DUMMYFUNCTION("LET(
  b, TRIM(B46),
  k, TRIM(K46),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47">
      <c r="A47" s="31" t="s">
        <v>285</v>
      </c>
      <c r="B47" s="29" t="s">
        <v>2</v>
      </c>
      <c r="C47" s="93" t="s">
        <v>75</v>
      </c>
      <c r="D47" s="95" t="str">
        <f>IFERROR(__xludf.DUMMYFUNCTION("LET(
  b, TRIM(B47),
  c, TRIM(C47),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47" s="28" t="s">
        <v>12</v>
      </c>
      <c r="F47" s="94" t="str">
        <f>IFERROR(__xludf.DUMMYFUNCTION("LET(
  b, TRIM(B47),
  e, TRIM(E47),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FN=1")</f>
        <v>TP=0, FP=1, FN=1</v>
      </c>
      <c r="G47" s="29" t="s">
        <v>81</v>
      </c>
      <c r="H47" s="95" t="str">
        <f>IFERROR(__xludf.DUMMYFUNCTION("LET(
  b, TRIM(B47),
  g, TRIM(G47),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FN=1")</f>
        <v>TP=0, FP=2, FN=1</v>
      </c>
      <c r="I47" s="29" t="s">
        <v>75</v>
      </c>
      <c r="J47" s="95" t="str">
        <f>IFERROR(__xludf.DUMMYFUNCTION("LET(
  b, TRIM(B47),
  i, TRIM(I47),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)"),"TP=0, FP=0, FN=1")</f>
        <v>TP=0, FP=0, FN=1</v>
      </c>
      <c r="K47" s="29" t="s">
        <v>75</v>
      </c>
      <c r="L47" s="95" t="str">
        <f>IFERROR(__xludf.DUMMYFUNCTION("LET(
  b, TRIM(B47),
  k, TRIM(K47),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"),"TP=0, FP=0, FN=1")</f>
        <v>TP=0, FP=0, FN=1</v>
      </c>
    </row>
    <row r="48">
      <c r="A48" s="23" t="s">
        <v>286</v>
      </c>
      <c r="B48" s="25" t="s">
        <v>73</v>
      </c>
      <c r="C48" s="86" t="s">
        <v>2</v>
      </c>
      <c r="D48" s="88" t="str">
        <f>IFERROR(__xludf.DUMMYFUNCTION("LET(
  b, TRIM(B48),
  c, TRIM(C48),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FN=1")</f>
        <v>TP=1, FP=0, FN=1</v>
      </c>
      <c r="E48" s="34" t="s">
        <v>81</v>
      </c>
      <c r="F48" s="87" t="str">
        <f>IFERROR(__xludf.DUMMYFUNCTION("LET(
  b, TRIM(B48),
  e, TRIM(E48),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FN=1")</f>
        <v>TP=1, FP=1, FN=1</v>
      </c>
      <c r="G48" s="25" t="s">
        <v>73</v>
      </c>
      <c r="H48" s="88" t="str">
        <f>IFERROR(__xludf.DUMMYFUNCTION("LET(
  b, TRIM(B48),
  g, TRIM(G48),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"),"TP=2, FP=0, FN=0")</f>
        <v>TP=2, FP=0, FN=0</v>
      </c>
      <c r="I48" s="25" t="s">
        <v>12</v>
      </c>
      <c r="J48" s="88" t="str">
        <f>IFERROR(__xludf.DUMMYFUNCTION("LET(
  b, TRIM(B48),
  i, TRIM(I48),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FN=1")</f>
        <v>TP=1, FP=0, FN=1</v>
      </c>
      <c r="K48" s="25" t="s">
        <v>97</v>
      </c>
      <c r="L48" s="88" t="str">
        <f>IFERROR(__xludf.DUMMYFUNCTION("LET(
  b, TRIM(B48),
  k, TRIM(K48),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FN=1")</f>
        <v>TP=1, FP=1, FN=1</v>
      </c>
    </row>
    <row r="49">
      <c r="A49" s="31" t="s">
        <v>287</v>
      </c>
      <c r="B49" s="29" t="s">
        <v>75</v>
      </c>
      <c r="C49" s="93" t="s">
        <v>75</v>
      </c>
      <c r="D49" s="95" t="str">
        <f>IFERROR(__xludf.DUMMYFUNCTION("LET(
  b, TRIM(B49),
  c, TRIM(C49),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49" s="28" t="s">
        <v>12</v>
      </c>
      <c r="F49" s="94" t="str">
        <f>IFERROR(__xludf.DUMMYFUNCTION("LET(
  b, TRIM(B49),
  e, TRIM(E49),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49" s="29" t="s">
        <v>81</v>
      </c>
      <c r="H49" s="95" t="str">
        <f>IFERROR(__xludf.DUMMYFUNCTION("LET(
  b, TRIM(B49),
  g, TRIM(G49),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FN=0")</f>
        <v>TP=0, FP=2, FN=0</v>
      </c>
      <c r="I49" s="29" t="s">
        <v>75</v>
      </c>
      <c r="J49" s="95" t="str">
        <f>IFERROR(__xludf.DUMMYFUNCTION("LET(
  b, TRIM(B49),
  i, TRIM(I49),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49" s="29" t="s">
        <v>75</v>
      </c>
      <c r="L49" s="95" t="str">
        <f>IFERROR(__xludf.DUMMYFUNCTION("LET(
  b, TRIM(B49),
  k, TRIM(K49),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50">
      <c r="A50" s="23" t="s">
        <v>288</v>
      </c>
      <c r="B50" s="25" t="s">
        <v>2</v>
      </c>
      <c r="C50" s="86" t="s">
        <v>75</v>
      </c>
      <c r="D50" s="88" t="str">
        <f>IFERROR(__xludf.DUMMYFUNCTION("LET(
  b, TRIM(B50),
  c, TRIM(C50),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50" s="34" t="s">
        <v>73</v>
      </c>
      <c r="F50" s="87" t="str">
        <f>IFERROR(__xludf.DUMMYFUNCTION("LET(
  b, TRIM(B50),
  e, TRIM(E50),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FN=0")</f>
        <v>TP=1, FP=1, FN=0</v>
      </c>
      <c r="G50" s="25" t="s">
        <v>73</v>
      </c>
      <c r="H50" s="88" t="str">
        <f>IFERROR(__xludf.DUMMYFUNCTION("LET(
  b, TRIM(B50),
  g, TRIM(G50),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FP=1, FN=0")</f>
        <v>TP=1, FP=1, FN=0</v>
      </c>
      <c r="I50" s="25" t="s">
        <v>83</v>
      </c>
      <c r="J50" s="88" t="str">
        <f>IFERROR(__xludf.DUMMYFUNCTION("LET(
  b, TRIM(B50),
  i, TRIM(I50),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50" s="25" t="s">
        <v>97</v>
      </c>
      <c r="L50" s="88" t="str">
        <f>IFERROR(__xludf.DUMMYFUNCTION("LET(
  b, TRIM(B50),
  k, TRIM(K50),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51">
      <c r="A51" s="31" t="s">
        <v>289</v>
      </c>
      <c r="B51" s="29" t="s">
        <v>2</v>
      </c>
      <c r="C51" s="93" t="s">
        <v>2</v>
      </c>
      <c r="D51" s="95" t="str">
        <f>IFERROR(__xludf.DUMMYFUNCTION("LET(
  b, TRIM(B51),
  c, TRIM(C51),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51" s="28" t="s">
        <v>73</v>
      </c>
      <c r="F51" s="94" t="str">
        <f>IFERROR(__xludf.DUMMYFUNCTION("LET(
  b, TRIM(B51),
  e, TRIM(E51),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FN=0")</f>
        <v>TP=1, FP=1, FN=0</v>
      </c>
      <c r="G51" s="29" t="s">
        <v>73</v>
      </c>
      <c r="H51" s="95" t="str">
        <f>IFERROR(__xludf.DUMMYFUNCTION("LET(
  b, TRIM(B51),
  g, TRIM(G51),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FP=1, FN=0")</f>
        <v>TP=1, FP=1, FN=0</v>
      </c>
      <c r="I51" s="29" t="s">
        <v>83</v>
      </c>
      <c r="J51" s="95" t="str">
        <f>IFERROR(__xludf.DUMMYFUNCTION("LET(
  b, TRIM(B51),
  i, TRIM(I51),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51" s="29" t="s">
        <v>97</v>
      </c>
      <c r="L51" s="95" t="str">
        <f>IFERROR(__xludf.DUMMYFUNCTION("LET(
  b, TRIM(B51),
  k, TRIM(K51),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52">
      <c r="A52" s="23" t="s">
        <v>290</v>
      </c>
      <c r="B52" s="25" t="s">
        <v>2</v>
      </c>
      <c r="C52" s="86" t="s">
        <v>2</v>
      </c>
      <c r="D52" s="88" t="str">
        <f>IFERROR(__xludf.DUMMYFUNCTION("LET(
  b, TRIM(B52),
  c, TRIM(C52),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52" s="34" t="s">
        <v>12</v>
      </c>
      <c r="F52" s="87" t="str">
        <f>IFERROR(__xludf.DUMMYFUNCTION("LET(
  b, TRIM(B52),
  e, TRIM(E52),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FN=1")</f>
        <v>TP=0, FP=1, FN=1</v>
      </c>
      <c r="G52" s="25" t="s">
        <v>81</v>
      </c>
      <c r="H52" s="88" t="str">
        <f>IFERROR(__xludf.DUMMYFUNCTION("LET(
  b, TRIM(B52),
  g, TRIM(G52),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FP=2, FN=1")</f>
        <v>TP=0, FP=2, FN=1</v>
      </c>
      <c r="I52" s="25" t="s">
        <v>75</v>
      </c>
      <c r="J52" s="88" t="str">
        <f>IFERROR(__xludf.DUMMYFUNCTION("LET(
  b, TRIM(B52),
  i, TRIM(I52),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)"),"TP=0, FP=0, FN=1")</f>
        <v>TP=0, FP=0, FN=1</v>
      </c>
      <c r="K52" s="25" t="s">
        <v>97</v>
      </c>
      <c r="L52" s="88" t="str">
        <f>IFERROR(__xludf.DUMMYFUNCTION("LET(
  b, TRIM(B52),
  k, TRIM(K52),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53">
      <c r="A53" s="31" t="s">
        <v>291</v>
      </c>
      <c r="B53" s="29" t="s">
        <v>75</v>
      </c>
      <c r="C53" s="93" t="s">
        <v>12</v>
      </c>
      <c r="D53" s="95" t="str">
        <f>IFERROR(__xludf.DUMMYFUNCTION("LET(
  b, TRIM(B53),
  c, TRIM(C53),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FP=1, FN=0")</f>
        <v>TP=0, FP=1, FN=0</v>
      </c>
      <c r="E53" s="28" t="s">
        <v>12</v>
      </c>
      <c r="F53" s="94" t="str">
        <f>IFERROR(__xludf.DUMMYFUNCTION("LET(
  b, TRIM(B53),
  e, TRIM(E53),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53" s="29" t="s">
        <v>12</v>
      </c>
      <c r="H53" s="95" t="str">
        <f>IFERROR(__xludf.DUMMYFUNCTION("LET(
  b, TRIM(B53),
  g, TRIM(G53),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53" s="29" t="s">
        <v>75</v>
      </c>
      <c r="J53" s="95" t="str">
        <f>IFERROR(__xludf.DUMMYFUNCTION("LET(
  b, TRIM(B53),
  i, TRIM(I53),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53" s="29" t="s">
        <v>75</v>
      </c>
      <c r="L53" s="95" t="str">
        <f>IFERROR(__xludf.DUMMYFUNCTION("LET(
  b, TRIM(B53),
  k, TRIM(K53),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54">
      <c r="A54" s="23" t="s">
        <v>292</v>
      </c>
      <c r="B54" s="25" t="s">
        <v>75</v>
      </c>
      <c r="C54" s="86" t="s">
        <v>75</v>
      </c>
      <c r="D54" s="88" t="str">
        <f>IFERROR(__xludf.DUMMYFUNCTION("LET(
  b, TRIM(B54),
  c, TRIM(C54),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54" s="34" t="s">
        <v>12</v>
      </c>
      <c r="F54" s="87" t="str">
        <f>IFERROR(__xludf.DUMMYFUNCTION("LET(
  b, TRIM(B54),
  e, TRIM(E54),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54" s="25" t="s">
        <v>12</v>
      </c>
      <c r="H54" s="88" t="str">
        <f>IFERROR(__xludf.DUMMYFUNCTION("LET(
  b, TRIM(B54),
  g, TRIM(G54),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54" s="25" t="s">
        <v>75</v>
      </c>
      <c r="J54" s="88" t="str">
        <f>IFERROR(__xludf.DUMMYFUNCTION("LET(
  b, TRIM(B54),
  i, TRIM(I54),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54" s="25" t="s">
        <v>75</v>
      </c>
      <c r="L54" s="88" t="str">
        <f>IFERROR(__xludf.DUMMYFUNCTION("LET(
  b, TRIM(B54),
  k, TRIM(K54),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55">
      <c r="A55" s="31" t="s">
        <v>293</v>
      </c>
      <c r="B55" s="29" t="s">
        <v>2</v>
      </c>
      <c r="C55" s="93" t="s">
        <v>75</v>
      </c>
      <c r="D55" s="95" t="str">
        <f>IFERROR(__xludf.DUMMYFUNCTION("LET(
  b, TRIM(B55),
  c, TRIM(C55),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"),"TP=0, FP=0, FN=1")</f>
        <v>TP=0, FP=0, FN=1</v>
      </c>
      <c r="E55" s="28" t="s">
        <v>73</v>
      </c>
      <c r="F55" s="94" t="str">
        <f>IFERROR(__xludf.DUMMYFUNCTION("LET(
  b, TRIM(B55),
  e, TRIM(E55),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FN=0")</f>
        <v>TP=1, FP=1, FN=0</v>
      </c>
      <c r="G55" s="29" t="s">
        <v>12</v>
      </c>
      <c r="H55" s="95" t="str">
        <f>IFERROR(__xludf.DUMMYFUNCTION("LET(
  b, TRIM(B55),
  g, TRIM(G55),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FN=1")</f>
        <v>TP=0, FP=1, FN=1</v>
      </c>
      <c r="I55" s="29" t="s">
        <v>83</v>
      </c>
      <c r="J55" s="95" t="str">
        <f>IFERROR(__xludf.DUMMYFUNCTION("LET(
  b, TRIM(B55),
  i, TRIM(I55),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55" s="29" t="s">
        <v>97</v>
      </c>
      <c r="L55" s="95" t="str">
        <f>IFERROR(__xludf.DUMMYFUNCTION("LET(
  b, TRIM(B55),
  k, TRIM(K55),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56">
      <c r="A56" s="23" t="s">
        <v>294</v>
      </c>
      <c r="B56" s="25" t="s">
        <v>75</v>
      </c>
      <c r="C56" s="86" t="s">
        <v>75</v>
      </c>
      <c r="D56" s="88" t="str">
        <f>IFERROR(__xludf.DUMMYFUNCTION("LET(
  b, TRIM(B56),
  c, TRIM(C56),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56" s="34" t="s">
        <v>12</v>
      </c>
      <c r="F56" s="87" t="str">
        <f>IFERROR(__xludf.DUMMYFUNCTION("LET(
  b, TRIM(B56),
  e, TRIM(E56),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56" s="25" t="s">
        <v>12</v>
      </c>
      <c r="H56" s="88" t="str">
        <f>IFERROR(__xludf.DUMMYFUNCTION("LET(
  b, TRIM(B56),
  g, TRIM(G56),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56" s="25" t="s">
        <v>75</v>
      </c>
      <c r="J56" s="88" t="str">
        <f>IFERROR(__xludf.DUMMYFUNCTION("LET(
  b, TRIM(B56),
  i, TRIM(I56),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56" s="25" t="s">
        <v>75</v>
      </c>
      <c r="L56" s="88" t="str">
        <f>IFERROR(__xludf.DUMMYFUNCTION("LET(
  b, TRIM(B56),
  k, TRIM(K56),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57">
      <c r="A57" s="31" t="s">
        <v>295</v>
      </c>
      <c r="B57" s="29" t="s">
        <v>2</v>
      </c>
      <c r="C57" s="93" t="s">
        <v>2</v>
      </c>
      <c r="D57" s="95" t="str">
        <f>IFERROR(__xludf.DUMMYFUNCTION("LET(
  b, TRIM(B57),
  c, TRIM(C57),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57" s="28" t="s">
        <v>73</v>
      </c>
      <c r="F57" s="94" t="str">
        <f>IFERROR(__xludf.DUMMYFUNCTION("LET(
  b, TRIM(B57),
  e, TRIM(E57),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FN=0")</f>
        <v>TP=1, FP=1, FN=0</v>
      </c>
      <c r="G57" s="29" t="s">
        <v>83</v>
      </c>
      <c r="H57" s="95" t="str">
        <f>IFERROR(__xludf.DUMMYFUNCTION("LET(
  b, TRIM(B57),
  g, TRIM(G57),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FP=2, FN=0")</f>
        <v>TP=1, FP=2, FN=0</v>
      </c>
      <c r="I57" s="29" t="s">
        <v>83</v>
      </c>
      <c r="J57" s="95" t="str">
        <f>IFERROR(__xludf.DUMMYFUNCTION("LET(
  b, TRIM(B57),
  i, TRIM(I57),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57" s="29" t="s">
        <v>97</v>
      </c>
      <c r="L57" s="95" t="str">
        <f>IFERROR(__xludf.DUMMYFUNCTION("LET(
  b, TRIM(B57),
  k, TRIM(K57),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58">
      <c r="A58" s="23" t="s">
        <v>296</v>
      </c>
      <c r="B58" s="25" t="s">
        <v>75</v>
      </c>
      <c r="C58" s="86" t="s">
        <v>75</v>
      </c>
      <c r="D58" s="88" t="str">
        <f>IFERROR(__xludf.DUMMYFUNCTION("LET(
  b, TRIM(B58),
  c, TRIM(C58),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58" s="34" t="s">
        <v>12</v>
      </c>
      <c r="F58" s="87" t="str">
        <f>IFERROR(__xludf.DUMMYFUNCTION("LET(
  b, TRIM(B58),
  e, TRIM(E58),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)"),"TP=0, FP=1, FN=0")</f>
        <v>TP=0, FP=1, FN=0</v>
      </c>
      <c r="G58" s="25" t="s">
        <v>12</v>
      </c>
      <c r="H58" s="88" t="str">
        <f>IFERROR(__xludf.DUMMYFUNCTION("LET(
  b, TRIM(B58),
  g, TRIM(G58),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"),"TP=0, FP=1, FN=0")</f>
        <v>TP=0, FP=1, FN=0</v>
      </c>
      <c r="I58" s="25" t="s">
        <v>75</v>
      </c>
      <c r="J58" s="88" t="str">
        <f>IFERROR(__xludf.DUMMYFUNCTION("LET(
  b, TRIM(B58),
  i, TRIM(I58),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FP=0, FN=0")</f>
        <v>TP=1, FP=0, FN=0</v>
      </c>
      <c r="K58" s="25" t="s">
        <v>75</v>
      </c>
      <c r="L58" s="88" t="str">
        <f>IFERROR(__xludf.DUMMYFUNCTION("LET(
  b, TRIM(B58),
  k, TRIM(K58),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FP=0, FN=0")</f>
        <v>TP=1, FP=0, FN=0</v>
      </c>
    </row>
    <row r="59">
      <c r="A59" s="31" t="s">
        <v>297</v>
      </c>
      <c r="B59" s="29" t="s">
        <v>73</v>
      </c>
      <c r="C59" s="93" t="s">
        <v>2</v>
      </c>
      <c r="D59" s="95" t="str">
        <f>IFERROR(__xludf.DUMMYFUNCTION("LET(
  b, TRIM(B59),
  c, TRIM(C59),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FN=1")</f>
        <v>TP=1, FP=0, FN=1</v>
      </c>
      <c r="E59" s="28" t="s">
        <v>81</v>
      </c>
      <c r="F59" s="94" t="str">
        <f>IFERROR(__xludf.DUMMYFUNCTION("LET(
  b, TRIM(B59),
  e, TRIM(E59),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FP=1, FN=1")</f>
        <v>TP=1, FP=1, FN=1</v>
      </c>
      <c r="G59" s="29" t="s">
        <v>12</v>
      </c>
      <c r="H59" s="95" t="str">
        <f>IFERROR(__xludf.DUMMYFUNCTION("LET(
  b, TRIM(B59),
  g, TRIM(G59),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FP=0, FN=1")</f>
        <v>TP=1, FP=0, FN=1</v>
      </c>
      <c r="I59" s="29" t="s">
        <v>75</v>
      </c>
      <c r="J59" s="95" t="str">
        <f>IFERROR(__xludf.DUMMYFUNCTION("LET(
  b, TRIM(B59),
  i, TRIM(I59),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)"),"TP=0, FP=0, FN=2")</f>
        <v>TP=0, FP=0, FN=2</v>
      </c>
      <c r="K59" s="29" t="s">
        <v>97</v>
      </c>
      <c r="L59" s="95" t="str">
        <f>IFERROR(__xludf.DUMMYFUNCTION("LET(
  b, TRIM(B59),
  k, TRIM(K59),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FN=1")</f>
        <v>TP=1, FP=1, FN=1</v>
      </c>
    </row>
    <row r="60">
      <c r="A60" s="23" t="s">
        <v>298</v>
      </c>
      <c r="B60" s="25" t="s">
        <v>2</v>
      </c>
      <c r="C60" s="86" t="s">
        <v>2</v>
      </c>
      <c r="D60" s="88" t="str">
        <f>IFERROR(__xludf.DUMMYFUNCTION("LET(
  b, TRIM(B60),
  c, TRIM(C60),
  isNoB, REGEXMATCH(b,""^(?i)\s*No\s+violation\s*$""),
  isNoC, REGEXMATCH(c,""^(?i)\s*No\s+violation\s*$""),
  lb, IF(isNoB,"""",UNIQUE(ARRAYFORMULA(UPPER(TRIM(SPLIT(REGEXREPLACE(b,""\s*,\s*"","",""),"","")))))),
  lc"&amp;", IF(isNoC,"""",UNIQUE(ARRAYFORMULA(UPPER(TRIM(SPLIT(REGEXREPLACE(c,""\s*,\s*"","",""),"","")))))),
  inter, IF(OR(isNoB,isNoC),0,SUM(ARRAYFORMULA(--(COUNTIF(lc,lb)&gt;0)))),
  tp, IF(AND(isNoB,isNoC),1,inter),
  fp, IF(isNoC,0,IF(isNoB,COUNTA(lc),COUNTA(lc)"&amp;"-inter)),
  fn, IF(isNoB,0,IF(isNoC,COUNTA(lb),COUNTA(lb)-inter)),
  ""TP=""&amp;tp&amp;"", FP=""&amp;fp&amp;"", FN=""&amp;fn
)
"),"TP=1, FP=0, FN=0")</f>
        <v>TP=1, FP=0, FN=0</v>
      </c>
      <c r="E60" s="34" t="s">
        <v>83</v>
      </c>
      <c r="F60" s="87" t="str">
        <f>IFERROR(__xludf.DUMMYFUNCTION("LET(
  b, TRIM(B60),
  e, TRIM(E60),
  isNoB, REGEXMATCH(b,""^(?i)\s*No\s+violation\s*$""),
  isNoE, REGEXMATCH(e,""^(?i)\s*No\s+violation\s*$""),
  lb, IF(isNoB,"""",UNIQUE(ARRAYFORMULA(UPPER(TRIM(SPLIT(REGEXREPLACE(b,""\s*,\s*"","",""),"","")))))),
  le"&amp;", IF(isNoE,"""",UNIQUE(ARRAYFORMULA(UPPER(TRIM(SPLIT(REGEXREPLACE(e,""\s*,\s*"","",""),"","")))))),
  inter, IF(OR(isNoB,isNoE),0,SUM(ARRAYFORMULA(--(COUNTIF(le,lb)&gt;0)))),
  tp, IF(AND(isNoB,isNoE),1,inter),
  fp, IF(isNoE,0,IF(isNoB,COUNTA(le),COUNTA(le)"&amp;"-inter)),
  fn, IF(isNoB,0,IF(isNoE,COUNTA(lb),COUNTA(lb)-inter)),
  ""TP=""&amp;tp&amp;"", FP=""&amp;fp&amp;"", FN=""&amp;fn
)"),"TP=1, FP=2, FN=0")</f>
        <v>TP=1, FP=2, FN=0</v>
      </c>
      <c r="G60" s="25" t="s">
        <v>83</v>
      </c>
      <c r="H60" s="88" t="str">
        <f>IFERROR(__xludf.DUMMYFUNCTION("LET(
  b, TRIM(B60),
  g, TRIM(G60),
  isNoB, REGEXMATCH(b,""^(?i)\s*No\s+violation\s*$""),
  isNoG, REGEXMATCH(g,""^(?i)\s*No\s+violation\s*$""),
  lb, IF(isNoB, """", UNIQUE(ARRAYFORMULA(UPPER(TRIM(SPLIT(REGEXREPLACE(b,""\s*,\s*"","",""),"","")))))),
  "&amp;"lg, IF(isNoG, """", UNIQUE(ARRAYFORMULA(UPPER(TRIM(SPLIT(REGEXREPLACE(g,""\s*,\s*"","",""),"","")))))),
  inter, IF(OR(isNoB,isNoG), 0, SUM(ARRAYFORMULA(--(COUNTIF(lg, lb)&gt;0)))),
  tp, IF(AND(isNoB,isNoG), 1, inter),
  fp, IF(isNoG, 0, IF(isNoB, COUNTA(lg"&amp;"), COUNTA(lg)-inter)),
  fn, IF(isNoB, 0, IF(isNoG, COUNTA(lb), COUNTA(lb)-inter)),
  ""TP=""&amp;tp&amp;"", FP=""&amp;fp&amp;"", FN=""&amp;fn
)
"),"TP=1, FP=2, FN=0")</f>
        <v>TP=1, FP=2, FN=0</v>
      </c>
      <c r="I60" s="25" t="s">
        <v>83</v>
      </c>
      <c r="J60" s="88" t="str">
        <f>IFERROR(__xludf.DUMMYFUNCTION("LET(
  b, TRIM(B60),
  i, TRIM(I60),
  isNoB, REGEXMATCH(b,""^(?i)\s*No\s+violation\s*$""),
  isNoI, REGEXMATCH(i,""^(?i)\s*No\s+violation\s*$""),
  lb, IF(isNoB,"""",UNIQUE(ARRAYFORMULA(UPPER(TRIM(SPLIT(REGEXREPLACE(b,""\s*,\s*"","",""),"","")))))),
  li"&amp;", IF(isNoI,"""",UNIQUE(ARRAYFORMULA(UPPER(TRIM(SPLIT(REGEXREPLACE(i,""\s*,\s*"","",""),"","")))))),
  inter, IF(OR(isNoB,isNoI),0,SUM(ARRAYFORMULA(--(COUNTIF(li,lb)&gt;0)))),
  tp, IF(AND(isNoB,isNoI),1,inter),
  fp, IF(isNoI,0,IF(isNoB,COUNTA(li),COUNTA(li)"&amp;"-inter)),
  fn, IF(isNoB,0,IF(isNoI,COUNTA(lb),COUNTA(lb)-inter)),
  ""TP=""&amp;tp&amp;"", FP=""&amp;fp&amp;"", FN=""&amp;fn
)"),"TP=1, FP=2, FN=0")</f>
        <v>TP=1, FP=2, FN=0</v>
      </c>
      <c r="K60" s="25" t="s">
        <v>97</v>
      </c>
      <c r="L60" s="88" t="str">
        <f>IFERROR(__xludf.DUMMYFUNCTION("LET(
  b, TRIM(B60),
  k, TRIM(K60),
  isNoB, REGEXMATCH(b,""^(?i)\s*No\s+violation\s*$""),
  isNoK, REGEXMATCH(k,""^(?i)\s*No\s+violation\s*$""),
  lb, IF(isNoB,"""",UNIQUE(ARRAYFORMULA(UPPER(TRIM(SPLIT(REGEXREPLACE(b,""\s*,\s*"","",""),"","")))))),
  lk"&amp;", IF(isNoK,"""",UNIQUE(ARRAYFORMULA(UPPER(TRIM(SPLIT(REGEXREPLACE(k,""\s*,\s*"","",""),"","")))))),
  inter, IF(OR(isNoB,isNoK),0,SUM(ARRAYFORMULA(--(COUNTIF(lk,lb)&gt;0)))),
  tp, IF(AND(isNoB,isNoK),1,inter),
  fp, IF(isNoK,0,IF(isNoB,COUNTA(lk),COUNTA(lk)"&amp;"-inter)),
  fn, IF(isNoB,0,IF(isNoK,COUNTA(lb),COUNTA(lb)-inter)),
  ""TP=""&amp;tp&amp;"", FP=""&amp;fp&amp;"", FN=""&amp;fn
)
"),"TP=1, FP=1, FN=0")</f>
        <v>TP=1, FP=1, FN=0</v>
      </c>
    </row>
    <row r="61">
      <c r="A61" s="107" t="s">
        <v>140</v>
      </c>
      <c r="B61" s="116"/>
      <c r="C61" s="116"/>
      <c r="D61" s="116" t="str">
        <f>IFERROR(__xludf.DUMMYFUNCTION("""TP="" &amp; SUM(ARRAYFORMULA(VALUE(IFERROR(REGEXEXTRACT(D2:D60,""TP=(\d+)""),0)))) &amp;
"", FP="" &amp; SUM(ARRAYFORMULA(VALUE(IFERROR(REGEXEXTRACT(D2:D60,""FP=(\d+)""),0)))) &amp;
"", FN="" &amp; SUM(ARRAYFORMULA(VALUE(IFERROR(REGEXEXTRACT(D2:D60,""FN=(\d+)""),0))))
"),"TP=49, FP=2, FN=16")</f>
        <v>TP=49, FP=2, FN=16</v>
      </c>
      <c r="E61" s="116"/>
      <c r="F61" s="116" t="str">
        <f>IFERROR(__xludf.DUMMYFUNCTION("""TP="" &amp; SUM(ARRAYFORMULA(VALUE(IFERROR(REGEXEXTRACT(F2:F60,""TP=(\d+)""),0)))) &amp;
"", FP="" &amp; SUM(ARRAYFORMULA(VALUE(IFERROR(REGEXEXTRACT(F2:F60,""FP=(\d+)""),0)))) &amp;
"", FN="" &amp; SUM(ARRAYFORMULA(VALUE(IFERROR(REGEXEXTRACT(F2:F60,""FN=(\d+)""),0))))
"),"TP=28, FP=74, FN=10")</f>
        <v>TP=28, FP=74, FN=10</v>
      </c>
      <c r="G61" s="116"/>
      <c r="H61" s="116" t="str">
        <f>IFERROR(__xludf.DUMMYFUNCTION("""TP="" &amp; SUM(ARRAYFORMULA(VALUE(IFERROR(REGEXEXTRACT(H2:H60,""TP=(\d+)""),0)))) &amp;
"", FP="" &amp; SUM(ARRAYFORMULA(VALUE(IFERROR(REGEXEXTRACT(H2:H60,""FP=(\d+)""),0)))) &amp;
"", FN="" &amp; SUM(ARRAYFORMULA(VALUE(IFERROR(REGEXEXTRACT(H2:H60,""FN=(\d+)""),0))))
"),"TP=26, FP=76, FN=12")</f>
        <v>TP=26, FP=76, FN=12</v>
      </c>
      <c r="I61" s="116"/>
      <c r="J61" s="116" t="str">
        <f>IFERROR(__xludf.DUMMYFUNCTION("""TP="" &amp; SUM(ARRAYFORMULA(VALUE(IFERROR(REGEXEXTRACT(J2:J60,""TP=(\d+)""),0)))) &amp;
"", FP="" &amp; SUM(ARRAYFORMULA(VALUE(IFERROR(REGEXEXTRACT(J2:J60,""FP=(\d+)""),0)))) &amp;
"", FN="" &amp; SUM(ARRAYFORMULA(VALUE(IFERROR(REGEXEXTRACT(J2:J60,""FN=(\d+)""),0))))
"),"TP=55, FP=38, FN=10")</f>
        <v>TP=55, FP=38, FN=10</v>
      </c>
      <c r="K61" s="116"/>
      <c r="L61" s="122" t="str">
        <f>IFERROR(__xludf.DUMMYFUNCTION("""TP="" &amp; SUM(ARRAYFORMULA(VALUE(IFERROR(REGEXEXTRACT(L2:L60,""TP=(\d+)""),0)))) &amp;
"", FP="" &amp; SUM(ARRAYFORMULA(VALUE(IFERROR(REGEXEXTRACT(L2:L60,""FP=(\d+)""),0)))) &amp;
"", FN="" &amp; SUM(ARRAYFORMULA(VALUE(IFERROR(REGEXEXTRACT(L2:L60,""FN=(\d+)""),0))))
"),"TP=58, FP=21, FN=8")</f>
        <v>TP=58, FP=21, FN=8</v>
      </c>
      <c r="M61" s="124"/>
      <c r="N61" s="124"/>
      <c r="O61" s="124"/>
      <c r="P61" s="124"/>
      <c r="Q61" s="124"/>
      <c r="R61" s="124"/>
      <c r="S61" s="124"/>
      <c r="T61" s="124"/>
      <c r="U61" s="124"/>
      <c r="V61" s="124"/>
      <c r="W61" s="124"/>
      <c r="X61" s="124"/>
      <c r="Y61" s="124"/>
      <c r="Z61" s="124"/>
      <c r="AA61" s="124"/>
      <c r="AB61" s="124"/>
      <c r="AC61" s="124"/>
      <c r="AD61" s="124"/>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38"/>
    <col customWidth="1" min="2" max="2" width="19.13"/>
    <col customWidth="1" min="3" max="3" width="19.38"/>
    <col customWidth="1" min="4" max="4" width="17.5"/>
    <col customWidth="1" min="5" max="5" width="16.63"/>
    <col customWidth="1" min="6" max="6" width="46.38"/>
    <col customWidth="1" min="7" max="7" width="21.25"/>
    <col customWidth="1" min="8" max="8" width="25.38"/>
    <col customWidth="1" min="9" max="9" width="21.63"/>
  </cols>
  <sheetData>
    <row r="1">
      <c r="A1" s="125" t="s">
        <v>68</v>
      </c>
      <c r="B1" s="126" t="s">
        <v>299</v>
      </c>
      <c r="C1" s="127" t="s">
        <v>300</v>
      </c>
      <c r="D1" s="127" t="s">
        <v>301</v>
      </c>
      <c r="E1" s="127" t="s">
        <v>302</v>
      </c>
      <c r="F1" s="128" t="s">
        <v>303</v>
      </c>
      <c r="G1" s="128" t="s">
        <v>304</v>
      </c>
      <c r="H1" s="128" t="s">
        <v>305</v>
      </c>
      <c r="I1" s="129" t="s">
        <v>306</v>
      </c>
    </row>
    <row r="2">
      <c r="A2" s="130" t="s">
        <v>307</v>
      </c>
      <c r="B2" s="131" t="s">
        <v>186</v>
      </c>
      <c r="C2" s="132" t="str">
        <f>'Labeling Max'!C2
</f>
        <v>Atomic</v>
      </c>
      <c r="D2" s="132" t="str">
        <f>'Labeling Guusje'!C2</f>
        <v>Atomic</v>
      </c>
      <c r="E2" s="132" t="str">
        <f>'Labeling Matthias'!C2</f>
        <v>Atomic</v>
      </c>
      <c r="F2" s="78" t="str">
        <f t="shared" ref="F2:F54" si="1">"No violation: "&amp;COUNTIF(C2:E2,"*No violation*")&amp;
", Atomic: "&amp;COUNTIF(C2:E2,"*Atomic*")&amp;
", Minimal: "&amp;COUNTIF(C2:E2,"*Minimal*")&amp;
", Uniform: "&amp;COUNTIF(C2:E2,"*Uniform*")&amp;
", Unique: "&amp;COUNTIF(C2:E2,"*Unique*")
</f>
        <v>No violation: 0, Atomic: 3, Minimal: 0, Uniform: 0, Unique: 0</v>
      </c>
      <c r="G2" s="78" t="str">
        <f t="shared" ref="G2:G54" si="2">LET(
  c, {COUNTIF(C2:E2,"*No violation*");COUNTIF(C2:E2,"*Atomic*");COUNTIF(C2:E2,"*Minimal*");COUNTIF(C2:E2,"*Uniform*");COUNTIF(C2:E2,"*Unique*")},
  IF(MAX(c)&gt;=2, IF(COUNTIF(c,1)&gt;0,"✅❌","✅"), IF(COUNTIF(c,1)&gt;0,"❌",""))
)
</f>
        <v>✅</v>
      </c>
      <c r="H2" s="78" t="str">
        <f>IFERROR(__xludf.DUMMYFUNCTION("LET(
  terms, {""No violation"";""Atomic"";""Minimal"";""Uniform"";""Unique""},
  counts, {COUNTIF(C2:E2,""*No violation*"");COUNTIF(C2:E2,""*Atomic*"");COUNTIF(C2:E2,""*Minimal*"");COUNTIF(C2:E2,""*Uniform*"");COUNTIF(C2:E2,""*Unique*"")},
  fit, IFERROR"&amp;"(FILTER(terms, counts&gt;=3), """"),
  IF(COUNTBLANK(C2:E2)&gt;0, ""No outcome yet"", IF(COUNTA(fit), TEXTJOIN("", "",,fit), """"))
)
"),"Atomic")</f>
        <v>Atomic</v>
      </c>
      <c r="I2" s="133" t="str">
        <f>IFERROR(__xludf.DUMMYFUNCTION("LET(
  terms, {""No violation"";""Atomic"";""Minimal"";""Uniform"";""Unique""},
  counts, {COUNTIF(D2:F2,""*No violation*"");COUNTIF(D2:F2,""*Atomic*"");COUNTIF(D2:F2,""*Minimal*"");COUNTIF(D2:F2,""*Uniform*"");COUNTIF(D2:F2,""*Unique*"")},
  fit, IFERROR"&amp;"(FILTER(terms, counts&gt;=3), """"),
  IF(COUNTBLANK(D2:F2)&gt;0, ""No outcome yet"", IF(COUNTA(fit), TEXTJOIN("", "",,fit), """"))
)
"),"Atomic")</f>
        <v>Atomic</v>
      </c>
    </row>
    <row r="3">
      <c r="A3" s="134"/>
      <c r="B3" s="135" t="s">
        <v>187</v>
      </c>
      <c r="C3" s="136" t="str">
        <f>'Labeling Max'!C3
</f>
        <v>No violation</v>
      </c>
      <c r="D3" s="136" t="str">
        <f>'Labeling Guusje'!C3</f>
        <v>No violation</v>
      </c>
      <c r="E3" s="137" t="str">
        <f>'Labeling Matthias'!C3</f>
        <v>No violation</v>
      </c>
      <c r="F3" s="44" t="str">
        <f t="shared" si="1"/>
        <v>No violation: 3, Atomic: 0, Minimal: 0, Uniform: 0, Unique: 0</v>
      </c>
      <c r="G3" s="44" t="str">
        <f t="shared" si="2"/>
        <v>✅</v>
      </c>
      <c r="H3" s="44" t="str">
        <f>IFERROR(__xludf.DUMMYFUNCTION("LET(
  terms, {""No violation"";""Atomic"";""Minimal"";""Uniform"";""Unique""},
  counts, {COUNTIF(C3:E3,""*No violation*"");COUNTIF(C3:E3,""*Atomic*"");COUNTIF(C3:E3,""*Minimal*"");COUNTIF(C3:E3,""*Uniform*"");COUNTIF(C3:E3,""*Unique*"")},
  fit, IFERROR"&amp;"(FILTER(terms, counts&gt;=2), """"),
  IF(COUNTBLANK(C3:E3)&gt;0, ""No outcome yet"", IF(COUNTA(fit), TEXTJOIN("", "",,fit), """"))
)
"),"No violation")</f>
        <v>No violation</v>
      </c>
      <c r="I3" s="138" t="str">
        <f>IFERROR(__xludf.DUMMYFUNCTION("LET(
  terms, {""No violation"";""Atomic"";""Minimal"";""Uniform"";""Unique""},
  counts, {COUNTIF(D3:F3,""*No violation*"");COUNTIF(D3:F3,""*Atomic*"");COUNTIF(D3:F3,""*Minimal*"");COUNTIF(D3:F3,""*Uniform*"");COUNTIF(D3:F3,""*Unique*"")},
  fit, IFERROR"&amp;"(FILTER(terms, counts&gt;=2), """"),
  IF(COUNTBLANK(D3:F3)&gt;0, ""No outcome yet"", IF(COUNTA(fit), TEXTJOIN("", "",,fit), """"))
)
"),"No violation")</f>
        <v>No violation</v>
      </c>
    </row>
    <row r="4">
      <c r="A4" s="139"/>
      <c r="B4" s="131" t="s">
        <v>188</v>
      </c>
      <c r="C4" s="132" t="str">
        <f>'Labeling Max'!C4
</f>
        <v>No violation</v>
      </c>
      <c r="D4" s="132" t="str">
        <f>'Labeling Guusje'!C4</f>
        <v>No violation</v>
      </c>
      <c r="E4" s="132" t="str">
        <f>'Labeling Matthias'!C4</f>
        <v>No violation</v>
      </c>
      <c r="F4" s="78" t="str">
        <f t="shared" si="1"/>
        <v>No violation: 3, Atomic: 0, Minimal: 0, Uniform: 0, Unique: 0</v>
      </c>
      <c r="G4" s="78" t="str">
        <f t="shared" si="2"/>
        <v>✅</v>
      </c>
      <c r="H4" s="78" t="str">
        <f>IFERROR(__xludf.DUMMYFUNCTION("LET(
  terms, {""No violation"";""Atomic"";""Minimal"";""Uniform"";""Unique""},
  counts, {COUNTIF(C4:E4,""*No violation*"");COUNTIF(C4:E4,""*Atomic*"");COUNTIF(C4:E4,""*Minimal*"");COUNTIF(C4:E4,""*Uniform*"");COUNTIF(C4:E4,""*Unique*"")},
  fit, IFERROR"&amp;"(FILTER(terms, counts&gt;=2), """"),
  IF(COUNTBLANK(C4:E4)&gt;0, ""No outcome yet"", IF(COUNTA(fit), TEXTJOIN("", "",,fit), """"))
)
"),"No violation")</f>
        <v>No violation</v>
      </c>
      <c r="I4" s="133" t="str">
        <f>IFERROR(__xludf.DUMMYFUNCTION("LET(
  terms, {""No violation"";""Atomic"";""Minimal"";""Uniform"";""Unique""},
  counts, {COUNTIF(D4:F4,""*No violation*"");COUNTIF(D4:F4,""*Atomic*"");COUNTIF(D4:F4,""*Minimal*"");COUNTIF(D4:F4,""*Uniform*"");COUNTIF(D4:F4,""*Unique*"")},
  fit, IFERROR"&amp;"(FILTER(terms, counts&gt;=2), """"),
  IF(COUNTBLANK(D4:F4)&gt;0, ""No outcome yet"", IF(COUNTA(fit), TEXTJOIN("", "",,fit), """"))
)
"),"No violation")</f>
        <v>No violation</v>
      </c>
    </row>
    <row r="5">
      <c r="A5" s="134"/>
      <c r="B5" s="135" t="s">
        <v>189</v>
      </c>
      <c r="C5" s="136" t="str">
        <f>'Labeling Max'!C5
</f>
        <v>Uniform</v>
      </c>
      <c r="D5" s="136" t="str">
        <f>'Labeling Guusje'!C5</f>
        <v>Minimal</v>
      </c>
      <c r="E5" s="136" t="str">
        <f>'Labeling Matthias'!C5</f>
        <v>Uniform</v>
      </c>
      <c r="F5" s="44" t="str">
        <f t="shared" si="1"/>
        <v>No violation: 0, Atomic: 0, Minimal: 1, Uniform: 2, Unique: 0</v>
      </c>
      <c r="G5" s="44" t="str">
        <f t="shared" si="2"/>
        <v>✅❌</v>
      </c>
      <c r="H5" s="44" t="str">
        <f>IFERROR(__xludf.DUMMYFUNCTION("LET(
  terms, {""No violation"";""Atomic"";""Minimal"";""Uniform"";""Unique""},
  counts, {COUNTIF(C5:E5,""*No violation*"");COUNTIF(C5:E5,""*Atomic*"");COUNTIF(C5:E5,""*Minimal*"");COUNTIF(C5:E5,""*Uniform*"");COUNTIF(C5:E5,""*Unique*"")},
  fit, IFERROR"&amp;"(FILTER(terms, counts&gt;=2), """"),
  IF(COUNTBLANK(C5:E5)&gt;0, ""No outcome yet"", IF(COUNTA(fit), TEXTJOIN("", "",,fit), """"))
)
"),"Uniform")</f>
        <v>Uniform</v>
      </c>
      <c r="I5" s="140" t="s">
        <v>81</v>
      </c>
    </row>
    <row r="6">
      <c r="A6" s="139"/>
      <c r="B6" s="131" t="s">
        <v>190</v>
      </c>
      <c r="C6" s="132" t="str">
        <f>'Labeling Max'!C6
</f>
        <v>Atomic</v>
      </c>
      <c r="D6" s="132" t="str">
        <f>'Labeling Guusje'!C6</f>
        <v>Atomic</v>
      </c>
      <c r="E6" s="132" t="str">
        <f>'Labeling Matthias'!C6</f>
        <v>Atomic</v>
      </c>
      <c r="F6" s="78" t="str">
        <f t="shared" si="1"/>
        <v>No violation: 0, Atomic: 3, Minimal: 0, Uniform: 0, Unique: 0</v>
      </c>
      <c r="G6" s="78" t="str">
        <f t="shared" si="2"/>
        <v>✅</v>
      </c>
      <c r="H6" s="78" t="str">
        <f>IFERROR(__xludf.DUMMYFUNCTION("LET(
  terms, {""No violation"";""Atomic"";""Minimal"";""Uniform"";""Unique""},
  counts, {COUNTIF(C6:E6,""*No violation*"");COUNTIF(C6:E6,""*Atomic*"");COUNTIF(C6:E6,""*Minimal*"");COUNTIF(C6:E6,""*Uniform*"");COUNTIF(C6:E6,""*Unique*"")},
  fit, IFERROR"&amp;"(FILTER(terms, counts&gt;=2), """"),
  IF(COUNTBLANK(C6:E6)&gt;0, ""No outcome yet"", IF(COUNTA(fit), TEXTJOIN("", "",,fit), """"))
)
"),"Atomic")</f>
        <v>Atomic</v>
      </c>
      <c r="I6" s="133" t="str">
        <f>IFERROR(__xludf.DUMMYFUNCTION("LET(
  terms, {""No violation"";""Atomic"";""Minimal"";""Uniform"";""Unique""},
  counts, {COUNTIF(D6:F6,""*No violation*"");COUNTIF(D6:F6,""*Atomic*"");COUNTIF(D6:F6,""*Minimal*"");COUNTIF(D6:F6,""*Uniform*"");COUNTIF(D6:F6,""*Unique*"")},
  fit, IFERROR"&amp;"(FILTER(terms, counts&gt;=2), """"),
  IF(COUNTBLANK(D6:F6)&gt;0, ""No outcome yet"", IF(COUNTA(fit), TEXTJOIN("", "",,fit), """"))
)
"),"Atomic")</f>
        <v>Atomic</v>
      </c>
    </row>
    <row r="7">
      <c r="A7" s="134"/>
      <c r="B7" s="135" t="s">
        <v>191</v>
      </c>
      <c r="C7" s="136" t="str">
        <f>'Labeling Max'!C7
</f>
        <v>Uniform, Minimal</v>
      </c>
      <c r="D7" s="136" t="str">
        <f>'Labeling Guusje'!C7</f>
        <v>No violation</v>
      </c>
      <c r="E7" s="136" t="str">
        <f>'Labeling Matthias'!C7</f>
        <v>Uniform, Minimal</v>
      </c>
      <c r="F7" s="44" t="str">
        <f t="shared" si="1"/>
        <v>No violation: 1, Atomic: 0, Minimal: 2, Uniform: 2, Unique: 0</v>
      </c>
      <c r="G7" s="44" t="str">
        <f t="shared" si="2"/>
        <v>✅❌</v>
      </c>
      <c r="H7" s="44" t="str">
        <f>IFERROR(__xludf.DUMMYFUNCTION("LET(
  terms, {""No violation"";""Atomic"";""Minimal"";""Uniform"";""Unique""},
  counts, {COUNTIF(C7:E7,""*No violation*"");COUNTIF(C7:E7,""*Atomic*"");COUNTIF(C7:E7,""*Minimal*"");COUNTIF(C7:E7,""*Uniform*"");COUNTIF(C7:E7,""*Unique*"")},
  fit, IFERROR"&amp;"(FILTER(terms, counts&gt;=2), """"),
  IF(COUNTBLANK(C7:E7)&gt;0, ""No outcome yet"", IF(COUNTA(fit), TEXTJOIN("", "",,fit), """"))
)
"),"Minimal, Uniform")</f>
        <v>Minimal, Uniform</v>
      </c>
      <c r="I7" s="140" t="s">
        <v>81</v>
      </c>
    </row>
    <row r="8">
      <c r="A8" s="139"/>
      <c r="B8" s="131" t="s">
        <v>192</v>
      </c>
      <c r="C8" s="132" t="str">
        <f>'Labeling Max'!C8
</f>
        <v>No violation</v>
      </c>
      <c r="D8" s="132" t="str">
        <f>'Labeling Guusje'!C8</f>
        <v>No violation</v>
      </c>
      <c r="E8" s="132" t="str">
        <f>'Labeling Matthias'!C8</f>
        <v>No violation</v>
      </c>
      <c r="F8" s="78" t="str">
        <f t="shared" si="1"/>
        <v>No violation: 3, Atomic: 0, Minimal: 0, Uniform: 0, Unique: 0</v>
      </c>
      <c r="G8" s="78" t="str">
        <f t="shared" si="2"/>
        <v>✅</v>
      </c>
      <c r="H8" s="78" t="str">
        <f>IFERROR(__xludf.DUMMYFUNCTION("LET(
  terms, {""No violation"";""Atomic"";""Minimal"";""Uniform"";""Unique""},
  counts, {COUNTIF(C8:E8,""*No violation*"");COUNTIF(C8:E8,""*Atomic*"");COUNTIF(C8:E8,""*Minimal*"");COUNTIF(C8:E8,""*Uniform*"");COUNTIF(C8:E8,""*Unique*"")},
  fit, IFERROR"&amp;"(FILTER(terms, counts&gt;=2), """"),
  IF(COUNTBLANK(C8:E8)&gt;0, ""No outcome yet"", IF(COUNTA(fit), TEXTJOIN("", "",,fit), """"))
)
"),"No violation")</f>
        <v>No violation</v>
      </c>
      <c r="I8" s="133" t="str">
        <f>IFERROR(__xludf.DUMMYFUNCTION("LET(
  terms, {""No violation"";""Atomic"";""Minimal"";""Uniform"";""Unique""},
  counts, {COUNTIF(D8:F8,""*No violation*"");COUNTIF(D8:F8,""*Atomic*"");COUNTIF(D8:F8,""*Minimal*"");COUNTIF(D8:F8,""*Uniform*"");COUNTIF(D8:F8,""*Unique*"")},
  fit, IFERROR"&amp;"(FILTER(terms, counts&gt;=2), """"),
  IF(COUNTBLANK(D8:F8)&gt;0, ""No outcome yet"", IF(COUNTA(fit), TEXTJOIN("", "",,fit), """"))
)
"),"No violation")</f>
        <v>No violation</v>
      </c>
    </row>
    <row r="9">
      <c r="A9" s="134"/>
      <c r="B9" s="135" t="s">
        <v>193</v>
      </c>
      <c r="C9" s="136" t="str">
        <f>'Labeling Max'!C9
</f>
        <v>No violation</v>
      </c>
      <c r="D9" s="136" t="str">
        <f>'Labeling Guusje'!C9</f>
        <v>No violation</v>
      </c>
      <c r="E9" s="136" t="str">
        <f>'Labeling Matthias'!C9</f>
        <v>Uniform</v>
      </c>
      <c r="F9" s="44" t="str">
        <f t="shared" si="1"/>
        <v>No violation: 2, Atomic: 0, Minimal: 0, Uniform: 1, Unique: 0</v>
      </c>
      <c r="G9" s="44" t="str">
        <f t="shared" si="2"/>
        <v>✅❌</v>
      </c>
      <c r="H9" s="44" t="str">
        <f>IFERROR(__xludf.DUMMYFUNCTION("LET(
  terms, {""No violation"";""Atomic"";""Minimal"";""Uniform"";""Unique""},
  counts, {COUNTIF(C9:E9,""*No violation*"");COUNTIF(C9:E9,""*Atomic*"");COUNTIF(C9:E9,""*Minimal*"");COUNTIF(C9:E9,""*Uniform*"");COUNTIF(C9:E9,""*Unique*"")},
  fit, IFERROR"&amp;"(FILTER(terms, counts&gt;=2), """"),
  IF(COUNTBLANK(C9:E9)&gt;0, ""No outcome yet"", IF(COUNTA(fit), TEXTJOIN("", "",,fit), """"))
)
"),"No violation")</f>
        <v>No violation</v>
      </c>
      <c r="I9" s="140" t="s">
        <v>75</v>
      </c>
    </row>
    <row r="10">
      <c r="A10" s="139"/>
      <c r="B10" s="131" t="s">
        <v>194</v>
      </c>
      <c r="C10" s="132" t="str">
        <f>'Labeling Max'!C10
</f>
        <v>Minimal</v>
      </c>
      <c r="D10" s="132" t="str">
        <f>'Labeling Guusje'!C10</f>
        <v>No violation</v>
      </c>
      <c r="E10" s="132" t="str">
        <f>'Labeling Matthias'!C10</f>
        <v>Minimal</v>
      </c>
      <c r="F10" s="78" t="str">
        <f t="shared" si="1"/>
        <v>No violation: 1, Atomic: 0, Minimal: 2, Uniform: 0, Unique: 0</v>
      </c>
      <c r="G10" s="78" t="str">
        <f t="shared" si="2"/>
        <v>✅❌</v>
      </c>
      <c r="H10" s="78" t="str">
        <f>IFERROR(__xludf.DUMMYFUNCTION("LET(
  terms, {""No violation"";""Atomic"";""Minimal"";""Uniform"";""Unique""},
  counts, {COUNTIF(C10:E10,""*No violation*"");COUNTIF(C10:E10,""*Atomic*"");COUNTIF(C10:E10,""*Minimal*"");COUNTIF(C10:E10,""*Uniform*"");COUNTIF(C10:E10,""*Unique*"")},
  fi"&amp;"t, IFERROR(FILTER(terms, counts&gt;=2), """"),
  IF(COUNTBLANK(C10:E10)&gt;0, ""No outcome yet"", IF(COUNTA(fit), TEXTJOIN("", "",,fit), """"))
)
"),"Minimal")</f>
        <v>Minimal</v>
      </c>
      <c r="I10" s="141" t="s">
        <v>9</v>
      </c>
    </row>
    <row r="11">
      <c r="A11" s="134"/>
      <c r="B11" s="135" t="s">
        <v>195</v>
      </c>
      <c r="C11" s="136" t="str">
        <f>'Labeling Max'!C11
</f>
        <v>No violation</v>
      </c>
      <c r="D11" s="136" t="str">
        <f>'Labeling Guusje'!C11</f>
        <v>No violation</v>
      </c>
      <c r="E11" s="136" t="str">
        <f>'Labeling Matthias'!C11</f>
        <v>No violation</v>
      </c>
      <c r="F11" s="44" t="str">
        <f t="shared" si="1"/>
        <v>No violation: 3, Atomic: 0, Minimal: 0, Uniform: 0, Unique: 0</v>
      </c>
      <c r="G11" s="44" t="str">
        <f t="shared" si="2"/>
        <v>✅</v>
      </c>
      <c r="H11" s="44" t="str">
        <f>IFERROR(__xludf.DUMMYFUNCTION("LET(
  terms, {""No violation"";""Atomic"";""Minimal"";""Uniform"";""Unique""},
  counts, {COUNTIF(C11:E11,""*No violation*"");COUNTIF(C11:E11,""*Atomic*"");COUNTIF(C11:E11,""*Minimal*"");COUNTIF(C11:E11,""*Uniform*"");COUNTIF(C11:E11,""*Unique*"")},
  fi"&amp;"t, IFERROR(FILTER(terms, counts&gt;=2), """"),
  IF(COUNTBLANK(C11:E11)&gt;0, ""No outcome yet"", IF(COUNTA(fit), TEXTJOIN("", "",,fit), """"))
)
"),"No violation")</f>
        <v>No violation</v>
      </c>
      <c r="I11" s="138" t="str">
        <f>IFERROR(__xludf.DUMMYFUNCTION("LET(
  terms, {""No violation"";""Atomic"";""Minimal"";""Uniform"";""Unique""},
  counts, {COUNTIF(D11:F11,""*No violation*"");COUNTIF(D11:F11,""*Atomic*"");COUNTIF(D11:F11,""*Minimal*"");COUNTIF(D11:F11,""*Uniform*"");COUNTIF(D11:F11,""*Unique*"")},
  fi"&amp;"t, IFERROR(FILTER(terms, counts&gt;=2), """"),
  IF(COUNTBLANK(D11:F11)&gt;0, ""No outcome yet"", IF(COUNTA(fit), TEXTJOIN("", "",,fit), """"))
)
"),"No violation")</f>
        <v>No violation</v>
      </c>
    </row>
    <row r="12">
      <c r="A12" s="139"/>
      <c r="B12" s="131" t="s">
        <v>196</v>
      </c>
      <c r="C12" s="132" t="str">
        <f>'Labeling Max'!C12
</f>
        <v>No violation</v>
      </c>
      <c r="D12" s="132" t="str">
        <f>'Labeling Guusje'!C12</f>
        <v>No violation</v>
      </c>
      <c r="E12" s="132" t="str">
        <f>'Labeling Matthias'!C12</f>
        <v>No violation</v>
      </c>
      <c r="F12" s="78" t="str">
        <f t="shared" si="1"/>
        <v>No violation: 3, Atomic: 0, Minimal: 0, Uniform: 0, Unique: 0</v>
      </c>
      <c r="G12" s="78" t="str">
        <f t="shared" si="2"/>
        <v>✅</v>
      </c>
      <c r="H12" s="78" t="str">
        <f>IFERROR(__xludf.DUMMYFUNCTION("LET(
  terms, {""No violation"";""Atomic"";""Minimal"";""Uniform"";""Unique""},
  counts, {COUNTIF(C12:E12,""*No violation*"");COUNTIF(C12:E12,""*Atomic*"");COUNTIF(C12:E12,""*Minimal*"");COUNTIF(C12:E12,""*Uniform*"");COUNTIF(C12:E12,""*Unique*"")},
  fi"&amp;"t, IFERROR(FILTER(terms, counts&gt;=2), """"),
  IF(COUNTBLANK(C12:E12)&gt;0, ""No outcome yet"", IF(COUNTA(fit), TEXTJOIN("", "",,fit), """"))
)
"),"No violation")</f>
        <v>No violation</v>
      </c>
      <c r="I12" s="133" t="str">
        <f>IFERROR(__xludf.DUMMYFUNCTION("LET(
  terms, {""No violation"";""Atomic"";""Minimal"";""Uniform"";""Unique""},
  counts, {COUNTIF(D12:F12,""*No violation*"");COUNTIF(D12:F12,""*Atomic*"");COUNTIF(D12:F12,""*Minimal*"");COUNTIF(D12:F12,""*Uniform*"");COUNTIF(D12:F12,""*Unique*"")},
  fi"&amp;"t, IFERROR(FILTER(terms, counts&gt;=2), """"),
  IF(COUNTBLANK(D12:F12)&gt;0, ""No outcome yet"", IF(COUNTA(fit), TEXTJOIN("", "",,fit), """"))
)
"),"No violation")</f>
        <v>No violation</v>
      </c>
    </row>
    <row r="13">
      <c r="A13" s="134"/>
      <c r="B13" s="135" t="s">
        <v>197</v>
      </c>
      <c r="C13" s="136" t="str">
        <f>'Labeling Max'!C13
</f>
        <v>No violation</v>
      </c>
      <c r="D13" s="136" t="str">
        <f>'Labeling Guusje'!C13</f>
        <v>No violation</v>
      </c>
      <c r="E13" s="136" t="str">
        <f>'Labeling Matthias'!C13</f>
        <v>No violation</v>
      </c>
      <c r="F13" s="44" t="str">
        <f t="shared" si="1"/>
        <v>No violation: 3, Atomic: 0, Minimal: 0, Uniform: 0, Unique: 0</v>
      </c>
      <c r="G13" s="44" t="str">
        <f t="shared" si="2"/>
        <v>✅</v>
      </c>
      <c r="H13" s="44" t="str">
        <f>IFERROR(__xludf.DUMMYFUNCTION("LET(
  terms, {""No violation"";""Atomic"";""Minimal"";""Uniform"";""Unique""},
  counts, {COUNTIF(C13:E13,""*No violation*"");COUNTIF(C13:E13,""*Atomic*"");COUNTIF(C13:E13,""*Minimal*"");COUNTIF(C13:E13,""*Uniform*"");COUNTIF(C13:E13,""*Unique*"")},
  fi"&amp;"t, IFERROR(FILTER(terms, counts&gt;=2), """"),
  IF(COUNTBLANK(C13:E13)&gt;0, ""No outcome yet"", IF(COUNTA(fit), TEXTJOIN("", "",,fit), """"))
)
"),"No violation")</f>
        <v>No violation</v>
      </c>
      <c r="I13" s="138" t="str">
        <f>IFERROR(__xludf.DUMMYFUNCTION("LET(
  terms, {""No violation"";""Atomic"";""Minimal"";""Uniform"";""Unique""},
  counts, {COUNTIF(D13:F13,""*No violation*"");COUNTIF(D13:F13,""*Atomic*"");COUNTIF(D13:F13,""*Minimal*"");COUNTIF(D13:F13,""*Uniform*"");COUNTIF(D13:F13,""*Unique*"")},
  fi"&amp;"t, IFERROR(FILTER(terms, counts&gt;=2), """"),
  IF(COUNTBLANK(D13:F13)&gt;0, ""No outcome yet"", IF(COUNTA(fit), TEXTJOIN("", "",,fit), """"))
)
"),"No violation")</f>
        <v>No violation</v>
      </c>
    </row>
    <row r="14">
      <c r="A14" s="139"/>
      <c r="B14" s="131" t="s">
        <v>198</v>
      </c>
      <c r="C14" s="132" t="str">
        <f>'Labeling Max'!C14
</f>
        <v>No violation</v>
      </c>
      <c r="D14" s="132" t="str">
        <f>'Labeling Guusje'!C14</f>
        <v>No violation</v>
      </c>
      <c r="E14" s="132" t="str">
        <f>'Labeling Matthias'!C14</f>
        <v>Atomic</v>
      </c>
      <c r="F14" s="78" t="str">
        <f t="shared" si="1"/>
        <v>No violation: 2, Atomic: 1, Minimal: 0, Uniform: 0, Unique: 0</v>
      </c>
      <c r="G14" s="78" t="str">
        <f t="shared" si="2"/>
        <v>✅❌</v>
      </c>
      <c r="H14" s="78" t="str">
        <f>IFERROR(__xludf.DUMMYFUNCTION("LET(
  terms, {""No violation"";""Atomic"";""Minimal"";""Uniform"";""Unique""},
  counts, {COUNTIF(C14:E14,""*No violation*"");COUNTIF(C14:E14,""*Atomic*"");COUNTIF(C14:E14,""*Minimal*"");COUNTIF(C14:E14,""*Uniform*"");COUNTIF(C14:E14,""*Unique*"")},
  fi"&amp;"t, IFERROR(FILTER(terms, counts&gt;=2), """"),
  IF(COUNTBLANK(C14:E14)&gt;0, ""No outcome yet"", IF(COUNTA(fit), TEXTJOIN("", "",,fit), """"))
)
"),"No violation")</f>
        <v>No violation</v>
      </c>
      <c r="I14" s="141" t="s">
        <v>75</v>
      </c>
    </row>
    <row r="15">
      <c r="A15" s="134"/>
      <c r="B15" s="135" t="s">
        <v>199</v>
      </c>
      <c r="C15" s="136" t="str">
        <f>'Labeling Max'!C15
</f>
        <v>Unique</v>
      </c>
      <c r="D15" s="136" t="str">
        <f>'Labeling Guusje'!C15</f>
        <v>No violation</v>
      </c>
      <c r="E15" s="136" t="str">
        <f>'Labeling Matthias'!C15</f>
        <v>No violation</v>
      </c>
      <c r="F15" s="44" t="str">
        <f t="shared" si="1"/>
        <v>No violation: 2, Atomic: 0, Minimal: 0, Uniform: 0, Unique: 1</v>
      </c>
      <c r="G15" s="44" t="str">
        <f t="shared" si="2"/>
        <v>✅❌</v>
      </c>
      <c r="H15" s="44" t="str">
        <f>IFERROR(__xludf.DUMMYFUNCTION("LET(
  terms, {""No violation"";""Atomic"";""Minimal"";""Uniform"";""Unique""},
  counts, {COUNTIF(C15:E15,""*No violation*"");COUNTIF(C15:E15,""*Atomic*"");COUNTIF(C15:E15,""*Minimal*"");COUNTIF(C15:E15,""*Uniform*"");COUNTIF(C15:E15,""*Unique*"")},
  fi"&amp;"t, IFERROR(FILTER(terms, counts&gt;=2), """"),
  IF(COUNTBLANK(C15:E15)&gt;0, ""No outcome yet"", IF(COUNTA(fit), TEXTJOIN("", "",,fit), """"))
)
"),"No violation")</f>
        <v>No violation</v>
      </c>
      <c r="I15" s="140" t="s">
        <v>75</v>
      </c>
    </row>
    <row r="16">
      <c r="A16" s="139"/>
      <c r="B16" s="131" t="s">
        <v>200</v>
      </c>
      <c r="C16" s="132" t="str">
        <f>'Labeling Max'!C16
</f>
        <v>Unique</v>
      </c>
      <c r="D16" s="132" t="str">
        <f>'Labeling Guusje'!C16</f>
        <v>No violation</v>
      </c>
      <c r="E16" s="132" t="str">
        <f>'Labeling Matthias'!C16</f>
        <v>Unique</v>
      </c>
      <c r="F16" s="78" t="str">
        <f t="shared" si="1"/>
        <v>No violation: 1, Atomic: 0, Minimal: 0, Uniform: 0, Unique: 2</v>
      </c>
      <c r="G16" s="78" t="str">
        <f t="shared" si="2"/>
        <v>✅❌</v>
      </c>
      <c r="H16" s="78" t="str">
        <f>IFERROR(__xludf.DUMMYFUNCTION("LET(
  terms, {""No violation"";""Atomic"";""Minimal"";""Uniform"";""Unique""},
  counts, {COUNTIF(C16:E16,""*No violation*"");COUNTIF(C16:E16,""*Atomic*"");COUNTIF(C16:E16,""*Minimal*"");COUNTIF(C16:E16,""*Uniform*"");COUNTIF(C16:E16,""*Unique*"")},
  fi"&amp;"t, IFERROR(FILTER(terms, counts&gt;=2), """"),
  IF(COUNTBLANK(C16:E16)&gt;0, ""No outcome yet"", IF(COUNTA(fit), TEXTJOIN("", "",,fit), """"))
)
"),"Unique")</f>
        <v>Unique</v>
      </c>
      <c r="I16" s="141" t="s">
        <v>75</v>
      </c>
    </row>
    <row r="17">
      <c r="A17" s="134"/>
      <c r="B17" s="135" t="s">
        <v>201</v>
      </c>
      <c r="C17" s="136" t="str">
        <f>'Labeling Max'!C17
</f>
        <v>No violation</v>
      </c>
      <c r="D17" s="136" t="str">
        <f>'Labeling Guusje'!C17</f>
        <v>No violation</v>
      </c>
      <c r="E17" s="136" t="str">
        <f>'Labeling Matthias'!C17</f>
        <v>No violation</v>
      </c>
      <c r="F17" s="44" t="str">
        <f t="shared" si="1"/>
        <v>No violation: 3, Atomic: 0, Minimal: 0, Uniform: 0, Unique: 0</v>
      </c>
      <c r="G17" s="44" t="str">
        <f t="shared" si="2"/>
        <v>✅</v>
      </c>
      <c r="H17" s="44" t="str">
        <f>IFERROR(__xludf.DUMMYFUNCTION("LET(
  terms, {""No violation"";""Atomic"";""Minimal"";""Uniform"";""Unique""},
  counts, {COUNTIF(C17:E17,""*No violation*"");COUNTIF(C17:E17,""*Atomic*"");COUNTIF(C17:E17,""*Minimal*"");COUNTIF(C17:E17,""*Uniform*"");COUNTIF(C17:E17,""*Unique*"")},
  fi"&amp;"t, IFERROR(FILTER(terms, counts&gt;=2), """"),
  IF(COUNTBLANK(C17:E17)&gt;0, ""No outcome yet"", IF(COUNTA(fit), TEXTJOIN("", "",,fit), """"))
)
"),"No violation")</f>
        <v>No violation</v>
      </c>
      <c r="I17" s="138" t="str">
        <f>IFERROR(__xludf.DUMMYFUNCTION("LET(
  terms, {""No violation"";""Atomic"";""Minimal"";""Uniform"";""Unique""},
  counts, {COUNTIF(D17:F17,""*No violation*"");COUNTIF(D17:F17,""*Atomic*"");COUNTIF(D17:F17,""*Minimal*"");COUNTIF(D17:F17,""*Uniform*"");COUNTIF(D17:F17,""*Unique*"")},
  fi"&amp;"t, IFERROR(FILTER(terms, counts&gt;=2), """"),
  IF(COUNTBLANK(D17:F17)&gt;0, ""No outcome yet"", IF(COUNTA(fit), TEXTJOIN("", "",,fit), """"))
)
"),"No violation")</f>
        <v>No violation</v>
      </c>
    </row>
    <row r="18">
      <c r="A18" s="139"/>
      <c r="B18" s="131" t="s">
        <v>202</v>
      </c>
      <c r="C18" s="132" t="str">
        <f>'Labeling Max'!C18
</f>
        <v>No violation</v>
      </c>
      <c r="D18" s="132" t="str">
        <f>'Labeling Guusje'!C18</f>
        <v>No violation</v>
      </c>
      <c r="E18" s="132" t="str">
        <f>'Labeling Matthias'!C18</f>
        <v>No violation</v>
      </c>
      <c r="F18" s="78" t="str">
        <f t="shared" si="1"/>
        <v>No violation: 3, Atomic: 0, Minimal: 0, Uniform: 0, Unique: 0</v>
      </c>
      <c r="G18" s="78" t="str">
        <f t="shared" si="2"/>
        <v>✅</v>
      </c>
      <c r="H18" s="78" t="str">
        <f>IFERROR(__xludf.DUMMYFUNCTION("LET(
  terms, {""No violation"";""Atomic"";""Minimal"";""Uniform"";""Unique""},
  counts, {COUNTIF(C18:E18,""*No violation*"");COUNTIF(C18:E18,""*Atomic*"");COUNTIF(C18:E18,""*Minimal*"");COUNTIF(C18:E18,""*Uniform*"");COUNTIF(C18:E18,""*Unique*"")},
  fi"&amp;"t, IFERROR(FILTER(terms, counts&gt;=2), """"),
  IF(COUNTBLANK(C18:E18)&gt;0, ""No outcome yet"", IF(COUNTA(fit), TEXTJOIN("", "",,fit), """"))
)
"),"No violation")</f>
        <v>No violation</v>
      </c>
      <c r="I18" s="133" t="str">
        <f>IFERROR(__xludf.DUMMYFUNCTION("LET(
  terms, {""No violation"";""Atomic"";""Minimal"";""Uniform"";""Unique""},
  counts, {COUNTIF(D18:F18,""*No violation*"");COUNTIF(D18:F18,""*Atomic*"");COUNTIF(D18:F18,""*Minimal*"");COUNTIF(D18:F18,""*Uniform*"");COUNTIF(D18:F18,""*Unique*"")},
  fi"&amp;"t, IFERROR(FILTER(terms, counts&gt;=2), """"),
  IF(COUNTBLANK(D18:F18)&gt;0, ""No outcome yet"", IF(COUNTA(fit), TEXTJOIN("", "",,fit), """"))
)
"),"No violation")</f>
        <v>No violation</v>
      </c>
    </row>
    <row r="19">
      <c r="A19" s="134"/>
      <c r="B19" s="135" t="s">
        <v>203</v>
      </c>
      <c r="C19" s="136" t="str">
        <f>'Labeling Max'!C19
</f>
        <v>No violation</v>
      </c>
      <c r="D19" s="136" t="str">
        <f>'Labeling Guusje'!C19</f>
        <v>No violation</v>
      </c>
      <c r="E19" s="136" t="str">
        <f>'Labeling Matthias'!C19</f>
        <v>No violation</v>
      </c>
      <c r="F19" s="44" t="str">
        <f t="shared" si="1"/>
        <v>No violation: 3, Atomic: 0, Minimal: 0, Uniform: 0, Unique: 0</v>
      </c>
      <c r="G19" s="44" t="str">
        <f t="shared" si="2"/>
        <v>✅</v>
      </c>
      <c r="H19" s="44" t="str">
        <f>IFERROR(__xludf.DUMMYFUNCTION("LET(
  terms, {""No violation"";""Atomic"";""Minimal"";""Uniform"";""Unique""},
  counts, {COUNTIF(C19:E19,""*No violation*"");COUNTIF(C19:E19,""*Atomic*"");COUNTIF(C19:E19,""*Minimal*"");COUNTIF(C19:E19,""*Uniform*"");COUNTIF(C19:E19,""*Unique*"")},
  fi"&amp;"t, IFERROR(FILTER(terms, counts&gt;=2), """"),
  IF(COUNTBLANK(C19:E19)&gt;0, ""No outcome yet"", IF(COUNTA(fit), TEXTJOIN("", "",,fit), """"))
)
"),"No violation")</f>
        <v>No violation</v>
      </c>
      <c r="I19" s="138" t="str">
        <f>IFERROR(__xludf.DUMMYFUNCTION("LET(
  terms, {""No violation"";""Atomic"";""Minimal"";""Uniform"";""Unique""},
  counts, {COUNTIF(D19:F19,""*No violation*"");COUNTIF(D19:F19,""*Atomic*"");COUNTIF(D19:F19,""*Minimal*"");COUNTIF(D19:F19,""*Uniform*"");COUNTIF(D19:F19,""*Unique*"")},
  fi"&amp;"t, IFERROR(FILTER(terms, counts&gt;=2), """"),
  IF(COUNTBLANK(D19:F19)&gt;0, ""No outcome yet"", IF(COUNTA(fit), TEXTJOIN("", "",,fit), """"))
)
"),"No violation")</f>
        <v>No violation</v>
      </c>
    </row>
    <row r="20">
      <c r="A20" s="139"/>
      <c r="B20" s="131" t="s">
        <v>205</v>
      </c>
      <c r="C20" s="132" t="str">
        <f>'Labeling Max'!C20
</f>
        <v>No violation</v>
      </c>
      <c r="D20" s="132" t="str">
        <f>'Labeling Guusje'!C20</f>
        <v>No violation</v>
      </c>
      <c r="E20" s="132" t="str">
        <f>'Labeling Matthias'!C20</f>
        <v>No violation</v>
      </c>
      <c r="F20" s="78" t="str">
        <f t="shared" si="1"/>
        <v>No violation: 3, Atomic: 0, Minimal: 0, Uniform: 0, Unique: 0</v>
      </c>
      <c r="G20" s="78" t="str">
        <f t="shared" si="2"/>
        <v>✅</v>
      </c>
      <c r="H20" s="78" t="str">
        <f>IFERROR(__xludf.DUMMYFUNCTION("LET(
  terms, {""No violation"";""Atomic"";""Minimal"";""Uniform"";""Unique""},
  counts, {COUNTIF(C20:E20,""*No violation*"");COUNTIF(C20:E20,""*Atomic*"");COUNTIF(C20:E20,""*Minimal*"");COUNTIF(C20:E20,""*Uniform*"");COUNTIF(C20:E20,""*Unique*"")},
  fi"&amp;"t, IFERROR(FILTER(terms, counts&gt;=2), """"),
  IF(COUNTBLANK(C20:E20)&gt;0, ""No outcome yet"", IF(COUNTA(fit), TEXTJOIN("", "",,fit), """"))
)
"),"No violation")</f>
        <v>No violation</v>
      </c>
      <c r="I20" s="133" t="str">
        <f>IFERROR(__xludf.DUMMYFUNCTION("LET(
  terms, {""No violation"";""Atomic"";""Minimal"";""Uniform"";""Unique""},
  counts, {COUNTIF(D20:F20,""*No violation*"");COUNTIF(D20:F20,""*Atomic*"");COUNTIF(D20:F20,""*Minimal*"");COUNTIF(D20:F20,""*Uniform*"");COUNTIF(D20:F20,""*Unique*"")},
  fi"&amp;"t, IFERROR(FILTER(terms, counts&gt;=2), """"),
  IF(COUNTBLANK(D20:F20)&gt;0, ""No outcome yet"", IF(COUNTA(fit), TEXTJOIN("", "",,fit), """"))
)
"),"No violation")</f>
        <v>No violation</v>
      </c>
    </row>
    <row r="21">
      <c r="A21" s="134"/>
      <c r="B21" s="135" t="s">
        <v>206</v>
      </c>
      <c r="C21" s="136" t="str">
        <f>'Labeling Max'!C21
</f>
        <v>No violation</v>
      </c>
      <c r="D21" s="136" t="str">
        <f>'Labeling Guusje'!C21</f>
        <v>No violation</v>
      </c>
      <c r="E21" s="136" t="str">
        <f>'Labeling Matthias'!C21</f>
        <v>No violation</v>
      </c>
      <c r="F21" s="44" t="str">
        <f t="shared" si="1"/>
        <v>No violation: 3, Atomic: 0, Minimal: 0, Uniform: 0, Unique: 0</v>
      </c>
      <c r="G21" s="44" t="str">
        <f t="shared" si="2"/>
        <v>✅</v>
      </c>
      <c r="H21" s="44" t="str">
        <f>IFERROR(__xludf.DUMMYFUNCTION("LET(
  terms, {""No violation"";""Atomic"";""Minimal"";""Uniform"";""Unique""},
  counts, {COUNTIF(C21:E21,""*No violation*"");COUNTIF(C21:E21,""*Atomic*"");COUNTIF(C21:E21,""*Minimal*"");COUNTIF(C21:E21,""*Uniform*"");COUNTIF(C21:E21,""*Unique*"")},
  fi"&amp;"t, IFERROR(FILTER(terms, counts&gt;=2), """"),
  IF(COUNTBLANK(C21:E21)&gt;0, ""No outcome yet"", IF(COUNTA(fit), TEXTJOIN("", "",,fit), """"))
)
"),"No violation")</f>
        <v>No violation</v>
      </c>
      <c r="I21" s="138" t="str">
        <f>IFERROR(__xludf.DUMMYFUNCTION("LET(
  terms, {""No violation"";""Atomic"";""Minimal"";""Uniform"";""Unique""},
  counts, {COUNTIF(D21:F21,""*No violation*"");COUNTIF(D21:F21,""*Atomic*"");COUNTIF(D21:F21,""*Minimal*"");COUNTIF(D21:F21,""*Uniform*"");COUNTIF(D21:F21,""*Unique*"")},
  fi"&amp;"t, IFERROR(FILTER(terms, counts&gt;=2), """"),
  IF(COUNTBLANK(D21:F21)&gt;0, ""No outcome yet"", IF(COUNTA(fit), TEXTJOIN("", "",,fit), """"))
)
"),"No violation")</f>
        <v>No violation</v>
      </c>
    </row>
    <row r="22">
      <c r="A22" s="139"/>
      <c r="B22" s="131" t="s">
        <v>207</v>
      </c>
      <c r="C22" s="132" t="str">
        <f>'Labeling Max'!C22
</f>
        <v>Atomic</v>
      </c>
      <c r="D22" s="132" t="str">
        <f>'Labeling Guusje'!C22</f>
        <v>Atomic</v>
      </c>
      <c r="E22" s="132" t="str">
        <f>'Labeling Matthias'!C22</f>
        <v>Atomic</v>
      </c>
      <c r="F22" s="78" t="str">
        <f t="shared" si="1"/>
        <v>No violation: 0, Atomic: 3, Minimal: 0, Uniform: 0, Unique: 0</v>
      </c>
      <c r="G22" s="78" t="str">
        <f t="shared" si="2"/>
        <v>✅</v>
      </c>
      <c r="H22" s="78" t="str">
        <f>IFERROR(__xludf.DUMMYFUNCTION("LET(
  terms, {""No violation"";""Atomic"";""Minimal"";""Uniform"";""Unique""},
  counts, {COUNTIF(C22:E22,""*No violation*"");COUNTIF(C22:E22,""*Atomic*"");COUNTIF(C22:E22,""*Minimal*"");COUNTIF(C22:E22,""*Uniform*"");COUNTIF(C22:E22,""*Unique*"")},
  fi"&amp;"t, IFERROR(FILTER(terms, counts&gt;=2), """"),
  IF(COUNTBLANK(C22:E22)&gt;0, ""No outcome yet"", IF(COUNTA(fit), TEXTJOIN("", "",,fit), """"))
)
"),"Atomic")</f>
        <v>Atomic</v>
      </c>
      <c r="I22" s="133" t="str">
        <f>IFERROR(__xludf.DUMMYFUNCTION("LET(
  terms, {""No violation"";""Atomic"";""Minimal"";""Uniform"";""Unique""},
  counts, {COUNTIF(D22:F22,""*No violation*"");COUNTIF(D22:F22,""*Atomic*"");COUNTIF(D22:F22,""*Minimal*"");COUNTIF(D22:F22,""*Uniform*"");COUNTIF(D22:F22,""*Unique*"")},
  fi"&amp;"t, IFERROR(FILTER(terms, counts&gt;=2), """"),
  IF(COUNTBLANK(D22:F22)&gt;0, ""No outcome yet"", IF(COUNTA(fit), TEXTJOIN("", "",,fit), """"))
)
"),"Atomic")</f>
        <v>Atomic</v>
      </c>
    </row>
    <row r="23">
      <c r="A23" s="134"/>
      <c r="B23" s="135" t="s">
        <v>208</v>
      </c>
      <c r="C23" s="136" t="str">
        <f>'Labeling Max'!C23
</f>
        <v>No violation</v>
      </c>
      <c r="D23" s="136" t="str">
        <f>'Labeling Guusje'!C23</f>
        <v>Atomic</v>
      </c>
      <c r="E23" s="136" t="str">
        <f>'Labeling Matthias'!C23</f>
        <v>Atomic</v>
      </c>
      <c r="F23" s="44" t="str">
        <f t="shared" si="1"/>
        <v>No violation: 1, Atomic: 2, Minimal: 0, Uniform: 0, Unique: 0</v>
      </c>
      <c r="G23" s="44" t="str">
        <f t="shared" si="2"/>
        <v>✅❌</v>
      </c>
      <c r="H23" s="44" t="str">
        <f>IFERROR(__xludf.DUMMYFUNCTION("LET(
  terms, {""No violation"";""Atomic"";""Minimal"";""Uniform"";""Unique""},
  counts, {COUNTIF(C23:E23,""*No violation*"");COUNTIF(C23:E23,""*Atomic*"");COUNTIF(C23:E23,""*Minimal*"");COUNTIF(C23:E23,""*Uniform*"");COUNTIF(C23:E23,""*Unique*"")},
  fi"&amp;"t, IFERROR(FILTER(terms, counts&gt;=2), """"),
  IF(COUNTBLANK(C23:E23)&gt;0, ""No outcome yet"", IF(COUNTA(fit), TEXTJOIN("", "",,fit), """"))
)
"),"Atomic")</f>
        <v>Atomic</v>
      </c>
      <c r="I23" s="140" t="s">
        <v>75</v>
      </c>
    </row>
    <row r="24">
      <c r="A24" s="139"/>
      <c r="B24" s="131" t="s">
        <v>209</v>
      </c>
      <c r="C24" s="132" t="str">
        <f>'Labeling Max'!C24
</f>
        <v>No violation</v>
      </c>
      <c r="D24" s="132" t="str">
        <f>'Labeling Guusje'!C24</f>
        <v>No violation</v>
      </c>
      <c r="E24" s="132" t="str">
        <f>'Labeling Matthias'!C24</f>
        <v>No violation</v>
      </c>
      <c r="F24" s="78" t="str">
        <f t="shared" si="1"/>
        <v>No violation: 3, Atomic: 0, Minimal: 0, Uniform: 0, Unique: 0</v>
      </c>
      <c r="G24" s="78" t="str">
        <f t="shared" si="2"/>
        <v>✅</v>
      </c>
      <c r="H24" s="78" t="str">
        <f>IFERROR(__xludf.DUMMYFUNCTION("LET(
  terms, {""No violation"";""Atomic"";""Minimal"";""Uniform"";""Unique""},
  counts, {COUNTIF(C24:E24,""*No violation*"");COUNTIF(C24:E24,""*Atomic*"");COUNTIF(C24:E24,""*Minimal*"");COUNTIF(C24:E24,""*Uniform*"");COUNTIF(C24:E24,""*Unique*"")},
  fi"&amp;"t, IFERROR(FILTER(terms, counts&gt;=2), """"),
  IF(COUNTBLANK(C24:E24)&gt;0, ""No outcome yet"", IF(COUNTA(fit), TEXTJOIN("", "",,fit), """"))
)
"),"No violation")</f>
        <v>No violation</v>
      </c>
      <c r="I24" s="133" t="str">
        <f>IFERROR(__xludf.DUMMYFUNCTION("LET(
  terms, {""No violation"";""Atomic"";""Minimal"";""Uniform"";""Unique""},
  counts, {COUNTIF(D24:F24,""*No violation*"");COUNTIF(D24:F24,""*Atomic*"");COUNTIF(D24:F24,""*Minimal*"");COUNTIF(D24:F24,""*Uniform*"");COUNTIF(D24:F24,""*Unique*"")},
  fi"&amp;"t, IFERROR(FILTER(terms, counts&gt;=2), """"),
  IF(COUNTBLANK(D24:F24)&gt;0, ""No outcome yet"", IF(COUNTA(fit), TEXTJOIN("", "",,fit), """"))
)
"),"No violation")</f>
        <v>No violation</v>
      </c>
    </row>
    <row r="25">
      <c r="A25" s="134"/>
      <c r="B25" s="135" t="s">
        <v>210</v>
      </c>
      <c r="C25" s="136" t="str">
        <f>'Labeling Max'!C25
</f>
        <v>Atomic</v>
      </c>
      <c r="D25" s="136" t="str">
        <f>'Labeling Guusje'!C25</f>
        <v>No violation</v>
      </c>
      <c r="E25" s="136" t="str">
        <f>'Labeling Matthias'!C25</f>
        <v>No violation</v>
      </c>
      <c r="F25" s="44" t="str">
        <f t="shared" si="1"/>
        <v>No violation: 2, Atomic: 1, Minimal: 0, Uniform: 0, Unique: 0</v>
      </c>
      <c r="G25" s="44" t="str">
        <f t="shared" si="2"/>
        <v>✅❌</v>
      </c>
      <c r="H25" s="44" t="str">
        <f>IFERROR(__xludf.DUMMYFUNCTION("LET(
  terms, {""No violation"";""Atomic"";""Minimal"";""Uniform"";""Unique""},
  counts, {COUNTIF(C25:E25,""*No violation*"");COUNTIF(C25:E25,""*Atomic*"");COUNTIF(C25:E25,""*Minimal*"");COUNTIF(C25:E25,""*Uniform*"");COUNTIF(C25:E25,""*Unique*"")},
  fi"&amp;"t, IFERROR(FILTER(terms, counts&gt;=2), """"),
  IF(COUNTBLANK(C25:E25)&gt;0, ""No outcome yet"", IF(COUNTA(fit), TEXTJOIN("", "",,fit), """"))
)
"),"No violation")</f>
        <v>No violation</v>
      </c>
      <c r="I25" s="140" t="s">
        <v>75</v>
      </c>
    </row>
    <row r="26">
      <c r="A26" s="139"/>
      <c r="B26" s="131" t="s">
        <v>211</v>
      </c>
      <c r="C26" s="132" t="str">
        <f>'Labeling Max'!C26
</f>
        <v>No violation</v>
      </c>
      <c r="D26" s="132" t="str">
        <f>'Labeling Guusje'!C26</f>
        <v>Atomic</v>
      </c>
      <c r="E26" s="132" t="str">
        <f>'Labeling Matthias'!C26</f>
        <v>No violation</v>
      </c>
      <c r="F26" s="78" t="str">
        <f t="shared" si="1"/>
        <v>No violation: 2, Atomic: 1, Minimal: 0, Uniform: 0, Unique: 0</v>
      </c>
      <c r="G26" s="78" t="str">
        <f t="shared" si="2"/>
        <v>✅❌</v>
      </c>
      <c r="H26" s="78" t="str">
        <f>IFERROR(__xludf.DUMMYFUNCTION("LET(
  terms, {""No violation"";""Atomic"";""Minimal"";""Uniform"";""Unique""},
  counts, {COUNTIF(C26:E26,""*No violation*"");COUNTIF(C26:E26,""*Atomic*"");COUNTIF(C26:E26,""*Minimal*"");COUNTIF(C26:E26,""*Uniform*"");COUNTIF(C26:E26,""*Unique*"")},
  fi"&amp;"t, IFERROR(FILTER(terms, counts&gt;=2), """"),
  IF(COUNTBLANK(C26:E26)&gt;0, ""No outcome yet"", IF(COUNTA(fit), TEXTJOIN("", "",,fit), """"))
)
"),"No violation")</f>
        <v>No violation</v>
      </c>
      <c r="I26" s="141" t="s">
        <v>2</v>
      </c>
    </row>
    <row r="27">
      <c r="A27" s="134"/>
      <c r="B27" s="135" t="s">
        <v>212</v>
      </c>
      <c r="C27" s="136" t="str">
        <f>'Labeling Max'!C27
</f>
        <v>No violation</v>
      </c>
      <c r="D27" s="136" t="str">
        <f>'Labeling Guusje'!C27</f>
        <v>No violation</v>
      </c>
      <c r="E27" s="136" t="str">
        <f>'Labeling Matthias'!C27</f>
        <v>No violation</v>
      </c>
      <c r="F27" s="44" t="str">
        <f t="shared" si="1"/>
        <v>No violation: 3, Atomic: 0, Minimal: 0, Uniform: 0, Unique: 0</v>
      </c>
      <c r="G27" s="44" t="str">
        <f t="shared" si="2"/>
        <v>✅</v>
      </c>
      <c r="H27" s="44" t="str">
        <f>IFERROR(__xludf.DUMMYFUNCTION("LET(
  terms, {""No violation"";""Atomic"";""Minimal"";""Uniform"";""Unique""},
  counts, {COUNTIF(C27:E27,""*No violation*"");COUNTIF(C27:E27,""*Atomic*"");COUNTIF(C27:E27,""*Minimal*"");COUNTIF(C27:E27,""*Uniform*"");COUNTIF(C27:E27,""*Unique*"")},
  fi"&amp;"t, IFERROR(FILTER(terms, counts&gt;=2), """"),
  IF(COUNTBLANK(C27:E27)&gt;0, ""No outcome yet"", IF(COUNTA(fit), TEXTJOIN("", "",,fit), """"))
)
"),"No violation")</f>
        <v>No violation</v>
      </c>
      <c r="I27" s="140" t="s">
        <v>75</v>
      </c>
    </row>
    <row r="28">
      <c r="A28" s="139"/>
      <c r="B28" s="131" t="s">
        <v>213</v>
      </c>
      <c r="C28" s="132" t="str">
        <f>'Labeling Max'!C28
</f>
        <v>Uniform</v>
      </c>
      <c r="D28" s="132" t="str">
        <f>'Labeling Guusje'!C28</f>
        <v>Minimal</v>
      </c>
      <c r="E28" s="132" t="str">
        <f>'Labeling Matthias'!C28</f>
        <v>Minimal, Atomic, Uniform</v>
      </c>
      <c r="F28" s="78" t="str">
        <f t="shared" si="1"/>
        <v>No violation: 0, Atomic: 1, Minimal: 2, Uniform: 2, Unique: 0</v>
      </c>
      <c r="G28" s="78" t="str">
        <f t="shared" si="2"/>
        <v>✅❌</v>
      </c>
      <c r="H28" s="78" t="str">
        <f>IFERROR(__xludf.DUMMYFUNCTION("LET(
  terms, {""No violation"";""Atomic"";""Minimal"";""Uniform"";""Unique""},
  counts, {COUNTIF(C28:E28,""*No violation*"");COUNTIF(C28:E28,""*Atomic*"");COUNTIF(C28:E28,""*Minimal*"");COUNTIF(C28:E28,""*Uniform*"");COUNTIF(C28:E28,""*Unique*"")},
  fi"&amp;"t, IFERROR(FILTER(terms, counts&gt;=2), """"),
  IF(COUNTBLANK(C28:E28)&gt;0, ""No outcome yet"", IF(COUNTA(fit), TEXTJOIN("", "",,fit), """"))
)
"),"Minimal, Uniform")</f>
        <v>Minimal, Uniform</v>
      </c>
      <c r="I28" s="141" t="s">
        <v>214</v>
      </c>
    </row>
    <row r="29">
      <c r="A29" s="134"/>
      <c r="B29" s="135" t="s">
        <v>216</v>
      </c>
      <c r="C29" s="136" t="str">
        <f>'Labeling Max'!C29
</f>
        <v>No violation</v>
      </c>
      <c r="D29" s="136" t="str">
        <f>'Labeling Guusje'!C29</f>
        <v>No violation</v>
      </c>
      <c r="E29" s="136" t="str">
        <f>'Labeling Matthias'!C29</f>
        <v>No violation</v>
      </c>
      <c r="F29" s="44" t="str">
        <f t="shared" si="1"/>
        <v>No violation: 3, Atomic: 0, Minimal: 0, Uniform: 0, Unique: 0</v>
      </c>
      <c r="G29" s="44" t="str">
        <f t="shared" si="2"/>
        <v>✅</v>
      </c>
      <c r="H29" s="44" t="str">
        <f>IFERROR(__xludf.DUMMYFUNCTION("LET(
  terms, {""No violation"";""Atomic"";""Minimal"";""Uniform"";""Unique""},
  counts, {COUNTIF(C29:E29,""*No violation*"");COUNTIF(C29:E29,""*Atomic*"");COUNTIF(C29:E29,""*Minimal*"");COUNTIF(C29:E29,""*Uniform*"");COUNTIF(C29:E29,""*Unique*"")},
  fi"&amp;"t, IFERROR(FILTER(terms, counts&gt;=2), """"),
  IF(COUNTBLANK(C29:E29)&gt;0, ""No outcome yet"", IF(COUNTA(fit), TEXTJOIN("", "",,fit), """"))
)
"),"No violation")</f>
        <v>No violation</v>
      </c>
      <c r="I29" s="138" t="str">
        <f>IFERROR(__xludf.DUMMYFUNCTION("LET(
  terms, {""No violation"";""Atomic"";""Minimal"";""Uniform"";""Unique""},
  counts, {COUNTIF(D29:F29,""*No violation*"");COUNTIF(D29:F29,""*Atomic*"");COUNTIF(D29:F29,""*Minimal*"");COUNTIF(D29:F29,""*Uniform*"");COUNTIF(D29:F29,""*Unique*"")},
  fi"&amp;"t, IFERROR(FILTER(terms, counts&gt;=2), """"),
  IF(COUNTBLANK(D29:F29)&gt;0, ""No outcome yet"", IF(COUNTA(fit), TEXTJOIN("", "",,fit), """"))
)
"),"No violation")</f>
        <v>No violation</v>
      </c>
    </row>
    <row r="30">
      <c r="A30" s="139"/>
      <c r="B30" s="131" t="s">
        <v>217</v>
      </c>
      <c r="C30" s="132" t="str">
        <f>'Labeling Max'!C30
</f>
        <v>No violation</v>
      </c>
      <c r="D30" s="132" t="str">
        <f>'Labeling Guusje'!C30</f>
        <v>No violation</v>
      </c>
      <c r="E30" s="132" t="str">
        <f>'Labeling Matthias'!C30</f>
        <v>No violation</v>
      </c>
      <c r="F30" s="78" t="str">
        <f t="shared" si="1"/>
        <v>No violation: 3, Atomic: 0, Minimal: 0, Uniform: 0, Unique: 0</v>
      </c>
      <c r="G30" s="78" t="str">
        <f t="shared" si="2"/>
        <v>✅</v>
      </c>
      <c r="H30" s="78" t="str">
        <f>IFERROR(__xludf.DUMMYFUNCTION("LET(
  terms, {""No violation"";""Atomic"";""Minimal"";""Uniform"";""Unique""},
  counts, {COUNTIF(C30:E30,""*No violation*"");COUNTIF(C30:E30,""*Atomic*"");COUNTIF(C30:E30,""*Minimal*"");COUNTIF(C30:E30,""*Uniform*"");COUNTIF(C30:E30,""*Unique*"")},
  fi"&amp;"t, IFERROR(FILTER(terms, counts&gt;=2), """"),
  IF(COUNTBLANK(C30:E30)&gt;0, ""No outcome yet"", IF(COUNTA(fit), TEXTJOIN("", "",,fit), """"))
)
"),"No violation")</f>
        <v>No violation</v>
      </c>
      <c r="I30" s="133" t="str">
        <f>IFERROR(__xludf.DUMMYFUNCTION("LET(
  terms, {""No violation"";""Atomic"";""Minimal"";""Uniform"";""Unique""},
  counts, {COUNTIF(D30:F30,""*No violation*"");COUNTIF(D30:F30,""*Atomic*"");COUNTIF(D30:F30,""*Minimal*"");COUNTIF(D30:F30,""*Uniform*"");COUNTIF(D30:F30,""*Unique*"")},
  fi"&amp;"t, IFERROR(FILTER(terms, counts&gt;=2), """"),
  IF(COUNTBLANK(D30:F30)&gt;0, ""No outcome yet"", IF(COUNTA(fit), TEXTJOIN("", "",,fit), """"))
)
"),"No violation")</f>
        <v>No violation</v>
      </c>
    </row>
    <row r="31">
      <c r="A31" s="134"/>
      <c r="B31" s="135" t="s">
        <v>218</v>
      </c>
      <c r="C31" s="136" t="str">
        <f>'Labeling Max'!C31
</f>
        <v>No violation</v>
      </c>
      <c r="D31" s="136" t="str">
        <f>'Labeling Guusje'!C31</f>
        <v>No violation</v>
      </c>
      <c r="E31" s="136" t="str">
        <f>'Labeling Matthias'!C31</f>
        <v>No violation</v>
      </c>
      <c r="F31" s="44" t="str">
        <f t="shared" si="1"/>
        <v>No violation: 3, Atomic: 0, Minimal: 0, Uniform: 0, Unique: 0</v>
      </c>
      <c r="G31" s="44" t="str">
        <f t="shared" si="2"/>
        <v>✅</v>
      </c>
      <c r="H31" s="44" t="str">
        <f>IFERROR(__xludf.DUMMYFUNCTION("LET(
  terms, {""No violation"";""Atomic"";""Minimal"";""Uniform"";""Unique""},
  counts, {COUNTIF(C31:E31,""*No violation*"");COUNTIF(C31:E31,""*Atomic*"");COUNTIF(C31:E31,""*Minimal*"");COUNTIF(C31:E31,""*Uniform*"");COUNTIF(C31:E31,""*Unique*"")},
  fi"&amp;"t, IFERROR(FILTER(terms, counts&gt;=2), """"),
  IF(COUNTBLANK(C31:E31)&gt;0, ""No outcome yet"", IF(COUNTA(fit), TEXTJOIN("", "",,fit), """"))
)
"),"No violation")</f>
        <v>No violation</v>
      </c>
      <c r="I31" s="138" t="str">
        <f>IFERROR(__xludf.DUMMYFUNCTION("LET(
  terms, {""No violation"";""Atomic"";""Minimal"";""Uniform"";""Unique""},
  counts, {COUNTIF(D31:F31,""*No violation*"");COUNTIF(D31:F31,""*Atomic*"");COUNTIF(D31:F31,""*Minimal*"");COUNTIF(D31:F31,""*Uniform*"");COUNTIF(D31:F31,""*Unique*"")},
  fi"&amp;"t, IFERROR(FILTER(terms, counts&gt;=2), """"),
  IF(COUNTBLANK(D31:F31)&gt;0, ""No outcome yet"", IF(COUNTA(fit), TEXTJOIN("", "",,fit), """"))
)
"),"No violation")</f>
        <v>No violation</v>
      </c>
    </row>
    <row r="32">
      <c r="A32" s="139"/>
      <c r="B32" s="131" t="s">
        <v>219</v>
      </c>
      <c r="C32" s="132" t="str">
        <f>'Labeling Max'!C32
</f>
        <v>No violation</v>
      </c>
      <c r="D32" s="132" t="str">
        <f>'Labeling Guusje'!C32</f>
        <v>No violation</v>
      </c>
      <c r="E32" s="132" t="str">
        <f>'Labeling Matthias'!C32</f>
        <v>No violation</v>
      </c>
      <c r="F32" s="78" t="str">
        <f t="shared" si="1"/>
        <v>No violation: 3, Atomic: 0, Minimal: 0, Uniform: 0, Unique: 0</v>
      </c>
      <c r="G32" s="78" t="str">
        <f t="shared" si="2"/>
        <v>✅</v>
      </c>
      <c r="H32" s="78" t="str">
        <f>IFERROR(__xludf.DUMMYFUNCTION("LET(
  terms, {""No violation"";""Atomic"";""Minimal"";""Uniform"";""Unique""},
  counts, {COUNTIF(C32:E32,""*No violation*"");COUNTIF(C32:E32,""*Atomic*"");COUNTIF(C32:E32,""*Minimal*"");COUNTIF(C32:E32,""*Uniform*"");COUNTIF(C32:E32,""*Unique*"")},
  fi"&amp;"t, IFERROR(FILTER(terms, counts&gt;=2), """"),
  IF(COUNTBLANK(C32:E32)&gt;0, ""No outcome yet"", IF(COUNTA(fit), TEXTJOIN("", "",,fit), """"))
)
"),"No violation")</f>
        <v>No violation</v>
      </c>
      <c r="I32" s="133" t="str">
        <f>IFERROR(__xludf.DUMMYFUNCTION("LET(
  terms, {""No violation"";""Atomic"";""Minimal"";""Uniform"";""Unique""},
  counts, {COUNTIF(D32:F32,""*No violation*"");COUNTIF(D32:F32,""*Atomic*"");COUNTIF(D32:F32,""*Minimal*"");COUNTIF(D32:F32,""*Uniform*"");COUNTIF(D32:F32,""*Unique*"")},
  fi"&amp;"t, IFERROR(FILTER(terms, counts&gt;=2), """"),
  IF(COUNTBLANK(D32:F32)&gt;0, ""No outcome yet"", IF(COUNTA(fit), TEXTJOIN("", "",,fit), """"))
)
"),"No violation")</f>
        <v>No violation</v>
      </c>
    </row>
    <row r="33">
      <c r="A33" s="134"/>
      <c r="B33" s="135" t="s">
        <v>220</v>
      </c>
      <c r="C33" s="136" t="str">
        <f>'Labeling Max'!C33
</f>
        <v>No violation</v>
      </c>
      <c r="D33" s="136" t="str">
        <f>'Labeling Guusje'!C33</f>
        <v>No violation</v>
      </c>
      <c r="E33" s="136" t="str">
        <f>'Labeling Matthias'!C33</f>
        <v>No violation</v>
      </c>
      <c r="F33" s="44" t="str">
        <f t="shared" si="1"/>
        <v>No violation: 3, Atomic: 0, Minimal: 0, Uniform: 0, Unique: 0</v>
      </c>
      <c r="G33" s="44" t="str">
        <f t="shared" si="2"/>
        <v>✅</v>
      </c>
      <c r="H33" s="44" t="str">
        <f>IFERROR(__xludf.DUMMYFUNCTION("LET(
  terms, {""No violation"";""Atomic"";""Minimal"";""Uniform"";""Unique""},
  counts, {COUNTIF(C33:E33,""*No violation*"");COUNTIF(C33:E33,""*Atomic*"");COUNTIF(C33:E33,""*Minimal*"");COUNTIF(C33:E33,""*Uniform*"");COUNTIF(C33:E33,""*Unique*"")},
  fi"&amp;"t, IFERROR(FILTER(terms, counts&gt;=2), """"),
  IF(COUNTBLANK(C33:E33)&gt;0, ""No outcome yet"", IF(COUNTA(fit), TEXTJOIN("", "",,fit), """"))
)
"),"No violation")</f>
        <v>No violation</v>
      </c>
      <c r="I33" s="138" t="str">
        <f>IFERROR(__xludf.DUMMYFUNCTION("LET(
  terms, {""No violation"";""Atomic"";""Minimal"";""Uniform"";""Unique""},
  counts, {COUNTIF(D33:F33,""*No violation*"");COUNTIF(D33:F33,""*Atomic*"");COUNTIF(D33:F33,""*Minimal*"");COUNTIF(D33:F33,""*Uniform*"");COUNTIF(D33:F33,""*Unique*"")},
  fi"&amp;"t, IFERROR(FILTER(terms, counts&gt;=2), """"),
  IF(COUNTBLANK(D33:F33)&gt;0, ""No outcome yet"", IF(COUNTA(fit), TEXTJOIN("", "",,fit), """"))
)
"),"No violation")</f>
        <v>No violation</v>
      </c>
    </row>
    <row r="34" hidden="1">
      <c r="A34" s="139"/>
      <c r="B34" s="142" t="s">
        <v>308</v>
      </c>
      <c r="C34" s="132" t="str">
        <f>'Labeling Max'!C34
</f>
        <v>Minimal</v>
      </c>
      <c r="D34" s="132" t="str">
        <f>'Labeling Guusje'!C34</f>
        <v>No violation</v>
      </c>
      <c r="E34" s="132" t="str">
        <f>'Labeling Matthias'!C34</f>
        <v>No violation</v>
      </c>
      <c r="F34" s="78" t="str">
        <f t="shared" si="1"/>
        <v>No violation: 2, Atomic: 0, Minimal: 1, Uniform: 0, Unique: 0</v>
      </c>
      <c r="G34" s="78" t="str">
        <f t="shared" si="2"/>
        <v>✅❌</v>
      </c>
      <c r="H34" s="78" t="str">
        <f>IFERROR(__xludf.DUMMYFUNCTION("LET(
  terms, {""No violation"";""Atomic"";""Minimal"";""Uniform"";""Unique""},
  counts, {COUNTIF(C34:E34,""*No violation*"");COUNTIF(C34:E34,""*Atomic*"");COUNTIF(C34:E34,""*Minimal*"");COUNTIF(C34:E34,""*Uniform*"");COUNTIF(C34:E34,""*Unique*"")},
  fi"&amp;"t, IFERROR(FILTER(terms, counts&gt;=2), """"),
  IF(COUNTBLANK(C34:E34)&gt;0, ""No outcome yet"", IF(COUNTA(fit), TEXTJOIN("", "",,fit), """"))
)
"),"No violation")</f>
        <v>No violation</v>
      </c>
      <c r="I34" s="141" t="s">
        <v>309</v>
      </c>
    </row>
    <row r="35">
      <c r="A35" s="134"/>
      <c r="B35" s="135" t="s">
        <v>221</v>
      </c>
      <c r="C35" s="136" t="str">
        <f>'Labeling Max'!C35
</f>
        <v>Unique</v>
      </c>
      <c r="D35" s="136" t="str">
        <f>'Labeling Guusje'!C35</f>
        <v>No violation</v>
      </c>
      <c r="E35" s="136" t="str">
        <f>'Labeling Matthias'!C35</f>
        <v>No violation</v>
      </c>
      <c r="F35" s="44" t="str">
        <f t="shared" si="1"/>
        <v>No violation: 2, Atomic: 0, Minimal: 0, Uniform: 0, Unique: 1</v>
      </c>
      <c r="G35" s="44" t="str">
        <f t="shared" si="2"/>
        <v>✅❌</v>
      </c>
      <c r="H35" s="44" t="str">
        <f>IFERROR(__xludf.DUMMYFUNCTION("LET(
  terms, {""No violation"";""Atomic"";""Minimal"";""Uniform"";""Unique""},
  counts, {COUNTIF(C35:E35,""*No violation*"");COUNTIF(C35:E35,""*Atomic*"");COUNTIF(C35:E35,""*Minimal*"");COUNTIF(C35:E35,""*Uniform*"");COUNTIF(C35:E35,""*Unique*"")},
  fi"&amp;"t, IFERROR(FILTER(terms, counts&gt;=2), """"),
  IF(COUNTBLANK(C35:E35)&gt;0, ""No outcome yet"", IF(COUNTA(fit), TEXTJOIN("", "",,fit), """"))
)
"),"No violation")</f>
        <v>No violation</v>
      </c>
      <c r="I35" s="140" t="s">
        <v>16</v>
      </c>
    </row>
    <row r="36">
      <c r="A36" s="139"/>
      <c r="B36" s="131" t="s">
        <v>222</v>
      </c>
      <c r="C36" s="132" t="str">
        <f>'Labeling Max'!C36
</f>
        <v>Minimal</v>
      </c>
      <c r="D36" s="132" t="str">
        <f>'Labeling Guusje'!C36</f>
        <v>No violation</v>
      </c>
      <c r="E36" s="132" t="str">
        <f>'Labeling Matthias'!C36</f>
        <v>No violation</v>
      </c>
      <c r="F36" s="78" t="str">
        <f t="shared" si="1"/>
        <v>No violation: 2, Atomic: 0, Minimal: 1, Uniform: 0, Unique: 0</v>
      </c>
      <c r="G36" s="78" t="str">
        <f t="shared" si="2"/>
        <v>✅❌</v>
      </c>
      <c r="H36" s="78" t="str">
        <f>IFERROR(__xludf.DUMMYFUNCTION("LET(
  terms, {""No violation"";""Atomic"";""Minimal"";""Uniform"";""Unique""},
  counts, {COUNTIF(C36:E36,""*No violation*"");COUNTIF(C36:E36,""*Atomic*"");COUNTIF(C36:E36,""*Minimal*"");COUNTIF(C36:E36,""*Uniform*"");COUNTIF(C36:E36,""*Unique*"")},
  fi"&amp;"t, IFERROR(FILTER(terms, counts&gt;=2), """"),
  IF(COUNTBLANK(C36:E36)&gt;0, ""No outcome yet"", IF(COUNTA(fit), TEXTJOIN("", "",,fit), """"))
)
"),"No violation")</f>
        <v>No violation</v>
      </c>
      <c r="I36" s="141" t="s">
        <v>75</v>
      </c>
    </row>
    <row r="37">
      <c r="A37" s="134"/>
      <c r="B37" s="135" t="s">
        <v>223</v>
      </c>
      <c r="C37" s="136" t="str">
        <f>'Labeling Max'!C37
</f>
        <v>No violation</v>
      </c>
      <c r="D37" s="136" t="str">
        <f>'Labeling Guusje'!C37</f>
        <v>No violation</v>
      </c>
      <c r="E37" s="136" t="str">
        <f>'Labeling Matthias'!C37</f>
        <v>No violation</v>
      </c>
      <c r="F37" s="44" t="str">
        <f t="shared" si="1"/>
        <v>No violation: 3, Atomic: 0, Minimal: 0, Uniform: 0, Unique: 0</v>
      </c>
      <c r="G37" s="44" t="str">
        <f t="shared" si="2"/>
        <v>✅</v>
      </c>
      <c r="H37" s="44" t="str">
        <f>IFERROR(__xludf.DUMMYFUNCTION("LET(
  terms, {""No violation"";""Atomic"";""Minimal"";""Uniform"";""Unique""},
  counts, {COUNTIF(C37:E37,""*No violation*"");COUNTIF(C37:E37,""*Atomic*"");COUNTIF(C37:E37,""*Minimal*"");COUNTIF(C37:E37,""*Uniform*"");COUNTIF(C37:E37,""*Unique*"")},
  fi"&amp;"t, IFERROR(FILTER(terms, counts&gt;=2), """"),
  IF(COUNTBLANK(C37:E37)&gt;0, ""No outcome yet"", IF(COUNTA(fit), TEXTJOIN("", "",,fit), """"))
)
"),"No violation")</f>
        <v>No violation</v>
      </c>
      <c r="I37" s="138" t="str">
        <f>IFERROR(__xludf.DUMMYFUNCTION("LET(
  terms, {""No violation"";""Atomic"";""Minimal"";""Uniform"";""Unique""},
  counts, {COUNTIF(D37:F37,""*No violation*"");COUNTIF(D37:F37,""*Atomic*"");COUNTIF(D37:F37,""*Minimal*"");COUNTIF(D37:F37,""*Uniform*"");COUNTIF(D37:F37,""*Unique*"")},
  fi"&amp;"t, IFERROR(FILTER(terms, counts&gt;=2), """"),
  IF(COUNTBLANK(D37:F37)&gt;0, ""No outcome yet"", IF(COUNTA(fit), TEXTJOIN("", "",,fit), """"))
)
"),"No violation")</f>
        <v>No violation</v>
      </c>
    </row>
    <row r="38" hidden="1">
      <c r="A38" s="139"/>
      <c r="B38" s="25" t="s">
        <v>310</v>
      </c>
      <c r="C38" s="132" t="str">
        <f>'Labeling Max'!C38
</f>
        <v>Atomic, Minimal</v>
      </c>
      <c r="D38" s="132" t="str">
        <f>'Labeling Guusje'!C38</f>
        <v>No violation</v>
      </c>
      <c r="E38" s="132" t="str">
        <f>'Labeling Matthias'!C38</f>
        <v>Uniform</v>
      </c>
      <c r="F38" s="78" t="str">
        <f t="shared" si="1"/>
        <v>No violation: 1, Atomic: 1, Minimal: 1, Uniform: 1, Unique: 0</v>
      </c>
      <c r="G38" s="78" t="str">
        <f t="shared" si="2"/>
        <v>❌</v>
      </c>
      <c r="H38" s="78" t="str">
        <f>IFERROR(__xludf.DUMMYFUNCTION("LET(
  terms, {""No violation"";""Atomic"";""Minimal"";""Uniform"";""Unique""},
  counts, {COUNTIF(C38:E38,""*No violation*"");COUNTIF(C38:E38,""*Atomic*"");COUNTIF(C38:E38,""*Minimal*"");COUNTIF(C38:E38,""*Uniform*"");COUNTIF(C38:E38,""*Unique*"")},
  fi"&amp;"t, IFERROR(FILTER(terms, counts&gt;=2), """"),
  IF(COUNTBLANK(C38:E38)&gt;0, ""No outcome yet"", IF(COUNTA(fit), TEXTJOIN("", "",,fit), """"))
)
"),"")</f>
        <v/>
      </c>
      <c r="I38" s="133"/>
    </row>
    <row r="39">
      <c r="A39" s="134"/>
      <c r="B39" s="135" t="s">
        <v>224</v>
      </c>
      <c r="C39" s="136" t="str">
        <f>'Labeling Max'!C39
</f>
        <v>No violation</v>
      </c>
      <c r="D39" s="136" t="str">
        <f>'Labeling Guusje'!C39</f>
        <v>No violation</v>
      </c>
      <c r="E39" s="136" t="str">
        <f>'Labeling Matthias'!C39</f>
        <v>No violation</v>
      </c>
      <c r="F39" s="44" t="str">
        <f t="shared" si="1"/>
        <v>No violation: 3, Atomic: 0, Minimal: 0, Uniform: 0, Unique: 0</v>
      </c>
      <c r="G39" s="44" t="str">
        <f t="shared" si="2"/>
        <v>✅</v>
      </c>
      <c r="H39" s="44" t="str">
        <f>IFERROR(__xludf.DUMMYFUNCTION("LET(
  terms, {""No violation"";""Atomic"";""Minimal"";""Uniform"";""Unique""},
  counts, {COUNTIF(C39:E39,""*No violation*"");COUNTIF(C39:E39,""*Atomic*"");COUNTIF(C39:E39,""*Minimal*"");COUNTIF(C39:E39,""*Uniform*"");COUNTIF(C39:E39,""*Unique*"")},
  fi"&amp;"t, IFERROR(FILTER(terms, counts&gt;=2), """"),
  IF(COUNTBLANK(C39:E39)&gt;0, ""No outcome yet"", IF(COUNTA(fit), TEXTJOIN("", "",,fit), """"))
)
"),"No violation")</f>
        <v>No violation</v>
      </c>
      <c r="I39" s="138" t="str">
        <f>IFERROR(__xludf.DUMMYFUNCTION("LET(
  terms, {""No violation"";""Atomic"";""Minimal"";""Uniform"";""Unique""},
  counts, {COUNTIF(D39:F39,""*No violation*"");COUNTIF(D39:F39,""*Atomic*"");COUNTIF(D39:F39,""*Minimal*"");COUNTIF(D39:F39,""*Uniform*"");COUNTIF(D39:F39,""*Unique*"")},
  fi"&amp;"t, IFERROR(FILTER(terms, counts&gt;=2), """"),
  IF(COUNTBLANK(D39:F39)&gt;0, ""No outcome yet"", IF(COUNTA(fit), TEXTJOIN("", "",,fit), """"))
)
"),"No violation")</f>
        <v>No violation</v>
      </c>
    </row>
    <row r="40">
      <c r="A40" s="139"/>
      <c r="B40" s="131" t="s">
        <v>225</v>
      </c>
      <c r="C40" s="132" t="str">
        <f>'Labeling Max'!C40
</f>
        <v>Atomic</v>
      </c>
      <c r="D40" s="132" t="str">
        <f>'Labeling Guusje'!C40</f>
        <v>Atomic</v>
      </c>
      <c r="E40" s="132" t="str">
        <f>'Labeling Matthias'!C40</f>
        <v>Atomic</v>
      </c>
      <c r="F40" s="78" t="str">
        <f t="shared" si="1"/>
        <v>No violation: 0, Atomic: 3, Minimal: 0, Uniform: 0, Unique: 0</v>
      </c>
      <c r="G40" s="78" t="str">
        <f t="shared" si="2"/>
        <v>✅</v>
      </c>
      <c r="H40" s="78" t="str">
        <f>IFERROR(__xludf.DUMMYFUNCTION("LET(
  terms, {""No violation"";""Atomic"";""Minimal"";""Uniform"";""Unique""},
  counts, {COUNTIF(C40:E40,""*No violation*"");COUNTIF(C40:E40,""*Atomic*"");COUNTIF(C40:E40,""*Minimal*"");COUNTIF(C40:E40,""*Uniform*"");COUNTIF(C40:E40,""*Unique*"")},
  fi"&amp;"t, IFERROR(FILTER(terms, counts&gt;=2), """"),
  IF(COUNTBLANK(C40:E40)&gt;0, ""No outcome yet"", IF(COUNTA(fit), TEXTJOIN("", "",,fit), """"))
)
"),"Atomic")</f>
        <v>Atomic</v>
      </c>
      <c r="I40" s="141" t="s">
        <v>2</v>
      </c>
    </row>
    <row r="41">
      <c r="A41" s="134"/>
      <c r="B41" s="135" t="s">
        <v>226</v>
      </c>
      <c r="C41" s="136" t="str">
        <f>'Labeling Max'!C41
</f>
        <v>No violation</v>
      </c>
      <c r="D41" s="136" t="str">
        <f>'Labeling Guusje'!C41</f>
        <v>No violation</v>
      </c>
      <c r="E41" s="136" t="str">
        <f>'Labeling Matthias'!C41</f>
        <v>No violation</v>
      </c>
      <c r="F41" s="44" t="str">
        <f t="shared" si="1"/>
        <v>No violation: 3, Atomic: 0, Minimal: 0, Uniform: 0, Unique: 0</v>
      </c>
      <c r="G41" s="44" t="str">
        <f t="shared" si="2"/>
        <v>✅</v>
      </c>
      <c r="H41" s="44" t="str">
        <f>IFERROR(__xludf.DUMMYFUNCTION("LET(
  terms, {""No violation"";""Atomic"";""Minimal"";""Uniform"";""Unique""},
  counts, {COUNTIF(C41:E41,""*No violation*"");COUNTIF(C41:E41,""*Atomic*"");COUNTIF(C41:E41,""*Minimal*"");COUNTIF(C41:E41,""*Uniform*"");COUNTIF(C41:E41,""*Unique*"")},
  fi"&amp;"t, IFERROR(FILTER(terms, counts&gt;=2), """"),
  IF(COUNTBLANK(C41:E41)&gt;0, ""No outcome yet"", IF(COUNTA(fit), TEXTJOIN("", "",,fit), """"))
)
"),"No violation")</f>
        <v>No violation</v>
      </c>
      <c r="I41" s="138" t="str">
        <f>IFERROR(__xludf.DUMMYFUNCTION("LET(
  terms, {""No violation"";""Atomic"";""Minimal"";""Uniform"";""Unique""},
  counts, {COUNTIF(D41:F41,""*No violation*"");COUNTIF(D41:F41,""*Atomic*"");COUNTIF(D41:F41,""*Minimal*"");COUNTIF(D41:F41,""*Uniform*"");COUNTIF(D41:F41,""*Unique*"")},
  fi"&amp;"t, IFERROR(FILTER(terms, counts&gt;=2), """"),
  IF(COUNTBLANK(D41:F41)&gt;0, ""No outcome yet"", IF(COUNTA(fit), TEXTJOIN("", "",,fit), """"))
)
"),"No violation")</f>
        <v>No violation</v>
      </c>
    </row>
    <row r="42">
      <c r="A42" s="139"/>
      <c r="B42" s="131" t="s">
        <v>227</v>
      </c>
      <c r="C42" s="132" t="str">
        <f>'Labeling Max'!C42
</f>
        <v>Unique</v>
      </c>
      <c r="D42" s="132" t="str">
        <f>'Labeling Guusje'!C42</f>
        <v>No violation</v>
      </c>
      <c r="E42" s="132" t="str">
        <f>'Labeling Matthias'!C42</f>
        <v>No violation</v>
      </c>
      <c r="F42" s="78" t="str">
        <f t="shared" si="1"/>
        <v>No violation: 2, Atomic: 0, Minimal: 0, Uniform: 0, Unique: 1</v>
      </c>
      <c r="G42" s="78" t="str">
        <f t="shared" si="2"/>
        <v>✅❌</v>
      </c>
      <c r="H42" s="78" t="str">
        <f>IFERROR(__xludf.DUMMYFUNCTION("LET(
  terms, {""No violation"";""Atomic"";""Minimal"";""Uniform"";""Unique""},
  counts, {COUNTIF(C42:E42,""*No violation*"");COUNTIF(C42:E42,""*Atomic*"");COUNTIF(C42:E42,""*Minimal*"");COUNTIF(C42:E42,""*Uniform*"");COUNTIF(C42:E42,""*Unique*"")},
  fi"&amp;"t, IFERROR(FILTER(terms, counts&gt;=2), """"),
  IF(COUNTBLANK(C42:E42)&gt;0, ""No outcome yet"", IF(COUNTA(fit), TEXTJOIN("", "",,fit), """"))
)
"),"No violation")</f>
        <v>No violation</v>
      </c>
      <c r="I42" s="141" t="s">
        <v>16</v>
      </c>
    </row>
    <row r="43" hidden="1">
      <c r="A43" s="134"/>
      <c r="B43" s="29" t="s">
        <v>311</v>
      </c>
      <c r="C43" s="136" t="str">
        <f>'Labeling Max'!C43
</f>
        <v>Minimal</v>
      </c>
      <c r="D43" s="136" t="str">
        <f>'Labeling Guusje'!C43</f>
        <v>No violation</v>
      </c>
      <c r="E43" s="136" t="str">
        <f>'Labeling Matthias'!C43</f>
        <v>Uniform</v>
      </c>
      <c r="F43" s="44" t="str">
        <f t="shared" si="1"/>
        <v>No violation: 1, Atomic: 0, Minimal: 1, Uniform: 1, Unique: 0</v>
      </c>
      <c r="G43" s="44" t="str">
        <f t="shared" si="2"/>
        <v>❌</v>
      </c>
      <c r="H43" s="44" t="str">
        <f>IFERROR(__xludf.DUMMYFUNCTION("LET(
  terms, {""No violation"";""Atomic"";""Minimal"";""Uniform"";""Unique""},
  counts, {COUNTIF(C43:E43,""*No violation*"");COUNTIF(C43:E43,""*Atomic*"");COUNTIF(C43:E43,""*Minimal*"");COUNTIF(C43:E43,""*Uniform*"");COUNTIF(C43:E43,""*Unique*"")},
  fi"&amp;"t, IFERROR(FILTER(terms, counts&gt;=2), """"),
  IF(COUNTBLANK(C43:E43)&gt;0, ""No outcome yet"", IF(COUNTA(fit), TEXTJOIN("", "",,fit), """"))
)
"),"")</f>
        <v/>
      </c>
      <c r="I43" s="138"/>
    </row>
    <row r="44">
      <c r="A44" s="139"/>
      <c r="B44" s="131" t="s">
        <v>228</v>
      </c>
      <c r="C44" s="132" t="str">
        <f>'Labeling Max'!C44
</f>
        <v>Atomic</v>
      </c>
      <c r="D44" s="132" t="str">
        <f>'Labeling Guusje'!C44</f>
        <v>Atomic</v>
      </c>
      <c r="E44" s="132" t="str">
        <f>'Labeling Matthias'!C44</f>
        <v>Atomic, Uniform</v>
      </c>
      <c r="F44" s="78" t="str">
        <f t="shared" si="1"/>
        <v>No violation: 0, Atomic: 3, Minimal: 0, Uniform: 1, Unique: 0</v>
      </c>
      <c r="G44" s="78" t="str">
        <f t="shared" si="2"/>
        <v>✅❌</v>
      </c>
      <c r="H44" s="78" t="str">
        <f>IFERROR(__xludf.DUMMYFUNCTION("LET(
  terms, {""No violation"";""Atomic"";""Minimal"";""Uniform"";""Unique""},
  counts, {COUNTIF(C44:E44,""*No violation*"");COUNTIF(C44:E44,""*Atomic*"");COUNTIF(C44:E44,""*Minimal*"");COUNTIF(C44:E44,""*Uniform*"");COUNTIF(C44:E44,""*Unique*"")},
  fi"&amp;"t, IFERROR(FILTER(terms, counts&gt;=2), """"),
  IF(COUNTBLANK(C44:E44)&gt;0, ""No outcome yet"", IF(COUNTA(fit), TEXTJOIN("", "",,fit), """"))
)
"),"Atomic")</f>
        <v>Atomic</v>
      </c>
      <c r="I44" s="141" t="s">
        <v>2</v>
      </c>
    </row>
    <row r="45">
      <c r="A45" s="134"/>
      <c r="B45" s="135" t="s">
        <v>229</v>
      </c>
      <c r="C45" s="136" t="str">
        <f>'Labeling Max'!C45
</f>
        <v>No violation</v>
      </c>
      <c r="D45" s="136" t="str">
        <f>'Labeling Guusje'!C45</f>
        <v>No violation</v>
      </c>
      <c r="E45" s="136" t="str">
        <f>'Labeling Matthias'!C45</f>
        <v>No violation</v>
      </c>
      <c r="F45" s="44" t="str">
        <f t="shared" si="1"/>
        <v>No violation: 3, Atomic: 0, Minimal: 0, Uniform: 0, Unique: 0</v>
      </c>
      <c r="G45" s="44" t="str">
        <f t="shared" si="2"/>
        <v>✅</v>
      </c>
      <c r="H45" s="44" t="str">
        <f>IFERROR(__xludf.DUMMYFUNCTION("LET(
  terms, {""No violation"";""Atomic"";""Minimal"";""Uniform"";""Unique""},
  counts, {COUNTIF(C45:E45,""*No violation*"");COUNTIF(C45:E45,""*Atomic*"");COUNTIF(C45:E45,""*Minimal*"");COUNTIF(C45:E45,""*Uniform*"");COUNTIF(C45:E45,""*Unique*"")},
  fi"&amp;"t, IFERROR(FILTER(terms, counts&gt;=2), """"),
  IF(COUNTBLANK(C45:E45)&gt;0, ""No outcome yet"", IF(COUNTA(fit), TEXTJOIN("", "",,fit), """"))
)
"),"No violation")</f>
        <v>No violation</v>
      </c>
      <c r="I45" s="140" t="s">
        <v>12</v>
      </c>
    </row>
    <row r="46">
      <c r="A46" s="139"/>
      <c r="B46" s="131" t="s">
        <v>230</v>
      </c>
      <c r="C46" s="132" t="str">
        <f>'Labeling Max'!C46
</f>
        <v>No violation</v>
      </c>
      <c r="D46" s="132" t="str">
        <f>'Labeling Guusje'!C46</f>
        <v>No violation</v>
      </c>
      <c r="E46" s="132" t="str">
        <f>'Labeling Matthias'!C46</f>
        <v>Uniform</v>
      </c>
      <c r="F46" s="78" t="str">
        <f t="shared" si="1"/>
        <v>No violation: 2, Atomic: 0, Minimal: 0, Uniform: 1, Unique: 0</v>
      </c>
      <c r="G46" s="78" t="str">
        <f t="shared" si="2"/>
        <v>✅❌</v>
      </c>
      <c r="H46" s="78" t="str">
        <f>IFERROR(__xludf.DUMMYFUNCTION("LET(
  terms, {""No violation"";""Atomic"";""Minimal"";""Uniform"";""Unique""},
  counts, {COUNTIF(C46:E46,""*No violation*"");COUNTIF(C46:E46,""*Atomic*"");COUNTIF(C46:E46,""*Minimal*"");COUNTIF(C46:E46,""*Uniform*"");COUNTIF(C46:E46,""*Unique*"")},
  fi"&amp;"t, IFERROR(FILTER(terms, counts&gt;=2), """"),
  IF(COUNTBLANK(C46:E46)&gt;0, ""No outcome yet"", IF(COUNTA(fit), TEXTJOIN("", "",,fit), """"))
)
"),"No violation")</f>
        <v>No violation</v>
      </c>
      <c r="I46" s="141" t="s">
        <v>12</v>
      </c>
    </row>
    <row r="47">
      <c r="A47" s="134"/>
      <c r="B47" s="135" t="s">
        <v>231</v>
      </c>
      <c r="C47" s="136" t="str">
        <f>'Labeling Max'!C47
</f>
        <v>Atomic, Minimal</v>
      </c>
      <c r="D47" s="136" t="str">
        <f>'Labeling Guusje'!C47</f>
        <v>Minimal</v>
      </c>
      <c r="E47" s="136" t="str">
        <f>'Labeling Matthias'!C47</f>
        <v>Atomic</v>
      </c>
      <c r="F47" s="44" t="str">
        <f t="shared" si="1"/>
        <v>No violation: 0, Atomic: 2, Minimal: 2, Uniform: 0, Unique: 0</v>
      </c>
      <c r="G47" s="44" t="str">
        <f t="shared" si="2"/>
        <v>✅</v>
      </c>
      <c r="H47" s="44" t="str">
        <f>IFERROR(__xludf.DUMMYFUNCTION("LET(
  terms, {""No violation"";""Atomic"";""Minimal"";""Uniform"";""Unique""},
  counts, {COUNTIF(C47:E47,""*No violation*"");COUNTIF(C47:E47,""*Atomic*"");COUNTIF(C47:E47,""*Minimal*"");COUNTIF(C47:E47,""*Uniform*"");COUNTIF(C47:E47,""*Unique*"")},
  fi"&amp;"t, IFERROR(FILTER(terms, counts&gt;=2), """"),
  IF(COUNTBLANK(C47:E47)&gt;0, ""No outcome yet"", IF(COUNTA(fit), TEXTJOIN("", "",,fit), """"))
)
"),"Atomic, Minimal")</f>
        <v>Atomic, Minimal</v>
      </c>
      <c r="I47" s="138" t="str">
        <f>IFERROR(__xludf.DUMMYFUNCTION("LET(
  terms, {""No violation"";""Atomic"";""Minimal"";""Uniform"";""Unique""},
  counts, {COUNTIF(D47:F47,""*No violation*"");COUNTIF(D47:F47,""*Atomic*"");COUNTIF(D47:F47,""*Minimal*"");COUNTIF(D47:F47,""*Uniform*"");COUNTIF(D47:F47,""*Unique*"")},
  fi"&amp;"t, IFERROR(FILTER(terms, counts&gt;=2), """"),
  IF(COUNTBLANK(D47:F47)&gt;0, ""No outcome yet"", IF(COUNTA(fit), TEXTJOIN("", "",,fit), """"))
)
"),"Atomic, Minimal")</f>
        <v>Atomic, Minimal</v>
      </c>
    </row>
    <row r="48">
      <c r="A48" s="139"/>
      <c r="B48" s="131" t="s">
        <v>232</v>
      </c>
      <c r="C48" s="132" t="str">
        <f>'Labeling Max'!C48
</f>
        <v>No violation</v>
      </c>
      <c r="D48" s="132" t="str">
        <f>'Labeling Guusje'!C48</f>
        <v>Minimal</v>
      </c>
      <c r="E48" s="132" t="str">
        <f>'Labeling Matthias'!C48</f>
        <v>No violation</v>
      </c>
      <c r="F48" s="78" t="str">
        <f t="shared" si="1"/>
        <v>No violation: 2, Atomic: 0, Minimal: 1, Uniform: 0, Unique: 0</v>
      </c>
      <c r="G48" s="78" t="str">
        <f t="shared" si="2"/>
        <v>✅❌</v>
      </c>
      <c r="H48" s="78" t="str">
        <f>IFERROR(__xludf.DUMMYFUNCTION("LET(
  terms, {""No violation"";""Atomic"";""Minimal"";""Uniform"";""Unique""},
  counts, {COUNTIF(C48:E48,""*No violation*"");COUNTIF(C48:E48,""*Atomic*"");COUNTIF(C48:E48,""*Minimal*"");COUNTIF(C48:E48,""*Uniform*"");COUNTIF(C48:E48,""*Unique*"")},
  fi"&amp;"t, IFERROR(FILTER(terms, counts&gt;=2), """"),
  IF(COUNTBLANK(C48:E48)&gt;0, ""No outcome yet"", IF(COUNTA(fit), TEXTJOIN("", "",,fit), """"))
)
"),"No violation")</f>
        <v>No violation</v>
      </c>
      <c r="I48" s="141" t="s">
        <v>75</v>
      </c>
    </row>
    <row r="49">
      <c r="A49" s="134"/>
      <c r="B49" s="135" t="s">
        <v>233</v>
      </c>
      <c r="C49" s="136" t="str">
        <f>'Labeling Max'!C49
</f>
        <v>No violation</v>
      </c>
      <c r="D49" s="136" t="str">
        <f>'Labeling Guusje'!C49</f>
        <v>No violation</v>
      </c>
      <c r="E49" s="136" t="str">
        <f>'Labeling Matthias'!C49</f>
        <v>No violation</v>
      </c>
      <c r="F49" s="44" t="str">
        <f t="shared" si="1"/>
        <v>No violation: 3, Atomic: 0, Minimal: 0, Uniform: 0, Unique: 0</v>
      </c>
      <c r="G49" s="44" t="str">
        <f t="shared" si="2"/>
        <v>✅</v>
      </c>
      <c r="H49" s="44" t="str">
        <f>IFERROR(__xludf.DUMMYFUNCTION("LET(
  terms, {""No violation"";""Atomic"";""Minimal"";""Uniform"";""Unique""},
  counts, {COUNTIF(C49:E49,""*No violation*"");COUNTIF(C49:E49,""*Atomic*"");COUNTIF(C49:E49,""*Minimal*"");COUNTIF(C49:E49,""*Uniform*"");COUNTIF(C49:E49,""*Unique*"")},
  fi"&amp;"t, IFERROR(FILTER(terms, counts&gt;=2), """"),
  IF(COUNTBLANK(C49:E49)&gt;0, ""No outcome yet"", IF(COUNTA(fit), TEXTJOIN("", "",,fit), """"))
)
"),"No violation")</f>
        <v>No violation</v>
      </c>
      <c r="I49" s="138" t="str">
        <f>IFERROR(__xludf.DUMMYFUNCTION("LET(
  terms, {""No violation"";""Atomic"";""Minimal"";""Uniform"";""Unique""},
  counts, {COUNTIF(D49:F49,""*No violation*"");COUNTIF(D49:F49,""*Atomic*"");COUNTIF(D49:F49,""*Minimal*"");COUNTIF(D49:F49,""*Uniform*"");COUNTIF(D49:F49,""*Unique*"")},
  fi"&amp;"t, IFERROR(FILTER(terms, counts&gt;=2), """"),
  IF(COUNTBLANK(D49:F49)&gt;0, ""No outcome yet"", IF(COUNTA(fit), TEXTJOIN("", "",,fit), """"))
)
"),"No violation")</f>
        <v>No violation</v>
      </c>
    </row>
    <row r="50">
      <c r="A50" s="139"/>
      <c r="B50" s="131" t="s">
        <v>234</v>
      </c>
      <c r="C50" s="132" t="str">
        <f>'Labeling Max'!C50
</f>
        <v>No violation</v>
      </c>
      <c r="D50" s="132" t="str">
        <f>'Labeling Guusje'!C50</f>
        <v>Unique</v>
      </c>
      <c r="E50" s="132" t="str">
        <f>'Labeling Matthias'!C50</f>
        <v>No violation</v>
      </c>
      <c r="F50" s="78" t="str">
        <f t="shared" si="1"/>
        <v>No violation: 2, Atomic: 0, Minimal: 0, Uniform: 0, Unique: 1</v>
      </c>
      <c r="G50" s="78" t="str">
        <f t="shared" si="2"/>
        <v>✅❌</v>
      </c>
      <c r="H50" s="78" t="str">
        <f>IFERROR(__xludf.DUMMYFUNCTION("LET(
  terms, {""No violation"";""Atomic"";""Minimal"";""Uniform"";""Unique""},
  counts, {COUNTIF(C50:E50,""*No violation*"");COUNTIF(C50:E50,""*Atomic*"");COUNTIF(C50:E50,""*Minimal*"");COUNTIF(C50:E50,""*Uniform*"");COUNTIF(C50:E50,""*Unique*"")},
  fi"&amp;"t, IFERROR(FILTER(terms, counts&gt;=2), """"),
  IF(COUNTBLANK(C50:E50)&gt;0, ""No outcome yet"", IF(COUNTA(fit), TEXTJOIN("", "",,fit), """"))
)
"),"No violation")</f>
        <v>No violation</v>
      </c>
      <c r="I50" s="141" t="s">
        <v>75</v>
      </c>
    </row>
    <row r="51">
      <c r="A51" s="134"/>
      <c r="B51" s="135" t="s">
        <v>235</v>
      </c>
      <c r="C51" s="136" t="str">
        <f>'Labeling Max'!C51
</f>
        <v>Atomic</v>
      </c>
      <c r="D51" s="136" t="str">
        <f>'Labeling Guusje'!C51</f>
        <v>Atomic</v>
      </c>
      <c r="E51" s="136" t="str">
        <f>'Labeling Matthias'!C51</f>
        <v>Atomic</v>
      </c>
      <c r="F51" s="44" t="str">
        <f t="shared" si="1"/>
        <v>No violation: 0, Atomic: 3, Minimal: 0, Uniform: 0, Unique: 0</v>
      </c>
      <c r="G51" s="44" t="str">
        <f t="shared" si="2"/>
        <v>✅</v>
      </c>
      <c r="H51" s="44" t="str">
        <f>IFERROR(__xludf.DUMMYFUNCTION("LET(
  terms, {""No violation"";""Atomic"";""Minimal"";""Uniform"";""Unique""},
  counts, {COUNTIF(C51:E51,""*No violation*"");COUNTIF(C51:E51,""*Atomic*"");COUNTIF(C51:E51,""*Minimal*"");COUNTIF(C51:E51,""*Uniform*"");COUNTIF(C51:E51,""*Unique*"")},
  fi"&amp;"t, IFERROR(FILTER(terms, counts&gt;=2), """"),
  IF(COUNTBLANK(C51:E51)&gt;0, ""No outcome yet"", IF(COUNTA(fit), TEXTJOIN("", "",,fit), """"))
)
"),"Atomic")</f>
        <v>Atomic</v>
      </c>
      <c r="I51" s="140" t="s">
        <v>2</v>
      </c>
    </row>
    <row r="52">
      <c r="A52" s="139"/>
      <c r="B52" s="131" t="s">
        <v>236</v>
      </c>
      <c r="C52" s="132" t="str">
        <f>'Labeling Max'!C52
</f>
        <v>No violation</v>
      </c>
      <c r="D52" s="132" t="str">
        <f>'Labeling Guusje'!C52</f>
        <v>No violation</v>
      </c>
      <c r="E52" s="132" t="str">
        <f>'Labeling Matthias'!C52</f>
        <v>Minimal</v>
      </c>
      <c r="F52" s="78" t="str">
        <f t="shared" si="1"/>
        <v>No violation: 2, Atomic: 0, Minimal: 1, Uniform: 0, Unique: 0</v>
      </c>
      <c r="G52" s="78" t="str">
        <f t="shared" si="2"/>
        <v>✅❌</v>
      </c>
      <c r="H52" s="78" t="str">
        <f>IFERROR(__xludf.DUMMYFUNCTION("LET(
  terms, {""No violation"";""Atomic"";""Minimal"";""Uniform"";""Unique""},
  counts, {COUNTIF(C52:E52,""*No violation*"");COUNTIF(C52:E52,""*Atomic*"");COUNTIF(C52:E52,""*Minimal*"");COUNTIF(C52:E52,""*Uniform*"");COUNTIF(C52:E52,""*Unique*"")},
  fi"&amp;"t, IFERROR(FILTER(terms, counts&gt;=2), """"),
  IF(COUNTBLANK(C52:E52)&gt;0, ""No outcome yet"", IF(COUNTA(fit), TEXTJOIN("", "",,fit), """"))
)
"),"No violation")</f>
        <v>No violation</v>
      </c>
      <c r="I52" s="141" t="s">
        <v>75</v>
      </c>
    </row>
    <row r="53">
      <c r="A53" s="134"/>
      <c r="B53" s="135" t="s">
        <v>237</v>
      </c>
      <c r="C53" s="136" t="str">
        <f>'Labeling Max'!C53
</f>
        <v>Minimal, Atomic</v>
      </c>
      <c r="D53" s="136" t="str">
        <f>'Labeling Guusje'!C53</f>
        <v>No violation</v>
      </c>
      <c r="E53" s="136" t="str">
        <f>'Labeling Matthias'!C53</f>
        <v>Minimal</v>
      </c>
      <c r="F53" s="44" t="str">
        <f t="shared" si="1"/>
        <v>No violation: 1, Atomic: 1, Minimal: 2, Uniform: 0, Unique: 0</v>
      </c>
      <c r="G53" s="44" t="str">
        <f t="shared" si="2"/>
        <v>✅❌</v>
      </c>
      <c r="H53" s="44" t="str">
        <f>IFERROR(__xludf.DUMMYFUNCTION("LET(
  terms, {""No violation"";""Atomic"";""Minimal"";""Uniform"";""Unique""},
  counts, {COUNTIF(C53:E53,""*No violation*"");COUNTIF(C53:E53,""*Atomic*"");COUNTIF(C53:E53,""*Minimal*"");COUNTIF(C53:E53,""*Uniform*"");COUNTIF(C53:E53,""*Unique*"")},
  fi"&amp;"t, IFERROR(FILTER(terms, counts&gt;=2), """"),
  IF(COUNTBLANK(C53:E53)&gt;0, ""No outcome yet"", IF(COUNTA(fit), TEXTJOIN("", "",,fit), """"))
)
"),"Minimal")</f>
        <v>Minimal</v>
      </c>
      <c r="I53" s="140" t="s">
        <v>9</v>
      </c>
    </row>
    <row r="54">
      <c r="A54" s="139"/>
      <c r="B54" s="131" t="s">
        <v>238</v>
      </c>
      <c r="C54" s="132" t="str">
        <f>'Labeling Max'!C54
</f>
        <v>Uniform</v>
      </c>
      <c r="D54" s="132" t="str">
        <f>'Labeling Guusje'!C54</f>
        <v>No violation</v>
      </c>
      <c r="E54" s="132" t="str">
        <f>'Labeling Matthias'!C54</f>
        <v>Uniform</v>
      </c>
      <c r="F54" s="78" t="str">
        <f t="shared" si="1"/>
        <v>No violation: 1, Atomic: 0, Minimal: 0, Uniform: 2, Unique: 0</v>
      </c>
      <c r="G54" s="78" t="str">
        <f t="shared" si="2"/>
        <v>✅❌</v>
      </c>
      <c r="H54" s="78" t="str">
        <f>IFERROR(__xludf.DUMMYFUNCTION("LET(
  terms, {""No violation"";""Atomic"";""Minimal"";""Uniform"";""Unique""},
  counts, {COUNTIF(C54:E54,""*No violation*"");COUNTIF(C54:E54,""*Atomic*"");COUNTIF(C54:E54,""*Minimal*"");COUNTIF(C54:E54,""*Uniform*"");COUNTIF(C54:E54,""*Unique*"")},
  fi"&amp;"t, IFERROR(FILTER(terms, counts&gt;=2), """"),
  IF(COUNTBLANK(C54:E54)&gt;0, ""No outcome yet"", IF(COUNTA(fit), TEXTJOIN("", "",,fit), """"))
)
"),"Uniform")</f>
        <v>Uniform</v>
      </c>
      <c r="I54" s="141" t="s">
        <v>12</v>
      </c>
    </row>
    <row r="55">
      <c r="A55" s="143"/>
      <c r="B55" s="135"/>
      <c r="C55" s="136"/>
      <c r="D55" s="136"/>
      <c r="E55" s="136"/>
      <c r="F55" s="44"/>
      <c r="G55" s="44"/>
      <c r="H55" s="44"/>
      <c r="I55" s="138"/>
    </row>
    <row r="56">
      <c r="A56" s="130" t="s">
        <v>312</v>
      </c>
      <c r="B56" s="131" t="s">
        <v>141</v>
      </c>
      <c r="C56" s="132" t="str">
        <f>'Labeling Max'!C56
</f>
        <v>No violation</v>
      </c>
      <c r="D56" s="132" t="str">
        <f>'Labeling Guusje'!C56</f>
        <v>No violation</v>
      </c>
      <c r="E56" s="132" t="str">
        <f>'Labeling Matthias'!C56</f>
        <v>No violation</v>
      </c>
      <c r="F56" s="78" t="str">
        <f t="shared" ref="F56:F106" si="3">"No violation: "&amp;COUNTIF(C56:E56,"*No violation*")&amp;
", Atomic: "&amp;COUNTIF(C56:E56,"*Atomic*")&amp;
", Minimal: "&amp;COUNTIF(C56:E56,"*Minimal*")&amp;
", Uniform: "&amp;COUNTIF(C56:E56,"*Uniform*")&amp;
", Unique: "&amp;COUNTIF(C56:E56,"*Unique*")
</f>
        <v>No violation: 3, Atomic: 0, Minimal: 0, Uniform: 0, Unique: 0</v>
      </c>
      <c r="G56" s="78" t="str">
        <f t="shared" ref="G56:G106" si="4">LET(
  c, {COUNTIF(C56:E56,"*No violation*");COUNTIF(C56:E56,"*Atomic*");COUNTIF(C56:E56,"*Minimal*");COUNTIF(C56:E56,"*Uniform*");COUNTIF(C56:E56,"*Unique*")},
  IF(MAX(c)&gt;=2, IF(COUNTIF(c,1)&gt;0,"✅❌","✅"), IF(COUNTIF(c,1)&gt;0,"❌",""))
)
</f>
        <v>✅</v>
      </c>
      <c r="H56" s="78" t="str">
        <f>IFERROR(__xludf.DUMMYFUNCTION("LET(
  terms, {""No violation"";""Atomic"";""Minimal"";""Uniform"";""Unique""},
  counts, {COUNTIF(C56:E56,""*No violation*"");COUNTIF(C56:E56,""*Atomic*"");COUNTIF(C56:E56,""*Minimal*"");COUNTIF(C56:E56,""*Uniform*"");COUNTIF(C56:E56,""*Unique*"")},
  fi"&amp;"t, IFERROR(FILTER(terms, counts&gt;=2), """"),
  IF(COUNTBLANK(C56:E56)&gt;0, ""No outcome yet"", IF(COUNTA(fit), TEXTJOIN("", "",,fit), """"))
)
"),"No violation")</f>
        <v>No violation</v>
      </c>
      <c r="I56" s="133" t="str">
        <f>IFERROR(__xludf.DUMMYFUNCTION("LET(
  terms, {""No violation"";""Atomic"";""Minimal"";""Uniform"";""Unique""},
  counts, {COUNTIF(D56:F56,""*No violation*"");COUNTIF(D56:F56,""*Atomic*"");COUNTIF(D56:F56,""*Minimal*"");COUNTIF(D56:F56,""*Uniform*"");COUNTIF(D56:F56,""*Unique*"")},
  fi"&amp;"t, IFERROR(FILTER(terms, counts&gt;=2), """"),
  IF(COUNTBLANK(D56:F56)&gt;0, ""No outcome yet"", IF(COUNTA(fit), TEXTJOIN("", "",,fit), """"))
)
"),"No violation")</f>
        <v>No violation</v>
      </c>
    </row>
    <row r="57">
      <c r="A57" s="134"/>
      <c r="B57" s="135" t="s">
        <v>142</v>
      </c>
      <c r="C57" s="136" t="str">
        <f>'Labeling Max'!C57
</f>
        <v>No violation</v>
      </c>
      <c r="D57" s="136" t="str">
        <f>'Labeling Guusje'!C57</f>
        <v>No violation</v>
      </c>
      <c r="E57" s="136" t="str">
        <f>'Labeling Matthias'!C57</f>
        <v>No violation</v>
      </c>
      <c r="F57" s="44" t="str">
        <f t="shared" si="3"/>
        <v>No violation: 3, Atomic: 0, Minimal: 0, Uniform: 0, Unique: 0</v>
      </c>
      <c r="G57" s="44" t="str">
        <f t="shared" si="4"/>
        <v>✅</v>
      </c>
      <c r="H57" s="44" t="str">
        <f>IFERROR(__xludf.DUMMYFUNCTION("LET(
  terms, {""No violation"";""Atomic"";""Minimal"";""Uniform"";""Unique""},
  counts, {COUNTIF(C57:E57,""*No violation*"");COUNTIF(C57:E57,""*Atomic*"");COUNTIF(C57:E57,""*Minimal*"");COUNTIF(C57:E57,""*Uniform*"");COUNTIF(C57:E57,""*Unique*"")},
  fi"&amp;"t, IFERROR(FILTER(terms, counts&gt;=2), """"),
  IF(COUNTBLANK(C57:E57)&gt;0, ""No outcome yet"", IF(COUNTA(fit), TEXTJOIN("", "",,fit), """"))
)
"),"No violation")</f>
        <v>No violation</v>
      </c>
      <c r="I57" s="138" t="str">
        <f>IFERROR(__xludf.DUMMYFUNCTION("LET(
  terms, {""No violation"";""Atomic"";""Minimal"";""Uniform"";""Unique""},
  counts, {COUNTIF(D57:F57,""*No violation*"");COUNTIF(D57:F57,""*Atomic*"");COUNTIF(D57:F57,""*Minimal*"");COUNTIF(D57:F57,""*Uniform*"");COUNTIF(D57:F57,""*Unique*"")},
  fi"&amp;"t, IFERROR(FILTER(terms, counts&gt;=2), """"),
  IF(COUNTBLANK(D57:F57)&gt;0, ""No outcome yet"", IF(COUNTA(fit), TEXTJOIN("", "",,fit), """"))
)
"),"No violation")</f>
        <v>No violation</v>
      </c>
    </row>
    <row r="58">
      <c r="A58" s="139"/>
      <c r="B58" s="131" t="s">
        <v>143</v>
      </c>
      <c r="C58" s="132" t="str">
        <f>'Labeling Max'!C58
</f>
        <v>No violation</v>
      </c>
      <c r="D58" s="132" t="str">
        <f>'Labeling Guusje'!C58</f>
        <v>Atomic</v>
      </c>
      <c r="E58" s="132" t="str">
        <f>'Labeling Matthias'!C58</f>
        <v>Atomic</v>
      </c>
      <c r="F58" s="78" t="str">
        <f t="shared" si="3"/>
        <v>No violation: 1, Atomic: 2, Minimal: 0, Uniform: 0, Unique: 0</v>
      </c>
      <c r="G58" s="78" t="str">
        <f t="shared" si="4"/>
        <v>✅❌</v>
      </c>
      <c r="H58" s="78" t="str">
        <f>IFERROR(__xludf.DUMMYFUNCTION("LET(
  terms, {""No violation"";""Atomic"";""Minimal"";""Uniform"";""Unique""},
  counts, {COUNTIF(C58:E58,""*No violation*"");COUNTIF(C58:E58,""*Atomic*"");COUNTIF(C58:E58,""*Minimal*"");COUNTIF(C58:E58,""*Uniform*"");COUNTIF(C58:E58,""*Unique*"")},
  fi"&amp;"t, IFERROR(FILTER(terms, counts&gt;=2), """"),
  IF(COUNTBLANK(C58:E58)&gt;0, ""No outcome yet"", IF(COUNTA(fit), TEXTJOIN("", "",,fit), """"))
)
"),"Atomic")</f>
        <v>Atomic</v>
      </c>
      <c r="I58" s="141" t="s">
        <v>2</v>
      </c>
    </row>
    <row r="59" hidden="1">
      <c r="A59" s="134"/>
      <c r="B59" s="144" t="s">
        <v>313</v>
      </c>
      <c r="C59" s="136" t="str">
        <f>'Labeling Max'!C59
</f>
        <v>Minimal</v>
      </c>
      <c r="D59" s="136" t="str">
        <f>'Labeling Guusje'!C59</f>
        <v>No violation</v>
      </c>
      <c r="E59" s="136" t="str">
        <f>'Labeling Matthias'!C59</f>
        <v>No violation</v>
      </c>
      <c r="F59" s="44" t="str">
        <f t="shared" si="3"/>
        <v>No violation: 2, Atomic: 0, Minimal: 1, Uniform: 0, Unique: 0</v>
      </c>
      <c r="G59" s="44" t="str">
        <f t="shared" si="4"/>
        <v>✅❌</v>
      </c>
      <c r="H59" s="44" t="str">
        <f>IFERROR(__xludf.DUMMYFUNCTION("LET(
  terms, {""No violation"";""Atomic"";""Minimal"";""Uniform"";""Unique""},
  counts, {COUNTIF(C59:E59,""*No violation*"");COUNTIF(C59:E59,""*Atomic*"");COUNTIF(C59:E59,""*Minimal*"");COUNTIF(C59:E59,""*Uniform*"");COUNTIF(C59:E59,""*Unique*"")},
  fi"&amp;"t, IFERROR(FILTER(terms, counts&gt;=2), """"),
  IF(COUNTBLANK(C59:E59)&gt;0, ""No outcome yet"", IF(COUNTA(fit), TEXTJOIN("", "",,fit), """"))
)
"),"No violation")</f>
        <v>No violation</v>
      </c>
      <c r="I59" s="140" t="s">
        <v>309</v>
      </c>
    </row>
    <row r="60">
      <c r="A60" s="139"/>
      <c r="B60" s="131" t="s">
        <v>144</v>
      </c>
      <c r="C60" s="132" t="str">
        <f>'Labeling Max'!C60
</f>
        <v>Unique</v>
      </c>
      <c r="D60" s="132" t="str">
        <f>'Labeling Guusje'!C60</f>
        <v>No violation</v>
      </c>
      <c r="E60" s="132" t="str">
        <f>'Labeling Matthias'!C60</f>
        <v>No violation</v>
      </c>
      <c r="F60" s="78" t="str">
        <f t="shared" si="3"/>
        <v>No violation: 2, Atomic: 0, Minimal: 0, Uniform: 0, Unique: 1</v>
      </c>
      <c r="G60" s="78" t="str">
        <f t="shared" si="4"/>
        <v>✅❌</v>
      </c>
      <c r="H60" s="78" t="str">
        <f>IFERROR(__xludf.DUMMYFUNCTION("LET(
  terms, {""No violation"";""Atomic"";""Minimal"";""Uniform"";""Unique""},
  counts, {COUNTIF(C60:E60,""*No violation*"");COUNTIF(C60:E60,""*Atomic*"");COUNTIF(C60:E60,""*Minimal*"");COUNTIF(C60:E60,""*Uniform*"");COUNTIF(C60:E60,""*Unique*"")},
  fi"&amp;"t, IFERROR(FILTER(terms, counts&gt;=2), """"),
  IF(COUNTBLANK(C60:E60)&gt;0, ""No outcome yet"", IF(COUNTA(fit), TEXTJOIN("", "",,fit), """"))
)
"),"No violation")</f>
        <v>No violation</v>
      </c>
      <c r="I60" s="141" t="s">
        <v>16</v>
      </c>
    </row>
    <row r="61">
      <c r="A61" s="134"/>
      <c r="B61" s="135" t="s">
        <v>145</v>
      </c>
      <c r="C61" s="136" t="str">
        <f>'Labeling Max'!C61
</f>
        <v>Atomic, Minimal</v>
      </c>
      <c r="D61" s="136" t="str">
        <f>'Labeling Guusje'!C61</f>
        <v>Uniform</v>
      </c>
      <c r="E61" s="136" t="str">
        <f>'Labeling Matthias'!C61</f>
        <v>Minimal, Atomic</v>
      </c>
      <c r="F61" s="44" t="str">
        <f t="shared" si="3"/>
        <v>No violation: 0, Atomic: 2, Minimal: 2, Uniform: 1, Unique: 0</v>
      </c>
      <c r="G61" s="44" t="str">
        <f t="shared" si="4"/>
        <v>✅❌</v>
      </c>
      <c r="H61" s="44" t="str">
        <f>IFERROR(__xludf.DUMMYFUNCTION("LET(
  terms, {""No violation"";""Atomic"";""Minimal"";""Uniform"";""Unique""},
  counts, {COUNTIF(C61:E61,""*No violation*"");COUNTIF(C61:E61,""*Atomic*"");COUNTIF(C61:E61,""*Minimal*"");COUNTIF(C61:E61,""*Uniform*"");COUNTIF(C61:E61,""*Unique*"")},
  fi"&amp;"t, IFERROR(FILTER(terms, counts&gt;=2), """"),
  IF(COUNTBLANK(C61:E61)&gt;0, ""No outcome yet"", IF(COUNTA(fit), TEXTJOIN("", "",,fit), """"))
)
"),"Atomic, Minimal")</f>
        <v>Atomic, Minimal</v>
      </c>
      <c r="I61" s="140" t="s">
        <v>9</v>
      </c>
    </row>
    <row r="62">
      <c r="A62" s="139"/>
      <c r="B62" s="131" t="s">
        <v>146</v>
      </c>
      <c r="C62" s="132" t="str">
        <f>'Labeling Max'!C62
</f>
        <v>No violation</v>
      </c>
      <c r="D62" s="132" t="str">
        <f>'Labeling Guusje'!C62</f>
        <v>No violation</v>
      </c>
      <c r="E62" s="132" t="str">
        <f>'Labeling Matthias'!C62</f>
        <v>No violation</v>
      </c>
      <c r="F62" s="78" t="str">
        <f t="shared" si="3"/>
        <v>No violation: 3, Atomic: 0, Minimal: 0, Uniform: 0, Unique: 0</v>
      </c>
      <c r="G62" s="78" t="str">
        <f t="shared" si="4"/>
        <v>✅</v>
      </c>
      <c r="H62" s="78" t="str">
        <f>IFERROR(__xludf.DUMMYFUNCTION("LET(
  terms, {""No violation"";""Atomic"";""Minimal"";""Uniform"";""Unique""},
  counts, {COUNTIF(C62:E62,""*No violation*"");COUNTIF(C62:E62,""*Atomic*"");COUNTIF(C62:E62,""*Minimal*"");COUNTIF(C62:E62,""*Uniform*"");COUNTIF(C62:E62,""*Unique*"")},
  fi"&amp;"t, IFERROR(FILTER(terms, counts&gt;=2), """"),
  IF(COUNTBLANK(C62:E62)&gt;0, ""No outcome yet"", IF(COUNTA(fit), TEXTJOIN("", "",,fit), """"))
)
"),"No violation")</f>
        <v>No violation</v>
      </c>
      <c r="I62" s="133" t="str">
        <f>IFERROR(__xludf.DUMMYFUNCTION("LET(
  terms, {""No violation"";""Atomic"";""Minimal"";""Uniform"";""Unique""},
  counts, {COUNTIF(D62:F62,""*No violation*"");COUNTIF(D62:F62,""*Atomic*"");COUNTIF(D62:F62,""*Minimal*"");COUNTIF(D62:F62,""*Uniform*"");COUNTIF(D62:F62,""*Unique*"")},
  fi"&amp;"t, IFERROR(FILTER(terms, counts&gt;=2), """"),
  IF(COUNTBLANK(D62:F62)&gt;0, ""No outcome yet"", IF(COUNTA(fit), TEXTJOIN("", "",,fit), """"))
)
"),"No violation")</f>
        <v>No violation</v>
      </c>
    </row>
    <row r="63">
      <c r="A63" s="134"/>
      <c r="B63" s="135" t="s">
        <v>147</v>
      </c>
      <c r="C63" s="136" t="str">
        <f>'Labeling Max'!C63
</f>
        <v>No violation</v>
      </c>
      <c r="D63" s="136" t="str">
        <f>'Labeling Guusje'!C63</f>
        <v>No violation</v>
      </c>
      <c r="E63" s="136" t="str">
        <f>'Labeling Matthias'!C63</f>
        <v>No violation</v>
      </c>
      <c r="F63" s="44" t="str">
        <f t="shared" si="3"/>
        <v>No violation: 3, Atomic: 0, Minimal: 0, Uniform: 0, Unique: 0</v>
      </c>
      <c r="G63" s="44" t="str">
        <f t="shared" si="4"/>
        <v>✅</v>
      </c>
      <c r="H63" s="44" t="str">
        <f>IFERROR(__xludf.DUMMYFUNCTION("LET(
  terms, {""No violation"";""Atomic"";""Minimal"";""Uniform"";""Unique""},
  counts, {COUNTIF(C63:E63,""*No violation*"");COUNTIF(C63:E63,""*Atomic*"");COUNTIF(C63:E63,""*Minimal*"");COUNTIF(C63:E63,""*Uniform*"");COUNTIF(C63:E63,""*Unique*"")},
  fi"&amp;"t, IFERROR(FILTER(terms, counts&gt;=2), """"),
  IF(COUNTBLANK(C63:E63)&gt;0, ""No outcome yet"", IF(COUNTA(fit), TEXTJOIN("", "",,fit), """"))
)
"),"No violation")</f>
        <v>No violation</v>
      </c>
      <c r="I63" s="138" t="str">
        <f>IFERROR(__xludf.DUMMYFUNCTION("LET(
  terms, {""No violation"";""Atomic"";""Minimal"";""Uniform"";""Unique""},
  counts, {COUNTIF(D63:F63,""*No violation*"");COUNTIF(D63:F63,""*Atomic*"");COUNTIF(D63:F63,""*Minimal*"");COUNTIF(D63:F63,""*Uniform*"");COUNTIF(D63:F63,""*Unique*"")},
  fi"&amp;"t, IFERROR(FILTER(terms, counts&gt;=2), """"),
  IF(COUNTBLANK(D63:F63)&gt;0, ""No outcome yet"", IF(COUNTA(fit), TEXTJOIN("", "",,fit), """"))
)
"),"No violation")</f>
        <v>No violation</v>
      </c>
    </row>
    <row r="64">
      <c r="A64" s="139"/>
      <c r="B64" s="131" t="s">
        <v>148</v>
      </c>
      <c r="C64" s="132" t="str">
        <f>'Labeling Max'!C64
</f>
        <v>No violation</v>
      </c>
      <c r="D64" s="132" t="str">
        <f>'Labeling Guusje'!C64</f>
        <v>No violation</v>
      </c>
      <c r="E64" s="132" t="str">
        <f>'Labeling Matthias'!C64</f>
        <v>No violation</v>
      </c>
      <c r="F64" s="78" t="str">
        <f t="shared" si="3"/>
        <v>No violation: 3, Atomic: 0, Minimal: 0, Uniform: 0, Unique: 0</v>
      </c>
      <c r="G64" s="78" t="str">
        <f t="shared" si="4"/>
        <v>✅</v>
      </c>
      <c r="H64" s="78" t="str">
        <f>IFERROR(__xludf.DUMMYFUNCTION("LET(
  terms, {""No violation"";""Atomic"";""Minimal"";""Uniform"";""Unique""},
  counts, {COUNTIF(C64:E64,""*No violation*"");COUNTIF(C64:E64,""*Atomic*"");COUNTIF(C64:E64,""*Minimal*"");COUNTIF(C64:E64,""*Uniform*"");COUNTIF(C64:E64,""*Unique*"")},
  fi"&amp;"t, IFERROR(FILTER(terms, counts&gt;=2), """"),
  IF(COUNTBLANK(C64:E64)&gt;0, ""No outcome yet"", IF(COUNTA(fit), TEXTJOIN("", "",,fit), """"))
)
"),"No violation")</f>
        <v>No violation</v>
      </c>
      <c r="I64" s="133" t="str">
        <f>IFERROR(__xludf.DUMMYFUNCTION("LET(
  terms, {""No violation"";""Atomic"";""Minimal"";""Uniform"";""Unique""},
  counts, {COUNTIF(D64:F64,""*No violation*"");COUNTIF(D64:F64,""*Atomic*"");COUNTIF(D64:F64,""*Minimal*"");COUNTIF(D64:F64,""*Uniform*"");COUNTIF(D64:F64,""*Unique*"")},
  fi"&amp;"t, IFERROR(FILTER(terms, counts&gt;=2), """"),
  IF(COUNTBLANK(D64:F64)&gt;0, ""No outcome yet"", IF(COUNTA(fit), TEXTJOIN("", "",,fit), """"))
)
"),"No violation")</f>
        <v>No violation</v>
      </c>
    </row>
    <row r="65">
      <c r="A65" s="134"/>
      <c r="B65" s="135" t="s">
        <v>149</v>
      </c>
      <c r="C65" s="136" t="str">
        <f>'Labeling Max'!C65
</f>
        <v>No violation</v>
      </c>
      <c r="D65" s="136" t="str">
        <f>'Labeling Guusje'!C65</f>
        <v>No violation</v>
      </c>
      <c r="E65" s="136" t="str">
        <f>'Labeling Matthias'!C65</f>
        <v>No violation</v>
      </c>
      <c r="F65" s="44" t="str">
        <f t="shared" si="3"/>
        <v>No violation: 3, Atomic: 0, Minimal: 0, Uniform: 0, Unique: 0</v>
      </c>
      <c r="G65" s="44" t="str">
        <f t="shared" si="4"/>
        <v>✅</v>
      </c>
      <c r="H65" s="44" t="str">
        <f>IFERROR(__xludf.DUMMYFUNCTION("LET(
  terms, {""No violation"";""Atomic"";""Minimal"";""Uniform"";""Unique""},
  counts, {COUNTIF(C65:E65,""*No violation*"");COUNTIF(C65:E65,""*Atomic*"");COUNTIF(C65:E65,""*Minimal*"");COUNTIF(C65:E65,""*Uniform*"");COUNTIF(C65:E65,""*Unique*"")},
  fi"&amp;"t, IFERROR(FILTER(terms, counts&gt;=2), """"),
  IF(COUNTBLANK(C65:E65)&gt;0, ""No outcome yet"", IF(COUNTA(fit), TEXTJOIN("", "",,fit), """"))
)
"),"No violation")</f>
        <v>No violation</v>
      </c>
      <c r="I65" s="138" t="str">
        <f>IFERROR(__xludf.DUMMYFUNCTION("LET(
  terms, {""No violation"";""Atomic"";""Minimal"";""Uniform"";""Unique""},
  counts, {COUNTIF(D65:F65,""*No violation*"");COUNTIF(D65:F65,""*Atomic*"");COUNTIF(D65:F65,""*Minimal*"");COUNTIF(D65:F65,""*Uniform*"");COUNTIF(D65:F65,""*Unique*"")},
  fi"&amp;"t, IFERROR(FILTER(terms, counts&gt;=2), """"),
  IF(COUNTBLANK(D65:F65)&gt;0, ""No outcome yet"", IF(COUNTA(fit), TEXTJOIN("", "",,fit), """"))
)
"),"No violation")</f>
        <v>No violation</v>
      </c>
    </row>
    <row r="66">
      <c r="A66" s="139"/>
      <c r="B66" s="131" t="s">
        <v>150</v>
      </c>
      <c r="C66" s="132" t="str">
        <f>'Labeling Max'!C66
</f>
        <v>Uniform</v>
      </c>
      <c r="D66" s="132" t="str">
        <f>'Labeling Guusje'!C66</f>
        <v>No violation</v>
      </c>
      <c r="E66" s="132" t="str">
        <f>'Labeling Matthias'!C66</f>
        <v>No violation</v>
      </c>
      <c r="F66" s="78" t="str">
        <f t="shared" si="3"/>
        <v>No violation: 2, Atomic: 0, Minimal: 0, Uniform: 1, Unique: 0</v>
      </c>
      <c r="G66" s="78" t="str">
        <f t="shared" si="4"/>
        <v>✅❌</v>
      </c>
      <c r="H66" s="78" t="str">
        <f>IFERROR(__xludf.DUMMYFUNCTION("LET(
  terms, {""No violation"";""Atomic"";""Minimal"";""Uniform"";""Unique""},
  counts, {COUNTIF(C66:E66,""*No violation*"");COUNTIF(C66:E66,""*Atomic*"");COUNTIF(C66:E66,""*Minimal*"");COUNTIF(C66:E66,""*Uniform*"");COUNTIF(C66:E66,""*Unique*"")},
  fi"&amp;"t, IFERROR(FILTER(terms, counts&gt;=2), """"),
  IF(COUNTBLANK(C66:E66)&gt;0, ""No outcome yet"", IF(COUNTA(fit), TEXTJOIN("", "",,fit), """"))
)
"),"No violation")</f>
        <v>No violation</v>
      </c>
      <c r="I66" s="141" t="s">
        <v>75</v>
      </c>
    </row>
    <row r="67">
      <c r="A67" s="134"/>
      <c r="B67" s="135" t="s">
        <v>151</v>
      </c>
      <c r="C67" s="136" t="str">
        <f>'Labeling Max'!C67
</f>
        <v>Unique</v>
      </c>
      <c r="D67" s="136" t="str">
        <f>'Labeling Guusje'!C67</f>
        <v>No violation</v>
      </c>
      <c r="E67" s="136" t="str">
        <f>'Labeling Matthias'!C67</f>
        <v>No violation</v>
      </c>
      <c r="F67" s="44" t="str">
        <f t="shared" si="3"/>
        <v>No violation: 2, Atomic: 0, Minimal: 0, Uniform: 0, Unique: 1</v>
      </c>
      <c r="G67" s="44" t="str">
        <f t="shared" si="4"/>
        <v>✅❌</v>
      </c>
      <c r="H67" s="44" t="str">
        <f>IFERROR(__xludf.DUMMYFUNCTION("LET(
  terms, {""No violation"";""Atomic"";""Minimal"";""Uniform"";""Unique""},
  counts, {COUNTIF(C67:E67,""*No violation*"");COUNTIF(C67:E67,""*Atomic*"");COUNTIF(C67:E67,""*Minimal*"");COUNTIF(C67:E67,""*Uniform*"");COUNTIF(C67:E67,""*Unique*"")},
  fi"&amp;"t, IFERROR(FILTER(terms, counts&gt;=2), """"),
  IF(COUNTBLANK(C67:E67)&gt;0, ""No outcome yet"", IF(COUNTA(fit), TEXTJOIN("", "",,fit), """"))
)
"),"No violation")</f>
        <v>No violation</v>
      </c>
      <c r="I67" s="140" t="s">
        <v>16</v>
      </c>
    </row>
    <row r="68">
      <c r="A68" s="139"/>
      <c r="B68" s="131" t="s">
        <v>152</v>
      </c>
      <c r="C68" s="132" t="str">
        <f>'Labeling Max'!C68
</f>
        <v>No violation</v>
      </c>
      <c r="D68" s="132" t="str">
        <f>'Labeling Guusje'!C68</f>
        <v>No violation</v>
      </c>
      <c r="E68" s="132" t="str">
        <f>'Labeling Matthias'!C68</f>
        <v>No violation</v>
      </c>
      <c r="F68" s="78" t="str">
        <f t="shared" si="3"/>
        <v>No violation: 3, Atomic: 0, Minimal: 0, Uniform: 0, Unique: 0</v>
      </c>
      <c r="G68" s="78" t="str">
        <f t="shared" si="4"/>
        <v>✅</v>
      </c>
      <c r="H68" s="78" t="str">
        <f>IFERROR(__xludf.DUMMYFUNCTION("LET(
  terms, {""No violation"";""Atomic"";""Minimal"";""Uniform"";""Unique""},
  counts, {COUNTIF(C68:E68,""*No violation*"");COUNTIF(C68:E68,""*Atomic*"");COUNTIF(C68:E68,""*Minimal*"");COUNTIF(C68:E68,""*Uniform*"");COUNTIF(C68:E68,""*Unique*"")},
  fi"&amp;"t, IFERROR(FILTER(terms, counts&gt;=2), """"),
  IF(COUNTBLANK(C68:E68)&gt;0, ""No outcome yet"", IF(COUNTA(fit), TEXTJOIN("", "",,fit), """"))
)
"),"No violation")</f>
        <v>No violation</v>
      </c>
      <c r="I68" s="133" t="str">
        <f>IFERROR(__xludf.DUMMYFUNCTION("LET(
  terms, {""No violation"";""Atomic"";""Minimal"";""Uniform"";""Unique""},
  counts, {COUNTIF(D68:F68,""*No violation*"");COUNTIF(D68:F68,""*Atomic*"");COUNTIF(D68:F68,""*Minimal*"");COUNTIF(D68:F68,""*Uniform*"");COUNTIF(D68:F68,""*Unique*"")},
  fi"&amp;"t, IFERROR(FILTER(terms, counts&gt;=2), """"),
  IF(COUNTBLANK(D68:F68)&gt;0, ""No outcome yet"", IF(COUNTA(fit), TEXTJOIN("", "",,fit), """"))
)
"),"No violation")</f>
        <v>No violation</v>
      </c>
    </row>
    <row r="69">
      <c r="A69" s="134"/>
      <c r="B69" s="135" t="s">
        <v>153</v>
      </c>
      <c r="C69" s="136" t="str">
        <f>'Labeling Max'!C69
</f>
        <v>Uniform</v>
      </c>
      <c r="D69" s="136" t="str">
        <f>'Labeling Guusje'!C69</f>
        <v>No violation</v>
      </c>
      <c r="E69" s="136" t="str">
        <f>'Labeling Matthias'!C69</f>
        <v>No violation</v>
      </c>
      <c r="F69" s="44" t="str">
        <f t="shared" si="3"/>
        <v>No violation: 2, Atomic: 0, Minimal: 0, Uniform: 1, Unique: 0</v>
      </c>
      <c r="G69" s="44" t="str">
        <f t="shared" si="4"/>
        <v>✅❌</v>
      </c>
      <c r="H69" s="44" t="str">
        <f>IFERROR(__xludf.DUMMYFUNCTION("LET(
  terms, {""No violation"";""Atomic"";""Minimal"";""Uniform"";""Unique""},
  counts, {COUNTIF(C69:E69,""*No violation*"");COUNTIF(C69:E69,""*Atomic*"");COUNTIF(C69:E69,""*Minimal*"");COUNTIF(C69:E69,""*Uniform*"");COUNTIF(C69:E69,""*Unique*"")},
  fi"&amp;"t, IFERROR(FILTER(terms, counts&gt;=2), """"),
  IF(COUNTBLANK(C69:E69)&gt;0, ""No outcome yet"", IF(COUNTA(fit), TEXTJOIN("", "",,fit), """"))
)
"),"No violation")</f>
        <v>No violation</v>
      </c>
      <c r="I69" s="140" t="s">
        <v>75</v>
      </c>
    </row>
    <row r="70">
      <c r="A70" s="139"/>
      <c r="B70" s="131" t="s">
        <v>154</v>
      </c>
      <c r="C70" s="132" t="str">
        <f>'Labeling Max'!C70
</f>
        <v>No violation</v>
      </c>
      <c r="D70" s="132" t="str">
        <f>'Labeling Guusje'!C70</f>
        <v>No violation</v>
      </c>
      <c r="E70" s="132" t="str">
        <f>'Labeling Matthias'!C70</f>
        <v>Uniform</v>
      </c>
      <c r="F70" s="78" t="str">
        <f t="shared" si="3"/>
        <v>No violation: 2, Atomic: 0, Minimal: 0, Uniform: 1, Unique: 0</v>
      </c>
      <c r="G70" s="78" t="str">
        <f t="shared" si="4"/>
        <v>✅❌</v>
      </c>
      <c r="H70" s="78" t="str">
        <f>IFERROR(__xludf.DUMMYFUNCTION("LET(
  terms, {""No violation"";""Atomic"";""Minimal"";""Uniform"";""Unique""},
  counts, {COUNTIF(C70:E70,""*No violation*"");COUNTIF(C70:E70,""*Atomic*"");COUNTIF(C70:E70,""*Minimal*"");COUNTIF(C70:E70,""*Uniform*"");COUNTIF(C70:E70,""*Unique*"")},
  fi"&amp;"t, IFERROR(FILTER(terms, counts&gt;=2), """"),
  IF(COUNTBLANK(C70:E70)&gt;0, ""No outcome yet"", IF(COUNTA(fit), TEXTJOIN("", "",,fit), """"))
)
"),"No violation")</f>
        <v>No violation</v>
      </c>
      <c r="I70" s="141" t="s">
        <v>75</v>
      </c>
    </row>
    <row r="71">
      <c r="A71" s="134"/>
      <c r="B71" s="135" t="s">
        <v>155</v>
      </c>
      <c r="C71" s="136" t="str">
        <f>'Labeling Max'!C71
</f>
        <v>No violation</v>
      </c>
      <c r="D71" s="136" t="str">
        <f>'Labeling Guusje'!C71</f>
        <v>Atomic</v>
      </c>
      <c r="E71" s="136" t="str">
        <f>'Labeling Matthias'!C71</f>
        <v>Atomic</v>
      </c>
      <c r="F71" s="44" t="str">
        <f t="shared" si="3"/>
        <v>No violation: 1, Atomic: 2, Minimal: 0, Uniform: 0, Unique: 0</v>
      </c>
      <c r="G71" s="44" t="str">
        <f t="shared" si="4"/>
        <v>✅❌</v>
      </c>
      <c r="H71" s="44" t="str">
        <f>IFERROR(__xludf.DUMMYFUNCTION("LET(
  terms, {""No violation"";""Atomic"";""Minimal"";""Uniform"";""Unique""},
  counts, {COUNTIF(C71:E71,""*No violation*"");COUNTIF(C71:E71,""*Atomic*"");COUNTIF(C71:E71,""*Minimal*"");COUNTIF(C71:E71,""*Uniform*"");COUNTIF(C71:E71,""*Unique*"")},
  fi"&amp;"t, IFERROR(FILTER(terms, counts&gt;=2), """"),
  IF(COUNTBLANK(C71:E71)&gt;0, ""No outcome yet"", IF(COUNTA(fit), TEXTJOIN("", "",,fit), """"))
)
"),"Atomic")</f>
        <v>Atomic</v>
      </c>
      <c r="I71" s="140" t="s">
        <v>2</v>
      </c>
    </row>
    <row r="72">
      <c r="A72" s="139"/>
      <c r="B72" s="131" t="s">
        <v>157</v>
      </c>
      <c r="C72" s="132" t="str">
        <f>'Labeling Max'!C72
</f>
        <v>Minimal</v>
      </c>
      <c r="D72" s="132" t="str">
        <f>'Labeling Guusje'!C72</f>
        <v>Atomic</v>
      </c>
      <c r="E72" s="132" t="str">
        <f>'Labeling Matthias'!C72</f>
        <v>Atomic</v>
      </c>
      <c r="F72" s="78" t="str">
        <f t="shared" si="3"/>
        <v>No violation: 0, Atomic: 2, Minimal: 1, Uniform: 0, Unique: 0</v>
      </c>
      <c r="G72" s="78" t="str">
        <f t="shared" si="4"/>
        <v>✅❌</v>
      </c>
      <c r="H72" s="78" t="str">
        <f>IFERROR(__xludf.DUMMYFUNCTION("LET(
  terms, {""No violation"";""Atomic"";""Minimal"";""Uniform"";""Unique""},
  counts, {COUNTIF(C72:E72,""*No violation*"");COUNTIF(C72:E72,""*Atomic*"");COUNTIF(C72:E72,""*Minimal*"");COUNTIF(C72:E72,""*Uniform*"");COUNTIF(C72:E72,""*Unique*"")},
  fi"&amp;"t, IFERROR(FILTER(terms, counts&gt;=2), """"),
  IF(COUNTBLANK(C72:E72)&gt;0, ""No outcome yet"", IF(COUNTA(fit), TEXTJOIN("", "",,fit), """"))
)
"),"Atomic")</f>
        <v>Atomic</v>
      </c>
      <c r="I72" s="141" t="s">
        <v>2</v>
      </c>
    </row>
    <row r="73">
      <c r="A73" s="134"/>
      <c r="B73" s="135" t="s">
        <v>158</v>
      </c>
      <c r="C73" s="136" t="str">
        <f>'Labeling Max'!C73
</f>
        <v>Atomic</v>
      </c>
      <c r="D73" s="136" t="str">
        <f>'Labeling Guusje'!C73</f>
        <v>Atomic</v>
      </c>
      <c r="E73" s="136" t="str">
        <f>'Labeling Matthias'!C73</f>
        <v>Atomic</v>
      </c>
      <c r="F73" s="44" t="str">
        <f t="shared" si="3"/>
        <v>No violation: 0, Atomic: 3, Minimal: 0, Uniform: 0, Unique: 0</v>
      </c>
      <c r="G73" s="44" t="str">
        <f t="shared" si="4"/>
        <v>✅</v>
      </c>
      <c r="H73" s="44" t="str">
        <f>IFERROR(__xludf.DUMMYFUNCTION("LET(
  terms, {""No violation"";""Atomic"";""Minimal"";""Uniform"";""Unique""},
  counts, {COUNTIF(C73:E73,""*No violation*"");COUNTIF(C73:E73,""*Atomic*"");COUNTIF(C73:E73,""*Minimal*"");COUNTIF(C73:E73,""*Uniform*"");COUNTIF(C73:E73,""*Unique*"")},
  fi"&amp;"t, IFERROR(FILTER(terms, counts&gt;=2), """"),
  IF(COUNTBLANK(C73:E73)&gt;0, ""No outcome yet"", IF(COUNTA(fit), TEXTJOIN("", "",,fit), """"))
)
"),"Atomic")</f>
        <v>Atomic</v>
      </c>
      <c r="I73" s="138" t="str">
        <f>IFERROR(__xludf.DUMMYFUNCTION("LET(
  terms, {""No violation"";""Atomic"";""Minimal"";""Uniform"";""Unique""},
  counts, {COUNTIF(D73:F73,""*No violation*"");COUNTIF(D73:F73,""*Atomic*"");COUNTIF(D73:F73,""*Minimal*"");COUNTIF(D73:F73,""*Uniform*"");COUNTIF(D73:F73,""*Unique*"")},
  fi"&amp;"t, IFERROR(FILTER(terms, counts&gt;=2), """"),
  IF(COUNTBLANK(D73:F73)&gt;0, ""No outcome yet"", IF(COUNTA(fit), TEXTJOIN("", "",,fit), """"))
)
"),"Atomic")</f>
        <v>Atomic</v>
      </c>
    </row>
    <row r="74" hidden="1">
      <c r="A74" s="139"/>
      <c r="B74" s="142" t="s">
        <v>314</v>
      </c>
      <c r="C74" s="132" t="str">
        <f>'Labeling Max'!C74
</f>
        <v>Atomic</v>
      </c>
      <c r="D74" s="132" t="str">
        <f>'Labeling Guusje'!C74</f>
        <v>Atomic</v>
      </c>
      <c r="E74" s="132" t="str">
        <f>'Labeling Matthias'!C74</f>
        <v>No violation</v>
      </c>
      <c r="F74" s="78" t="str">
        <f t="shared" si="3"/>
        <v>No violation: 1, Atomic: 2, Minimal: 0, Uniform: 0, Unique: 0</v>
      </c>
      <c r="G74" s="78" t="str">
        <f t="shared" si="4"/>
        <v>✅❌</v>
      </c>
      <c r="H74" s="78" t="str">
        <f>IFERROR(__xludf.DUMMYFUNCTION("LET(
  terms, {""No violation"";""Atomic"";""Minimal"";""Uniform"";""Unique""},
  counts, {COUNTIF(C74:E74,""*No violation*"");COUNTIF(C74:E74,""*Atomic*"");COUNTIF(C74:E74,""*Minimal*"");COUNTIF(C74:E74,""*Uniform*"");COUNTIF(C74:E74,""*Unique*"")},
  fi"&amp;"t, IFERROR(FILTER(terms, counts&gt;=2), """"),
  IF(COUNTBLANK(C74:E74)&gt;0, ""No outcome yet"", IF(COUNTA(fit), TEXTJOIN("", "",,fit), """"))
)
"),"Atomic")</f>
        <v>Atomic</v>
      </c>
      <c r="I74" s="141" t="s">
        <v>309</v>
      </c>
    </row>
    <row r="75" hidden="1">
      <c r="A75" s="134"/>
      <c r="B75" s="144" t="s">
        <v>315</v>
      </c>
      <c r="C75" s="136" t="str">
        <f>'Labeling Max'!C75
</f>
        <v>Atomic</v>
      </c>
      <c r="D75" s="136" t="str">
        <f>'Labeling Guusje'!C75</f>
        <v>Atomic</v>
      </c>
      <c r="E75" s="136" t="str">
        <f>'Labeling Matthias'!C75</f>
        <v>No violation</v>
      </c>
      <c r="F75" s="44" t="str">
        <f t="shared" si="3"/>
        <v>No violation: 1, Atomic: 2, Minimal: 0, Uniform: 0, Unique: 0</v>
      </c>
      <c r="G75" s="44" t="str">
        <f t="shared" si="4"/>
        <v>✅❌</v>
      </c>
      <c r="H75" s="44" t="str">
        <f>IFERROR(__xludf.DUMMYFUNCTION("LET(
  terms, {""No violation"";""Atomic"";""Minimal"";""Uniform"";""Unique""},
  counts, {COUNTIF(C75:E75,""*No violation*"");COUNTIF(C75:E75,""*Atomic*"");COUNTIF(C75:E75,""*Minimal*"");COUNTIF(C75:E75,""*Uniform*"");COUNTIF(C75:E75,""*Unique*"")},
  fi"&amp;"t, IFERROR(FILTER(terms, counts&gt;=2), """"),
  IF(COUNTBLANK(C75:E75)&gt;0, ""No outcome yet"", IF(COUNTA(fit), TEXTJOIN("", "",,fit), """"))
)
"),"Atomic")</f>
        <v>Atomic</v>
      </c>
      <c r="I75" s="140" t="s">
        <v>309</v>
      </c>
    </row>
    <row r="76">
      <c r="A76" s="139"/>
      <c r="B76" s="131" t="s">
        <v>159</v>
      </c>
      <c r="C76" s="132" t="str">
        <f>'Labeling Max'!C76
</f>
        <v>No violation</v>
      </c>
      <c r="D76" s="132" t="str">
        <f>'Labeling Guusje'!C76</f>
        <v>No violation</v>
      </c>
      <c r="E76" s="132" t="str">
        <f>'Labeling Matthias'!C76</f>
        <v>No violation</v>
      </c>
      <c r="F76" s="78" t="str">
        <f t="shared" si="3"/>
        <v>No violation: 3, Atomic: 0, Minimal: 0, Uniform: 0, Unique: 0</v>
      </c>
      <c r="G76" s="78" t="str">
        <f t="shared" si="4"/>
        <v>✅</v>
      </c>
      <c r="H76" s="78" t="str">
        <f>IFERROR(__xludf.DUMMYFUNCTION("LET(
  terms, {""No violation"";""Atomic"";""Minimal"";""Uniform"";""Unique""},
  counts, {COUNTIF(C76:E76,""*No violation*"");COUNTIF(C76:E76,""*Atomic*"");COUNTIF(C76:E76,""*Minimal*"");COUNTIF(C76:E76,""*Uniform*"");COUNTIF(C76:E76,""*Unique*"")},
  fi"&amp;"t, IFERROR(FILTER(terms, counts&gt;=2), """"),
  IF(COUNTBLANK(C76:E76)&gt;0, ""No outcome yet"", IF(COUNTA(fit), TEXTJOIN("", "",,fit), """"))
)
"),"No violation")</f>
        <v>No violation</v>
      </c>
      <c r="I76" s="133" t="str">
        <f>IFERROR(__xludf.DUMMYFUNCTION("LET(
  terms, {""No violation"";""Atomic"";""Minimal"";""Uniform"";""Unique""},
  counts, {COUNTIF(D76:F76,""*No violation*"");COUNTIF(D76:F76,""*Atomic*"");COUNTIF(D76:F76,""*Minimal*"");COUNTIF(D76:F76,""*Uniform*"");COUNTIF(D76:F76,""*Unique*"")},
  fi"&amp;"t, IFERROR(FILTER(terms, counts&gt;=2), """"),
  IF(COUNTBLANK(D76:F76)&gt;0, ""No outcome yet"", IF(COUNTA(fit), TEXTJOIN("", "",,fit), """"))
)
"),"No violation")</f>
        <v>No violation</v>
      </c>
    </row>
    <row r="77">
      <c r="A77" s="134"/>
      <c r="B77" s="135" t="s">
        <v>160</v>
      </c>
      <c r="C77" s="136" t="str">
        <f>'Labeling Max'!C77
</f>
        <v>Minimal</v>
      </c>
      <c r="D77" s="136" t="str">
        <f>'Labeling Guusje'!C77</f>
        <v>No violation</v>
      </c>
      <c r="E77" s="136" t="str">
        <f>'Labeling Matthias'!C77</f>
        <v>No violation</v>
      </c>
      <c r="F77" s="44" t="str">
        <f t="shared" si="3"/>
        <v>No violation: 2, Atomic: 0, Minimal: 1, Uniform: 0, Unique: 0</v>
      </c>
      <c r="G77" s="44" t="str">
        <f t="shared" si="4"/>
        <v>✅❌</v>
      </c>
      <c r="H77" s="44" t="str">
        <f>IFERROR(__xludf.DUMMYFUNCTION("LET(
  terms, {""No violation"";""Atomic"";""Minimal"";""Uniform"";""Unique""},
  counts, {COUNTIF(C77:E77,""*No violation*"");COUNTIF(C77:E77,""*Atomic*"");COUNTIF(C77:E77,""*Minimal*"");COUNTIF(C77:E77,""*Uniform*"");COUNTIF(C77:E77,""*Unique*"")},
  fi"&amp;"t, IFERROR(FILTER(terms, counts&gt;=2), """"),
  IF(COUNTBLANK(C77:E77)&gt;0, ""No outcome yet"", IF(COUNTA(fit), TEXTJOIN("", "",,fit), """"))
)
"),"No violation")</f>
        <v>No violation</v>
      </c>
      <c r="I77" s="140" t="s">
        <v>75</v>
      </c>
    </row>
    <row r="78">
      <c r="A78" s="139"/>
      <c r="B78" s="131" t="s">
        <v>161</v>
      </c>
      <c r="C78" s="132" t="str">
        <f>'Labeling Max'!C78
</f>
        <v>No violation</v>
      </c>
      <c r="D78" s="132" t="str">
        <f>'Labeling Guusje'!C78</f>
        <v>No violation</v>
      </c>
      <c r="E78" s="132" t="str">
        <f>'Labeling Matthias'!C78</f>
        <v>No violation</v>
      </c>
      <c r="F78" s="78" t="str">
        <f t="shared" si="3"/>
        <v>No violation: 3, Atomic: 0, Minimal: 0, Uniform: 0, Unique: 0</v>
      </c>
      <c r="G78" s="78" t="str">
        <f t="shared" si="4"/>
        <v>✅</v>
      </c>
      <c r="H78" s="78" t="str">
        <f>IFERROR(__xludf.DUMMYFUNCTION("LET(
  terms, {""No violation"";""Atomic"";""Minimal"";""Uniform"";""Unique""},
  counts, {COUNTIF(C78:E78,""*No violation*"");COUNTIF(C78:E78,""*Atomic*"");COUNTIF(C78:E78,""*Minimal*"");COUNTIF(C78:E78,""*Uniform*"");COUNTIF(C78:E78,""*Unique*"")},
  fi"&amp;"t, IFERROR(FILTER(terms, counts&gt;=2), """"),
  IF(COUNTBLANK(C78:E78)&gt;0, ""No outcome yet"", IF(COUNTA(fit), TEXTJOIN("", "",,fit), """"))
)
"),"No violation")</f>
        <v>No violation</v>
      </c>
      <c r="I78" s="133" t="str">
        <f>IFERROR(__xludf.DUMMYFUNCTION("LET(
  terms, {""No violation"";""Atomic"";""Minimal"";""Uniform"";""Unique""},
  counts, {COUNTIF(D78:F78,""*No violation*"");COUNTIF(D78:F78,""*Atomic*"");COUNTIF(D78:F78,""*Minimal*"");COUNTIF(D78:F78,""*Uniform*"");COUNTIF(D78:F78,""*Unique*"")},
  fi"&amp;"t, IFERROR(FILTER(terms, counts&gt;=2), """"),
  IF(COUNTBLANK(D78:F78)&gt;0, ""No outcome yet"", IF(COUNTA(fit), TEXTJOIN("", "",,fit), """"))
)
"),"No violation")</f>
        <v>No violation</v>
      </c>
    </row>
    <row r="79">
      <c r="A79" s="134"/>
      <c r="B79" s="135" t="s">
        <v>162</v>
      </c>
      <c r="C79" s="136" t="str">
        <f>'Labeling Max'!C79
</f>
        <v>No violation</v>
      </c>
      <c r="D79" s="136" t="str">
        <f>'Labeling Guusje'!C79</f>
        <v>No violation</v>
      </c>
      <c r="E79" s="136" t="str">
        <f>'Labeling Matthias'!C79</f>
        <v>No violation</v>
      </c>
      <c r="F79" s="44" t="str">
        <f t="shared" si="3"/>
        <v>No violation: 3, Atomic: 0, Minimal: 0, Uniform: 0, Unique: 0</v>
      </c>
      <c r="G79" s="44" t="str">
        <f t="shared" si="4"/>
        <v>✅</v>
      </c>
      <c r="H79" s="44" t="str">
        <f>IFERROR(__xludf.DUMMYFUNCTION("LET(
  terms, {""No violation"";""Atomic"";""Minimal"";""Uniform"";""Unique""},
  counts, {COUNTIF(C79:E79,""*No violation*"");COUNTIF(C79:E79,""*Atomic*"");COUNTIF(C79:E79,""*Minimal*"");COUNTIF(C79:E79,""*Uniform*"");COUNTIF(C79:E79,""*Unique*"")},
  fi"&amp;"t, IFERROR(FILTER(terms, counts&gt;=2), """"),
  IF(COUNTBLANK(C79:E79)&gt;0, ""No outcome yet"", IF(COUNTA(fit), TEXTJOIN("", "",,fit), """"))
)
"),"No violation")</f>
        <v>No violation</v>
      </c>
      <c r="I79" s="138" t="str">
        <f>IFERROR(__xludf.DUMMYFUNCTION("LET(
  terms, {""No violation"";""Atomic"";""Minimal"";""Uniform"";""Unique""},
  counts, {COUNTIF(D79:F79,""*No violation*"");COUNTIF(D79:F79,""*Atomic*"");COUNTIF(D79:F79,""*Minimal*"");COUNTIF(D79:F79,""*Uniform*"");COUNTIF(D79:F79,""*Unique*"")},
  fi"&amp;"t, IFERROR(FILTER(terms, counts&gt;=2), """"),
  IF(COUNTBLANK(D79:F79)&gt;0, ""No outcome yet"", IF(COUNTA(fit), TEXTJOIN("", "",,fit), """"))
)
"),"No violation")</f>
        <v>No violation</v>
      </c>
    </row>
    <row r="80">
      <c r="A80" s="139"/>
      <c r="B80" s="131" t="s">
        <v>163</v>
      </c>
      <c r="C80" s="132" t="str">
        <f>'Labeling Max'!C80
</f>
        <v>No violation</v>
      </c>
      <c r="D80" s="132" t="str">
        <f>'Labeling Guusje'!C80</f>
        <v>No violation</v>
      </c>
      <c r="E80" s="132" t="str">
        <f>'Labeling Matthias'!C80</f>
        <v>No violation</v>
      </c>
      <c r="F80" s="78" t="str">
        <f t="shared" si="3"/>
        <v>No violation: 3, Atomic: 0, Minimal: 0, Uniform: 0, Unique: 0</v>
      </c>
      <c r="G80" s="78" t="str">
        <f t="shared" si="4"/>
        <v>✅</v>
      </c>
      <c r="H80" s="78" t="str">
        <f>IFERROR(__xludf.DUMMYFUNCTION("LET(
  terms, {""No violation"";""Atomic"";""Minimal"";""Uniform"";""Unique""},
  counts, {COUNTIF(C80:E80,""*No violation*"");COUNTIF(C80:E80,""*Atomic*"");COUNTIF(C80:E80,""*Minimal*"");COUNTIF(C80:E80,""*Uniform*"");COUNTIF(C80:E80,""*Unique*"")},
  fi"&amp;"t, IFERROR(FILTER(terms, counts&gt;=2), """"),
  IF(COUNTBLANK(C80:E80)&gt;0, ""No outcome yet"", IF(COUNTA(fit), TEXTJOIN("", "",,fit), """"))
)
"),"No violation")</f>
        <v>No violation</v>
      </c>
      <c r="I80" s="133" t="str">
        <f>IFERROR(__xludf.DUMMYFUNCTION("LET(
  terms, {""No violation"";""Atomic"";""Minimal"";""Uniform"";""Unique""},
  counts, {COUNTIF(D80:F80,""*No violation*"");COUNTIF(D80:F80,""*Atomic*"");COUNTIF(D80:F80,""*Minimal*"");COUNTIF(D80:F80,""*Uniform*"");COUNTIF(D80:F80,""*Unique*"")},
  fi"&amp;"t, IFERROR(FILTER(terms, counts&gt;=2), """"),
  IF(COUNTBLANK(D80:F80)&gt;0, ""No outcome yet"", IF(COUNTA(fit), TEXTJOIN("", "",,fit), """"))
)
"),"No violation")</f>
        <v>No violation</v>
      </c>
    </row>
    <row r="81">
      <c r="A81" s="134"/>
      <c r="B81" s="135" t="s">
        <v>164</v>
      </c>
      <c r="C81" s="136" t="str">
        <f>'Labeling Max'!C81
</f>
        <v>No violation</v>
      </c>
      <c r="D81" s="136" t="str">
        <f>'Labeling Guusje'!C81</f>
        <v>No violation</v>
      </c>
      <c r="E81" s="136" t="str">
        <f>'Labeling Matthias'!C81</f>
        <v>No violation</v>
      </c>
      <c r="F81" s="44" t="str">
        <f t="shared" si="3"/>
        <v>No violation: 3, Atomic: 0, Minimal: 0, Uniform: 0, Unique: 0</v>
      </c>
      <c r="G81" s="44" t="str">
        <f t="shared" si="4"/>
        <v>✅</v>
      </c>
      <c r="H81" s="44" t="str">
        <f>IFERROR(__xludf.DUMMYFUNCTION("LET(
  terms, {""No violation"";""Atomic"";""Minimal"";""Uniform"";""Unique""},
  counts, {COUNTIF(C81:E81,""*No violation*"");COUNTIF(C81:E81,""*Atomic*"");COUNTIF(C81:E81,""*Minimal*"");COUNTIF(C81:E81,""*Uniform*"");COUNTIF(C81:E81,""*Unique*"")},
  fi"&amp;"t, IFERROR(FILTER(terms, counts&gt;=2), """"),
  IF(COUNTBLANK(C81:E81)&gt;0, ""No outcome yet"", IF(COUNTA(fit), TEXTJOIN("", "",,fit), """"))
)
"),"No violation")</f>
        <v>No violation</v>
      </c>
      <c r="I81" s="138" t="str">
        <f>IFERROR(__xludf.DUMMYFUNCTION("LET(
  terms, {""No violation"";""Atomic"";""Minimal"";""Uniform"";""Unique""},
  counts, {COUNTIF(D81:F81,""*No violation*"");COUNTIF(D81:F81,""*Atomic*"");COUNTIF(D81:F81,""*Minimal*"");COUNTIF(D81:F81,""*Uniform*"");COUNTIF(D81:F81,""*Unique*"")},
  fi"&amp;"t, IFERROR(FILTER(terms, counts&gt;=2), """"),
  IF(COUNTBLANK(D81:F81)&gt;0, ""No outcome yet"", IF(COUNTA(fit), TEXTJOIN("", "",,fit), """"))
)
"),"No violation")</f>
        <v>No violation</v>
      </c>
    </row>
    <row r="82">
      <c r="A82" s="139"/>
      <c r="B82" s="131" t="s">
        <v>165</v>
      </c>
      <c r="C82" s="132" t="str">
        <f>'Labeling Max'!C82
</f>
        <v>No violation</v>
      </c>
      <c r="D82" s="132" t="str">
        <f>'Labeling Guusje'!C82</f>
        <v>No violation</v>
      </c>
      <c r="E82" s="132" t="str">
        <f>'Labeling Matthias'!C82</f>
        <v>No violation</v>
      </c>
      <c r="F82" s="78" t="str">
        <f t="shared" si="3"/>
        <v>No violation: 3, Atomic: 0, Minimal: 0, Uniform: 0, Unique: 0</v>
      </c>
      <c r="G82" s="78" t="str">
        <f t="shared" si="4"/>
        <v>✅</v>
      </c>
      <c r="H82" s="78" t="str">
        <f>IFERROR(__xludf.DUMMYFUNCTION("LET(
  terms, {""No violation"";""Atomic"";""Minimal"";""Uniform"";""Unique""},
  counts, {COUNTIF(C82:E82,""*No violation*"");COUNTIF(C82:E82,""*Atomic*"");COUNTIF(C82:E82,""*Minimal*"");COUNTIF(C82:E82,""*Uniform*"");COUNTIF(C82:E82,""*Unique*"")},
  fi"&amp;"t, IFERROR(FILTER(terms, counts&gt;=2), """"),
  IF(COUNTBLANK(C82:E82)&gt;0, ""No outcome yet"", IF(COUNTA(fit), TEXTJOIN("", "",,fit), """"))
)
"),"No violation")</f>
        <v>No violation</v>
      </c>
      <c r="I82" s="133" t="str">
        <f>IFERROR(__xludf.DUMMYFUNCTION("LET(
  terms, {""No violation"";""Atomic"";""Minimal"";""Uniform"";""Unique""},
  counts, {COUNTIF(D82:F82,""*No violation*"");COUNTIF(D82:F82,""*Atomic*"");COUNTIF(D82:F82,""*Minimal*"");COUNTIF(D82:F82,""*Uniform*"");COUNTIF(D82:F82,""*Unique*"")},
  fi"&amp;"t, IFERROR(FILTER(terms, counts&gt;=2), """"),
  IF(COUNTBLANK(D82:F82)&gt;0, ""No outcome yet"", IF(COUNTA(fit), TEXTJOIN("", "",,fit), """"))
)
"),"No violation")</f>
        <v>No violation</v>
      </c>
    </row>
    <row r="83">
      <c r="A83" s="134"/>
      <c r="B83" s="135" t="s">
        <v>166</v>
      </c>
      <c r="C83" s="136" t="str">
        <f>'Labeling Max'!C83
</f>
        <v>No violation</v>
      </c>
      <c r="D83" s="136" t="str">
        <f>'Labeling Guusje'!C83</f>
        <v>No violation</v>
      </c>
      <c r="E83" s="136" t="str">
        <f>'Labeling Matthias'!C83</f>
        <v>No violation</v>
      </c>
      <c r="F83" s="44" t="str">
        <f t="shared" si="3"/>
        <v>No violation: 3, Atomic: 0, Minimal: 0, Uniform: 0, Unique: 0</v>
      </c>
      <c r="G83" s="44" t="str">
        <f t="shared" si="4"/>
        <v>✅</v>
      </c>
      <c r="H83" s="44" t="str">
        <f>IFERROR(__xludf.DUMMYFUNCTION("LET(
  terms, {""No violation"";""Atomic"";""Minimal"";""Uniform"";""Unique""},
  counts, {COUNTIF(C83:E83,""*No violation*"");COUNTIF(C83:E83,""*Atomic*"");COUNTIF(C83:E83,""*Minimal*"");COUNTIF(C83:E83,""*Uniform*"");COUNTIF(C83:E83,""*Unique*"")},
  fi"&amp;"t, IFERROR(FILTER(terms, counts&gt;=2), """"),
  IF(COUNTBLANK(C83:E83)&gt;0, ""No outcome yet"", IF(COUNTA(fit), TEXTJOIN("", "",,fit), """"))
)
"),"No violation")</f>
        <v>No violation</v>
      </c>
      <c r="I83" s="138" t="str">
        <f>IFERROR(__xludf.DUMMYFUNCTION("LET(
  terms, {""No violation"";""Atomic"";""Minimal"";""Uniform"";""Unique""},
  counts, {COUNTIF(D83:F83,""*No violation*"");COUNTIF(D83:F83,""*Atomic*"");COUNTIF(D83:F83,""*Minimal*"");COUNTIF(D83:F83,""*Uniform*"");COUNTIF(D83:F83,""*Unique*"")},
  fi"&amp;"t, IFERROR(FILTER(terms, counts&gt;=2), """"),
  IF(COUNTBLANK(D83:F83)&gt;0, ""No outcome yet"", IF(COUNTA(fit), TEXTJOIN("", "",,fit), """"))
)
"),"No violation")</f>
        <v>No violation</v>
      </c>
    </row>
    <row r="84" hidden="1">
      <c r="A84" s="139"/>
      <c r="B84" s="142" t="s">
        <v>316</v>
      </c>
      <c r="C84" s="132" t="str">
        <f>'Labeling Max'!C84
</f>
        <v>Atomic, Minimal</v>
      </c>
      <c r="D84" s="132" t="str">
        <f>'Labeling Guusje'!C84</f>
        <v>No violation</v>
      </c>
      <c r="E84" s="132" t="str">
        <f>'Labeling Matthias'!C84</f>
        <v>No violation</v>
      </c>
      <c r="F84" s="78" t="str">
        <f t="shared" si="3"/>
        <v>No violation: 2, Atomic: 1, Minimal: 1, Uniform: 0, Unique: 0</v>
      </c>
      <c r="G84" s="78" t="str">
        <f t="shared" si="4"/>
        <v>✅❌</v>
      </c>
      <c r="H84" s="78" t="str">
        <f>IFERROR(__xludf.DUMMYFUNCTION("LET(
  terms, {""No violation"";""Atomic"";""Minimal"";""Uniform"";""Unique""},
  counts, {COUNTIF(C84:E84,""*No violation*"");COUNTIF(C84:E84,""*Atomic*"");COUNTIF(C84:E84,""*Minimal*"");COUNTIF(C84:E84,""*Uniform*"");COUNTIF(C84:E84,""*Unique*"")},
  fi"&amp;"t, IFERROR(FILTER(terms, counts&gt;=2), """"),
  IF(COUNTBLANK(C84:E84)&gt;0, ""No outcome yet"", IF(COUNTA(fit), TEXTJOIN("", "",,fit), """"))
)
"),"No violation")</f>
        <v>No violation</v>
      </c>
      <c r="I84" s="141" t="s">
        <v>317</v>
      </c>
    </row>
    <row r="85">
      <c r="A85" s="134"/>
      <c r="B85" s="135" t="s">
        <v>167</v>
      </c>
      <c r="C85" s="136" t="str">
        <f>'Labeling Max'!C85
</f>
        <v>No violation</v>
      </c>
      <c r="D85" s="136" t="str">
        <f>'Labeling Guusje'!C85</f>
        <v>No violation</v>
      </c>
      <c r="E85" s="136" t="str">
        <f>'Labeling Matthias'!C85</f>
        <v>No violation</v>
      </c>
      <c r="F85" s="44" t="str">
        <f t="shared" si="3"/>
        <v>No violation: 3, Atomic: 0, Minimal: 0, Uniform: 0, Unique: 0</v>
      </c>
      <c r="G85" s="44" t="str">
        <f t="shared" si="4"/>
        <v>✅</v>
      </c>
      <c r="H85" s="44" t="str">
        <f>IFERROR(__xludf.DUMMYFUNCTION("LET(
  terms, {""No violation"";""Atomic"";""Minimal"";""Uniform"";""Unique""},
  counts, {COUNTIF(C85:E85,""*No violation*"");COUNTIF(C85:E85,""*Atomic*"");COUNTIF(C85:E85,""*Minimal*"");COUNTIF(C85:E85,""*Uniform*"");COUNTIF(C85:E85,""*Unique*"")},
  fi"&amp;"t, IFERROR(FILTER(terms, counts&gt;=2), """"),
  IF(COUNTBLANK(C85:E85)&gt;0, ""No outcome yet"", IF(COUNTA(fit), TEXTJOIN("", "",,fit), """"))
)
"),"No violation")</f>
        <v>No violation</v>
      </c>
      <c r="I85" s="138" t="str">
        <f>IFERROR(__xludf.DUMMYFUNCTION("LET(
  terms, {""No violation"";""Atomic"";""Minimal"";""Uniform"";""Unique""},
  counts, {COUNTIF(D85:F85,""*No violation*"");COUNTIF(D85:F85,""*Atomic*"");COUNTIF(D85:F85,""*Minimal*"");COUNTIF(D85:F85,""*Uniform*"");COUNTIF(D85:F85,""*Unique*"")},
  fi"&amp;"t, IFERROR(FILTER(terms, counts&gt;=2), """"),
  IF(COUNTBLANK(D85:F85)&gt;0, ""No outcome yet"", IF(COUNTA(fit), TEXTJOIN("", "",,fit), """"))
)
"),"No violation")</f>
        <v>No violation</v>
      </c>
    </row>
    <row r="86">
      <c r="A86" s="139"/>
      <c r="B86" s="131" t="s">
        <v>168</v>
      </c>
      <c r="C86" s="132" t="str">
        <f>'Labeling Max'!C86
</f>
        <v>No violation</v>
      </c>
      <c r="D86" s="132" t="str">
        <f>'Labeling Guusje'!C86</f>
        <v>No violation</v>
      </c>
      <c r="E86" s="132" t="str">
        <f>'Labeling Matthias'!C86</f>
        <v>No violation</v>
      </c>
      <c r="F86" s="78" t="str">
        <f t="shared" si="3"/>
        <v>No violation: 3, Atomic: 0, Minimal: 0, Uniform: 0, Unique: 0</v>
      </c>
      <c r="G86" s="78" t="str">
        <f t="shared" si="4"/>
        <v>✅</v>
      </c>
      <c r="H86" s="78" t="str">
        <f>IFERROR(__xludf.DUMMYFUNCTION("LET(
  terms, {""No violation"";""Atomic"";""Minimal"";""Uniform"";""Unique""},
  counts, {COUNTIF(C86:E86,""*No violation*"");COUNTIF(C86:E86,""*Atomic*"");COUNTIF(C86:E86,""*Minimal*"");COUNTIF(C86:E86,""*Uniform*"");COUNTIF(C86:E86,""*Unique*"")},
  fi"&amp;"t, IFERROR(FILTER(terms, counts&gt;=2), """"),
  IF(COUNTBLANK(C86:E86)&gt;0, ""No outcome yet"", IF(COUNTA(fit), TEXTJOIN("", "",,fit), """"))
)
"),"No violation")</f>
        <v>No violation</v>
      </c>
      <c r="I86" s="133" t="str">
        <f>IFERROR(__xludf.DUMMYFUNCTION("LET(
  terms, {""No violation"";""Atomic"";""Minimal"";""Uniform"";""Unique""},
  counts, {COUNTIF(D86:F86,""*No violation*"");COUNTIF(D86:F86,""*Atomic*"");COUNTIF(D86:F86,""*Minimal*"");COUNTIF(D86:F86,""*Uniform*"");COUNTIF(D86:F86,""*Unique*"")},
  fi"&amp;"t, IFERROR(FILTER(terms, counts&gt;=2), """"),
  IF(COUNTBLANK(D86:F86)&gt;0, ""No outcome yet"", IF(COUNTA(fit), TEXTJOIN("", "",,fit), """"))
)
"),"No violation")</f>
        <v>No violation</v>
      </c>
    </row>
    <row r="87">
      <c r="A87" s="134"/>
      <c r="B87" s="135" t="s">
        <v>169</v>
      </c>
      <c r="C87" s="136" t="str">
        <f>'Labeling Max'!C87
</f>
        <v>No violation</v>
      </c>
      <c r="D87" s="136" t="str">
        <f>'Labeling Guusje'!C87</f>
        <v>No violation</v>
      </c>
      <c r="E87" s="136" t="str">
        <f>'Labeling Matthias'!C87</f>
        <v>No violation</v>
      </c>
      <c r="F87" s="44" t="str">
        <f t="shared" si="3"/>
        <v>No violation: 3, Atomic: 0, Minimal: 0, Uniform: 0, Unique: 0</v>
      </c>
      <c r="G87" s="44" t="str">
        <f t="shared" si="4"/>
        <v>✅</v>
      </c>
      <c r="H87" s="44" t="str">
        <f>IFERROR(__xludf.DUMMYFUNCTION("LET(
  terms, {""No violation"";""Atomic"";""Minimal"";""Uniform"";""Unique""},
  counts, {COUNTIF(C87:E87,""*No violation*"");COUNTIF(C87:E87,""*Atomic*"");COUNTIF(C87:E87,""*Minimal*"");COUNTIF(C87:E87,""*Uniform*"");COUNTIF(C87:E87,""*Unique*"")},
  fi"&amp;"t, IFERROR(FILTER(terms, counts&gt;=2), """"),
  IF(COUNTBLANK(C87:E87)&gt;0, ""No outcome yet"", IF(COUNTA(fit), TEXTJOIN("", "",,fit), """"))
)
"),"No violation")</f>
        <v>No violation</v>
      </c>
      <c r="I87" s="138" t="str">
        <f>IFERROR(__xludf.DUMMYFUNCTION("LET(
  terms, {""No violation"";""Atomic"";""Minimal"";""Uniform"";""Unique""},
  counts, {COUNTIF(D87:F87,""*No violation*"");COUNTIF(D87:F87,""*Atomic*"");COUNTIF(D87:F87,""*Minimal*"");COUNTIF(D87:F87,""*Uniform*"");COUNTIF(D87:F87,""*Unique*"")},
  fi"&amp;"t, IFERROR(FILTER(terms, counts&gt;=2), """"),
  IF(COUNTBLANK(D87:F87)&gt;0, ""No outcome yet"", IF(COUNTA(fit), TEXTJOIN("", "",,fit), """"))
)
"),"No violation")</f>
        <v>No violation</v>
      </c>
    </row>
    <row r="88">
      <c r="A88" s="139"/>
      <c r="B88" s="131" t="s">
        <v>170</v>
      </c>
      <c r="C88" s="132" t="str">
        <f>'Labeling Max'!C88
</f>
        <v>Atomic</v>
      </c>
      <c r="D88" s="132" t="str">
        <f>'Labeling Guusje'!C88</f>
        <v>No violation</v>
      </c>
      <c r="E88" s="132" t="str">
        <f>'Labeling Matthias'!C88</f>
        <v>No violation</v>
      </c>
      <c r="F88" s="78" t="str">
        <f t="shared" si="3"/>
        <v>No violation: 2, Atomic: 1, Minimal: 0, Uniform: 0, Unique: 0</v>
      </c>
      <c r="G88" s="78" t="str">
        <f t="shared" si="4"/>
        <v>✅❌</v>
      </c>
      <c r="H88" s="78" t="str">
        <f>IFERROR(__xludf.DUMMYFUNCTION("LET(
  terms, {""No violation"";""Atomic"";""Minimal"";""Uniform"";""Unique""},
  counts, {COUNTIF(C88:E88,""*No violation*"");COUNTIF(C88:E88,""*Atomic*"");COUNTIF(C88:E88,""*Minimal*"");COUNTIF(C88:E88,""*Uniform*"");COUNTIF(C88:E88,""*Unique*"")},
  fi"&amp;"t, IFERROR(FILTER(terms, counts&gt;=2), """"),
  IF(COUNTBLANK(C88:E88)&gt;0, ""No outcome yet"", IF(COUNTA(fit), TEXTJOIN("", "",,fit), """"))
)
"),"No violation")</f>
        <v>No violation</v>
      </c>
      <c r="I88" s="141" t="s">
        <v>75</v>
      </c>
    </row>
    <row r="89">
      <c r="A89" s="134"/>
      <c r="B89" s="135" t="s">
        <v>171</v>
      </c>
      <c r="C89" s="136" t="str">
        <f>'Labeling Max'!C89
</f>
        <v>No violation</v>
      </c>
      <c r="D89" s="136" t="str">
        <f>'Labeling Guusje'!C89</f>
        <v>No violation</v>
      </c>
      <c r="E89" s="136" t="str">
        <f>'Labeling Matthias'!C89</f>
        <v>No violation</v>
      </c>
      <c r="F89" s="44" t="str">
        <f t="shared" si="3"/>
        <v>No violation: 3, Atomic: 0, Minimal: 0, Uniform: 0, Unique: 0</v>
      </c>
      <c r="G89" s="44" t="str">
        <f t="shared" si="4"/>
        <v>✅</v>
      </c>
      <c r="H89" s="44" t="str">
        <f>IFERROR(__xludf.DUMMYFUNCTION("LET(
  terms, {""No violation"";""Atomic"";""Minimal"";""Uniform"";""Unique""},
  counts, {COUNTIF(C89:E89,""*No violation*"");COUNTIF(C89:E89,""*Atomic*"");COUNTIF(C89:E89,""*Minimal*"");COUNTIF(C89:E89,""*Uniform*"");COUNTIF(C89:E89,""*Unique*"")},
  fi"&amp;"t, IFERROR(FILTER(terms, counts&gt;=2), """"),
  IF(COUNTBLANK(C89:E89)&gt;0, ""No outcome yet"", IF(COUNTA(fit), TEXTJOIN("", "",,fit), """"))
)
"),"No violation")</f>
        <v>No violation</v>
      </c>
      <c r="I89" s="138" t="str">
        <f>IFERROR(__xludf.DUMMYFUNCTION("LET(
  terms, {""No violation"";""Atomic"";""Minimal"";""Uniform"";""Unique""},
  counts, {COUNTIF(D89:F89,""*No violation*"");COUNTIF(D89:F89,""*Atomic*"");COUNTIF(D89:F89,""*Minimal*"");COUNTIF(D89:F89,""*Uniform*"");COUNTIF(D89:F89,""*Unique*"")},
  fi"&amp;"t, IFERROR(FILTER(terms, counts&gt;=2), """"),
  IF(COUNTBLANK(D89:F89)&gt;0, ""No outcome yet"", IF(COUNTA(fit), TEXTJOIN("", "",,fit), """"))
)
"),"No violation")</f>
        <v>No violation</v>
      </c>
    </row>
    <row r="90" hidden="1">
      <c r="A90" s="139"/>
      <c r="B90" s="142" t="s">
        <v>318</v>
      </c>
      <c r="C90" s="132" t="str">
        <f>'Labeling Max'!C90
</f>
        <v>Uniform, No violation</v>
      </c>
      <c r="D90" s="132" t="str">
        <f>'Labeling Guusje'!C90</f>
        <v>No violation</v>
      </c>
      <c r="E90" s="132" t="str">
        <f>'Labeling Matthias'!C90</f>
        <v>Uniform</v>
      </c>
      <c r="F90" s="78" t="str">
        <f t="shared" si="3"/>
        <v>No violation: 2, Atomic: 0, Minimal: 0, Uniform: 2, Unique: 0</v>
      </c>
      <c r="G90" s="78" t="str">
        <f t="shared" si="4"/>
        <v>✅</v>
      </c>
      <c r="H90" s="78" t="str">
        <f>IFERROR(__xludf.DUMMYFUNCTION("LET(
  terms, {""No violation"";""Atomic"";""Minimal"";""Uniform"";""Unique""},
  counts, {COUNTIF(C90:E90,""*No violation*"");COUNTIF(C90:E90,""*Atomic*"");COUNTIF(C90:E90,""*Minimal*"");COUNTIF(C90:E90,""*Uniform*"");COUNTIF(C90:E90,""*Unique*"")},
  fi"&amp;"t, IFERROR(FILTER(terms, counts&gt;=2), """"),
  IF(COUNTBLANK(C90:E90)&gt;0, ""No outcome yet"", IF(COUNTA(fit), TEXTJOIN("", "",,fit), """"))
)
"),"No violation, Uniform")</f>
        <v>No violation, Uniform</v>
      </c>
      <c r="I90" s="141" t="s">
        <v>309</v>
      </c>
    </row>
    <row r="91">
      <c r="A91" s="134"/>
      <c r="B91" s="135" t="s">
        <v>172</v>
      </c>
      <c r="C91" s="136" t="str">
        <f>'Labeling Max'!C91
</f>
        <v>Atomic</v>
      </c>
      <c r="D91" s="136" t="str">
        <f>'Labeling Guusje'!C91</f>
        <v>No violation</v>
      </c>
      <c r="E91" s="136" t="str">
        <f>'Labeling Matthias'!C91</f>
        <v>No violation</v>
      </c>
      <c r="F91" s="44" t="str">
        <f t="shared" si="3"/>
        <v>No violation: 2, Atomic: 1, Minimal: 0, Uniform: 0, Unique: 0</v>
      </c>
      <c r="G91" s="44" t="str">
        <f t="shared" si="4"/>
        <v>✅❌</v>
      </c>
      <c r="H91" s="44" t="str">
        <f>IFERROR(__xludf.DUMMYFUNCTION("LET(
  terms, {""No violation"";""Atomic"";""Minimal"";""Uniform"";""Unique""},
  counts, {COUNTIF(C91:E91,""*No violation*"");COUNTIF(C91:E91,""*Atomic*"");COUNTIF(C91:E91,""*Minimal*"");COUNTIF(C91:E91,""*Uniform*"");COUNTIF(C91:E91,""*Unique*"")},
  fi"&amp;"t, IFERROR(FILTER(terms, counts&gt;=2), """"),
  IF(COUNTBLANK(C91:E91)&gt;0, ""No outcome yet"", IF(COUNTA(fit), TEXTJOIN("", "",,fit), """"))
)
"),"No violation")</f>
        <v>No violation</v>
      </c>
      <c r="I91" s="140" t="s">
        <v>75</v>
      </c>
    </row>
    <row r="92">
      <c r="A92" s="139"/>
      <c r="B92" s="131" t="s">
        <v>173</v>
      </c>
      <c r="C92" s="132" t="str">
        <f>'Labeling Max'!C92
</f>
        <v>No violation</v>
      </c>
      <c r="D92" s="132" t="str">
        <f>'Labeling Guusje'!C92</f>
        <v>No violation</v>
      </c>
      <c r="E92" s="132" t="str">
        <f>'Labeling Matthias'!C92</f>
        <v>No violation</v>
      </c>
      <c r="F92" s="78" t="str">
        <f t="shared" si="3"/>
        <v>No violation: 3, Atomic: 0, Minimal: 0, Uniform: 0, Unique: 0</v>
      </c>
      <c r="G92" s="78" t="str">
        <f t="shared" si="4"/>
        <v>✅</v>
      </c>
      <c r="H92" s="78" t="str">
        <f>IFERROR(__xludf.DUMMYFUNCTION("LET(
  terms, {""No violation"";""Atomic"";""Minimal"";""Uniform"";""Unique""},
  counts, {COUNTIF(C92:E92,""*No violation*"");COUNTIF(C92:E92,""*Atomic*"");COUNTIF(C92:E92,""*Minimal*"");COUNTIF(C92:E92,""*Uniform*"");COUNTIF(C92:E92,""*Unique*"")},
  fi"&amp;"t, IFERROR(FILTER(terms, counts&gt;=2), """"),
  IF(COUNTBLANK(C92:E92)&gt;0, ""No outcome yet"", IF(COUNTA(fit), TEXTJOIN("", "",,fit), """"))
)
"),"No violation")</f>
        <v>No violation</v>
      </c>
      <c r="I92" s="133" t="str">
        <f>IFERROR(__xludf.DUMMYFUNCTION("LET(
  terms, {""No violation"";""Atomic"";""Minimal"";""Uniform"";""Unique""},
  counts, {COUNTIF(D92:F92,""*No violation*"");COUNTIF(D92:F92,""*Atomic*"");COUNTIF(D92:F92,""*Minimal*"");COUNTIF(D92:F92,""*Uniform*"");COUNTIF(D92:F92,""*Unique*"")},
  fi"&amp;"t, IFERROR(FILTER(terms, counts&gt;=2), """"),
  IF(COUNTBLANK(D92:F92)&gt;0, ""No outcome yet"", IF(COUNTA(fit), TEXTJOIN("", "",,fit), """"))
)
"),"No violation")</f>
        <v>No violation</v>
      </c>
    </row>
    <row r="93" hidden="1">
      <c r="A93" s="134"/>
      <c r="B93" s="144" t="s">
        <v>319</v>
      </c>
      <c r="C93" s="136" t="str">
        <f>'Labeling Max'!C93
</f>
        <v>Minimal</v>
      </c>
      <c r="D93" s="136" t="str">
        <f>'Labeling Guusje'!C93</f>
        <v>No violation</v>
      </c>
      <c r="E93" s="136" t="str">
        <f>'Labeling Matthias'!C93</f>
        <v>No violation</v>
      </c>
      <c r="F93" s="44" t="str">
        <f t="shared" si="3"/>
        <v>No violation: 2, Atomic: 0, Minimal: 1, Uniform: 0, Unique: 0</v>
      </c>
      <c r="G93" s="44" t="str">
        <f t="shared" si="4"/>
        <v>✅❌</v>
      </c>
      <c r="H93" s="44" t="str">
        <f>IFERROR(__xludf.DUMMYFUNCTION("LET(
  terms, {""No violation"";""Atomic"";""Minimal"";""Uniform"";""Unique""},
  counts, {COUNTIF(C93:E93,""*No violation*"");COUNTIF(C93:E93,""*Atomic*"");COUNTIF(C93:E93,""*Minimal*"");COUNTIF(C93:E93,""*Uniform*"");COUNTIF(C93:E93,""*Unique*"")},
  fi"&amp;"t, IFERROR(FILTER(terms, counts&gt;=2), """"),
  IF(COUNTBLANK(C93:E93)&gt;0, ""No outcome yet"", IF(COUNTA(fit), TEXTJOIN("", "",,fit), """"))
)
"),"No violation")</f>
        <v>No violation</v>
      </c>
      <c r="I93" s="140" t="s">
        <v>309</v>
      </c>
    </row>
    <row r="94">
      <c r="A94" s="139"/>
      <c r="B94" s="131" t="s">
        <v>174</v>
      </c>
      <c r="C94" s="132" t="str">
        <f>'Labeling Max'!C94
</f>
        <v>No violation</v>
      </c>
      <c r="D94" s="132" t="str">
        <f>'Labeling Guusje'!C94</f>
        <v>No violation</v>
      </c>
      <c r="E94" s="132" t="str">
        <f>'Labeling Matthias'!C94</f>
        <v>No violation</v>
      </c>
      <c r="F94" s="78" t="str">
        <f t="shared" si="3"/>
        <v>No violation: 3, Atomic: 0, Minimal: 0, Uniform: 0, Unique: 0</v>
      </c>
      <c r="G94" s="78" t="str">
        <f t="shared" si="4"/>
        <v>✅</v>
      </c>
      <c r="H94" s="78" t="str">
        <f>IFERROR(__xludf.DUMMYFUNCTION("LET(
  terms, {""No violation"";""Atomic"";""Minimal"";""Uniform"";""Unique""},
  counts, {COUNTIF(C94:E94,""*No violation*"");COUNTIF(C94:E94,""*Atomic*"");COUNTIF(C94:E94,""*Minimal*"");COUNTIF(C94:E94,""*Uniform*"");COUNTIF(C94:E94,""*Unique*"")},
  fi"&amp;"t, IFERROR(FILTER(terms, counts&gt;=2), """"),
  IF(COUNTBLANK(C94:E94)&gt;0, ""No outcome yet"", IF(COUNTA(fit), TEXTJOIN("", "",,fit), """"))
)
"),"No violation")</f>
        <v>No violation</v>
      </c>
      <c r="I94" s="133" t="str">
        <f>IFERROR(__xludf.DUMMYFUNCTION("LET(
  terms, {""No violation"";""Atomic"";""Minimal"";""Uniform"";""Unique""},
  counts, {COUNTIF(D94:F94,""*No violation*"");COUNTIF(D94:F94,""*Atomic*"");COUNTIF(D94:F94,""*Minimal*"");COUNTIF(D94:F94,""*Uniform*"");COUNTIF(D94:F94,""*Unique*"")},
  fi"&amp;"t, IFERROR(FILTER(terms, counts&gt;=2), """"),
  IF(COUNTBLANK(D94:F94)&gt;0, ""No outcome yet"", IF(COUNTA(fit), TEXTJOIN("", "",,fit), """"))
)
"),"No violation")</f>
        <v>No violation</v>
      </c>
    </row>
    <row r="95">
      <c r="A95" s="134"/>
      <c r="B95" s="135" t="s">
        <v>175</v>
      </c>
      <c r="C95" s="136" t="str">
        <f>'Labeling Max'!C95
</f>
        <v>No violation</v>
      </c>
      <c r="D95" s="136" t="str">
        <f>'Labeling Guusje'!C95</f>
        <v>No violation</v>
      </c>
      <c r="E95" s="136" t="str">
        <f>'Labeling Matthias'!C95</f>
        <v>No violation</v>
      </c>
      <c r="F95" s="44" t="str">
        <f t="shared" si="3"/>
        <v>No violation: 3, Atomic: 0, Minimal: 0, Uniform: 0, Unique: 0</v>
      </c>
      <c r="G95" s="44" t="str">
        <f t="shared" si="4"/>
        <v>✅</v>
      </c>
      <c r="H95" s="44" t="str">
        <f>IFERROR(__xludf.DUMMYFUNCTION("LET(
  terms, {""No violation"";""Atomic"";""Minimal"";""Uniform"";""Unique""},
  counts, {COUNTIF(C95:E95,""*No violation*"");COUNTIF(C95:E95,""*Atomic*"");COUNTIF(C95:E95,""*Minimal*"");COUNTIF(C95:E95,""*Uniform*"");COUNTIF(C95:E95,""*Unique*"")},
  fi"&amp;"t, IFERROR(FILTER(terms, counts&gt;=2), """"),
  IF(COUNTBLANK(C95:E95)&gt;0, ""No outcome yet"", IF(COUNTA(fit), TEXTJOIN("", "",,fit), """"))
)
"),"No violation")</f>
        <v>No violation</v>
      </c>
      <c r="I95" s="138" t="str">
        <f>IFERROR(__xludf.DUMMYFUNCTION("LET(
  terms, {""No violation"";""Atomic"";""Minimal"";""Uniform"";""Unique""},
  counts, {COUNTIF(D95:F95,""*No violation*"");COUNTIF(D95:F95,""*Atomic*"");COUNTIF(D95:F95,""*Minimal*"");COUNTIF(D95:F95,""*Uniform*"");COUNTIF(D95:F95,""*Unique*"")},
  fi"&amp;"t, IFERROR(FILTER(terms, counts&gt;=2), """"),
  IF(COUNTBLANK(D95:F95)&gt;0, ""No outcome yet"", IF(COUNTA(fit), TEXTJOIN("", "",,fit), """"))
)
"),"No violation")</f>
        <v>No violation</v>
      </c>
    </row>
    <row r="96">
      <c r="A96" s="139"/>
      <c r="B96" s="131" t="s">
        <v>176</v>
      </c>
      <c r="C96" s="132" t="str">
        <f>'Labeling Max'!C96
</f>
        <v>No violation</v>
      </c>
      <c r="D96" s="132" t="str">
        <f>'Labeling Guusje'!C96</f>
        <v>No violation</v>
      </c>
      <c r="E96" s="132" t="str">
        <f>'Labeling Matthias'!C96</f>
        <v>No violation</v>
      </c>
      <c r="F96" s="78" t="str">
        <f t="shared" si="3"/>
        <v>No violation: 3, Atomic: 0, Minimal: 0, Uniform: 0, Unique: 0</v>
      </c>
      <c r="G96" s="78" t="str">
        <f t="shared" si="4"/>
        <v>✅</v>
      </c>
      <c r="H96" s="78" t="str">
        <f>IFERROR(__xludf.DUMMYFUNCTION("LET(
  terms, {""No violation"";""Atomic"";""Minimal"";""Uniform"";""Unique""},
  counts, {COUNTIF(C96:E96,""*No violation*"");COUNTIF(C96:E96,""*Atomic*"");COUNTIF(C96:E96,""*Minimal*"");COUNTIF(C96:E96,""*Uniform*"");COUNTIF(C96:E96,""*Unique*"")},
  fi"&amp;"t, IFERROR(FILTER(terms, counts&gt;=2), """"),
  IF(COUNTBLANK(C96:E96)&gt;0, ""No outcome yet"", IF(COUNTA(fit), TEXTJOIN("", "",,fit), """"))
)
"),"No violation")</f>
        <v>No violation</v>
      </c>
      <c r="I96" s="133" t="str">
        <f>IFERROR(__xludf.DUMMYFUNCTION("LET(
  terms, {""No violation"";""Atomic"";""Minimal"";""Uniform"";""Unique""},
  counts, {COUNTIF(D96:F96,""*No violation*"");COUNTIF(D96:F96,""*Atomic*"");COUNTIF(D96:F96,""*Minimal*"");COUNTIF(D96:F96,""*Uniform*"");COUNTIF(D96:F96,""*Unique*"")},
  fi"&amp;"t, IFERROR(FILTER(terms, counts&gt;=2), """"),
  IF(COUNTBLANK(D96:F96)&gt;0, ""No outcome yet"", IF(COUNTA(fit), TEXTJOIN("", "",,fit), """"))
)
"),"No violation")</f>
        <v>No violation</v>
      </c>
    </row>
    <row r="97">
      <c r="A97" s="134"/>
      <c r="B97" s="135" t="s">
        <v>177</v>
      </c>
      <c r="C97" s="136" t="str">
        <f>'Labeling Max'!C97
</f>
        <v>No violation</v>
      </c>
      <c r="D97" s="136" t="str">
        <f>'Labeling Guusje'!C97</f>
        <v>No violation</v>
      </c>
      <c r="E97" s="136" t="str">
        <f>'Labeling Matthias'!C97</f>
        <v>No violation</v>
      </c>
      <c r="F97" s="44" t="str">
        <f t="shared" si="3"/>
        <v>No violation: 3, Atomic: 0, Minimal: 0, Uniform: 0, Unique: 0</v>
      </c>
      <c r="G97" s="44" t="str">
        <f t="shared" si="4"/>
        <v>✅</v>
      </c>
      <c r="H97" s="44" t="str">
        <f>IFERROR(__xludf.DUMMYFUNCTION("LET(
  terms, {""No violation"";""Atomic"";""Minimal"";""Uniform"";""Unique""},
  counts, {COUNTIF(C97:E97,""*No violation*"");COUNTIF(C97:E97,""*Atomic*"");COUNTIF(C97:E97,""*Minimal*"");COUNTIF(C97:E97,""*Uniform*"");COUNTIF(C97:E97,""*Unique*"")},
  fi"&amp;"t, IFERROR(FILTER(terms, counts&gt;=2), """"),
  IF(COUNTBLANK(C97:E97)&gt;0, ""No outcome yet"", IF(COUNTA(fit), TEXTJOIN("", "",,fit), """"))
)
"),"No violation")</f>
        <v>No violation</v>
      </c>
      <c r="I97" s="138" t="str">
        <f>IFERROR(__xludf.DUMMYFUNCTION("LET(
  terms, {""No violation"";""Atomic"";""Minimal"";""Uniform"";""Unique""},
  counts, {COUNTIF(D97:F97,""*No violation*"");COUNTIF(D97:F97,""*Atomic*"");COUNTIF(D97:F97,""*Minimal*"");COUNTIF(D97:F97,""*Uniform*"");COUNTIF(D97:F97,""*Unique*"")},
  fi"&amp;"t, IFERROR(FILTER(terms, counts&gt;=2), """"),
  IF(COUNTBLANK(D97:F97)&gt;0, ""No outcome yet"", IF(COUNTA(fit), TEXTJOIN("", "",,fit), """"))
)
"),"No violation")</f>
        <v>No violation</v>
      </c>
    </row>
    <row r="98">
      <c r="A98" s="139"/>
      <c r="B98" s="131" t="s">
        <v>178</v>
      </c>
      <c r="C98" s="132" t="str">
        <f>'Labeling Max'!C98
</f>
        <v>No violation</v>
      </c>
      <c r="D98" s="132" t="str">
        <f>'Labeling Guusje'!C98</f>
        <v>No violation</v>
      </c>
      <c r="E98" s="132" t="str">
        <f>'Labeling Matthias'!C98</f>
        <v>No violation</v>
      </c>
      <c r="F98" s="78" t="str">
        <f t="shared" si="3"/>
        <v>No violation: 3, Atomic: 0, Minimal: 0, Uniform: 0, Unique: 0</v>
      </c>
      <c r="G98" s="78" t="str">
        <f t="shared" si="4"/>
        <v>✅</v>
      </c>
      <c r="H98" s="78" t="str">
        <f>IFERROR(__xludf.DUMMYFUNCTION("LET(
  terms, {""No violation"";""Atomic"";""Minimal"";""Uniform"";""Unique""},
  counts, {COUNTIF(C98:E98,""*No violation*"");COUNTIF(C98:E98,""*Atomic*"");COUNTIF(C98:E98,""*Minimal*"");COUNTIF(C98:E98,""*Uniform*"");COUNTIF(C98:E98,""*Unique*"")},
  fi"&amp;"t, IFERROR(FILTER(terms, counts&gt;=2), """"),
  IF(COUNTBLANK(C98:E98)&gt;0, ""No outcome yet"", IF(COUNTA(fit), TEXTJOIN("", "",,fit), """"))
)
"),"No violation")</f>
        <v>No violation</v>
      </c>
      <c r="I98" s="133" t="str">
        <f>IFERROR(__xludf.DUMMYFUNCTION("LET(
  terms, {""No violation"";""Atomic"";""Minimal"";""Uniform"";""Unique""},
  counts, {COUNTIF(D98:F98,""*No violation*"");COUNTIF(D98:F98,""*Atomic*"");COUNTIF(D98:F98,""*Minimal*"");COUNTIF(D98:F98,""*Uniform*"");COUNTIF(D98:F98,""*Unique*"")},
  fi"&amp;"t, IFERROR(FILTER(terms, counts&gt;=2), """"),
  IF(COUNTBLANK(D98:F98)&gt;0, ""No outcome yet"", IF(COUNTA(fit), TEXTJOIN("", "",,fit), """"))
)
"),"No violation")</f>
        <v>No violation</v>
      </c>
    </row>
    <row r="99">
      <c r="A99" s="134"/>
      <c r="B99" s="135" t="s">
        <v>179</v>
      </c>
      <c r="C99" s="136" t="str">
        <f>'Labeling Max'!C99
</f>
        <v>Unique</v>
      </c>
      <c r="D99" s="136" t="str">
        <f>'Labeling Guusje'!C99</f>
        <v>No violation</v>
      </c>
      <c r="E99" s="136" t="str">
        <f>'Labeling Matthias'!C99</f>
        <v>No violation</v>
      </c>
      <c r="F99" s="44" t="str">
        <f t="shared" si="3"/>
        <v>No violation: 2, Atomic: 0, Minimal: 0, Uniform: 0, Unique: 1</v>
      </c>
      <c r="G99" s="44" t="str">
        <f t="shared" si="4"/>
        <v>✅❌</v>
      </c>
      <c r="H99" s="44" t="str">
        <f>IFERROR(__xludf.DUMMYFUNCTION("LET(
  terms, {""No violation"";""Atomic"";""Minimal"";""Uniform"";""Unique""},
  counts, {COUNTIF(C99:E99,""*No violation*"");COUNTIF(C99:E99,""*Atomic*"");COUNTIF(C99:E99,""*Minimal*"");COUNTIF(C99:E99,""*Uniform*"");COUNTIF(C99:E99,""*Unique*"")},
  fi"&amp;"t, IFERROR(FILTER(terms, counts&gt;=2), """"),
  IF(COUNTBLANK(C99:E99)&gt;0, ""No outcome yet"", IF(COUNTA(fit), TEXTJOIN("", "",,fit), """"))
)
"),"No violation")</f>
        <v>No violation</v>
      </c>
      <c r="I99" s="140" t="s">
        <v>75</v>
      </c>
    </row>
    <row r="100">
      <c r="A100" s="139"/>
      <c r="B100" s="131" t="s">
        <v>180</v>
      </c>
      <c r="C100" s="132" t="str">
        <f>'Labeling Max'!C100
</f>
        <v>No violation</v>
      </c>
      <c r="D100" s="132" t="str">
        <f>'Labeling Guusje'!C100</f>
        <v>No violation</v>
      </c>
      <c r="E100" s="132" t="str">
        <f>'Labeling Matthias'!C100</f>
        <v>No violation</v>
      </c>
      <c r="F100" s="78" t="str">
        <f t="shared" si="3"/>
        <v>No violation: 3, Atomic: 0, Minimal: 0, Uniform: 0, Unique: 0</v>
      </c>
      <c r="G100" s="78" t="str">
        <f t="shared" si="4"/>
        <v>✅</v>
      </c>
      <c r="H100" s="78" t="str">
        <f>IFERROR(__xludf.DUMMYFUNCTION("LET(
  terms, {""No violation"";""Atomic"";""Minimal"";""Uniform"";""Unique""},
  counts, {COUNTIF(C100:E100,""*No violation*"");COUNTIF(C100:E100,""*Atomic*"");COUNTIF(C100:E100,""*Minimal*"");COUNTIF(C100:E100,""*Uniform*"");COUNTIF(C100:E100,""*Unique*"&amp;""")},
  fit, IFERROR(FILTER(terms, counts&gt;=2), """"),
  IF(COUNTBLANK(C100:E100)&gt;0, ""No outcome yet"", IF(COUNTA(fit), TEXTJOIN("", "",,fit), """"))
)
"),"No violation")</f>
        <v>No violation</v>
      </c>
      <c r="I100" s="133" t="str">
        <f>IFERROR(__xludf.DUMMYFUNCTION("LET(
  terms, {""No violation"";""Atomic"";""Minimal"";""Uniform"";""Unique""},
  counts, {COUNTIF(D100:F100,""*No violation*"");COUNTIF(D100:F100,""*Atomic*"");COUNTIF(D100:F100,""*Minimal*"");COUNTIF(D100:F100,""*Uniform*"");COUNTIF(D100:F100,""*Unique*"&amp;""")},
  fit, IFERROR(FILTER(terms, counts&gt;=2), """"),
  IF(COUNTBLANK(D100:F100)&gt;0, ""No outcome yet"", IF(COUNTA(fit), TEXTJOIN("", "",,fit), """"))
)
"),"No violation")</f>
        <v>No violation</v>
      </c>
    </row>
    <row r="101" hidden="1">
      <c r="A101" s="134"/>
      <c r="B101" s="29" t="s">
        <v>320</v>
      </c>
      <c r="C101" s="136" t="str">
        <f>'Labeling Max'!C101
</f>
        <v>Unique</v>
      </c>
      <c r="D101" s="136" t="str">
        <f>'Labeling Guusje'!C101</f>
        <v>Uniform</v>
      </c>
      <c r="E101" s="136" t="str">
        <f>'Labeling Matthias'!C101</f>
        <v>Atomic, Minimal</v>
      </c>
      <c r="F101" s="44" t="str">
        <f t="shared" si="3"/>
        <v>No violation: 0, Atomic: 1, Minimal: 1, Uniform: 1, Unique: 1</v>
      </c>
      <c r="G101" s="44" t="str">
        <f t="shared" si="4"/>
        <v>❌</v>
      </c>
      <c r="H101" s="44" t="str">
        <f>IFERROR(__xludf.DUMMYFUNCTION("LET(
  terms, {""No violation"";""Atomic"";""Minimal"";""Uniform"";""Unique""},
  counts, {COUNTIF(C101:E101,""*No violation*"");COUNTIF(C101:E101,""*Atomic*"");COUNTIF(C101:E101,""*Minimal*"");COUNTIF(C101:E101,""*Uniform*"");COUNTIF(C101:E101,""*Unique*"&amp;""")},
  fit, IFERROR(FILTER(terms, counts&gt;=2), """"),
  IF(COUNTBLANK(C101:E101)&gt;0, ""No outcome yet"", IF(COUNTA(fit), TEXTJOIN("", "",,fit), """"))
)
"),"")</f>
        <v/>
      </c>
      <c r="I101" s="138"/>
    </row>
    <row r="102">
      <c r="A102" s="139"/>
      <c r="B102" s="131" t="s">
        <v>181</v>
      </c>
      <c r="C102" s="132" t="str">
        <f>'Labeling Max'!C102
</f>
        <v>No violation</v>
      </c>
      <c r="D102" s="132" t="str">
        <f>'Labeling Guusje'!C102</f>
        <v>No violation</v>
      </c>
      <c r="E102" s="132" t="str">
        <f>'Labeling Matthias'!C102</f>
        <v>No violation</v>
      </c>
      <c r="F102" s="78" t="str">
        <f t="shared" si="3"/>
        <v>No violation: 3, Atomic: 0, Minimal: 0, Uniform: 0, Unique: 0</v>
      </c>
      <c r="G102" s="78" t="str">
        <f t="shared" si="4"/>
        <v>✅</v>
      </c>
      <c r="H102" s="78" t="str">
        <f>IFERROR(__xludf.DUMMYFUNCTION("LET(
  terms, {""No violation"";""Atomic"";""Minimal"";""Uniform"";""Unique""},
  counts, {COUNTIF(C102:E102,""*No violation*"");COUNTIF(C102:E102,""*Atomic*"");COUNTIF(C102:E102,""*Minimal*"");COUNTIF(C102:E102,""*Uniform*"");COUNTIF(C102:E102,""*Unique*"&amp;""")},
  fit, IFERROR(FILTER(terms, counts&gt;=2), """"),
  IF(COUNTBLANK(C102:E102)&gt;0, ""No outcome yet"", IF(COUNTA(fit), TEXTJOIN("", "",,fit), """"))
)
"),"No violation")</f>
        <v>No violation</v>
      </c>
      <c r="I102" s="133" t="str">
        <f>IFERROR(__xludf.DUMMYFUNCTION("LET(
  terms, {""No violation"";""Atomic"";""Minimal"";""Uniform"";""Unique""},
  counts, {COUNTIF(D102:F102,""*No violation*"");COUNTIF(D102:F102,""*Atomic*"");COUNTIF(D102:F102,""*Minimal*"");COUNTIF(D102:F102,""*Uniform*"");COUNTIF(D102:F102,""*Unique*"&amp;""")},
  fit, IFERROR(FILTER(terms, counts&gt;=2), """"),
  IF(COUNTBLANK(D102:F102)&gt;0, ""No outcome yet"", IF(COUNTA(fit), TEXTJOIN("", "",,fit), """"))
)
"),"No violation")</f>
        <v>No violation</v>
      </c>
    </row>
    <row r="103">
      <c r="A103" s="134"/>
      <c r="B103" s="135" t="s">
        <v>182</v>
      </c>
      <c r="C103" s="136" t="str">
        <f>'Labeling Max'!C103
</f>
        <v>No violation</v>
      </c>
      <c r="D103" s="136" t="str">
        <f>'Labeling Guusje'!C103</f>
        <v>No violation</v>
      </c>
      <c r="E103" s="136" t="str">
        <f>'Labeling Matthias'!C103</f>
        <v>No violation</v>
      </c>
      <c r="F103" s="44" t="str">
        <f t="shared" si="3"/>
        <v>No violation: 3, Atomic: 0, Minimal: 0, Uniform: 0, Unique: 0</v>
      </c>
      <c r="G103" s="44" t="str">
        <f t="shared" si="4"/>
        <v>✅</v>
      </c>
      <c r="H103" s="44" t="str">
        <f>IFERROR(__xludf.DUMMYFUNCTION("LET(
  terms, {""No violation"";""Atomic"";""Minimal"";""Uniform"";""Unique""},
  counts, {COUNTIF(C103:E103,""*No violation*"");COUNTIF(C103:E103,""*Atomic*"");COUNTIF(C103:E103,""*Minimal*"");COUNTIF(C103:E103,""*Uniform*"");COUNTIF(C103:E103,""*Unique*"&amp;""")},
  fit, IFERROR(FILTER(terms, counts&gt;=2), """"),
  IF(COUNTBLANK(C103:E103)&gt;0, ""No outcome yet"", IF(COUNTA(fit), TEXTJOIN("", "",,fit), """"))
)
"),"No violation")</f>
        <v>No violation</v>
      </c>
      <c r="I103" s="138" t="str">
        <f>IFERROR(__xludf.DUMMYFUNCTION("LET(
  terms, {""No violation"";""Atomic"";""Minimal"";""Uniform"";""Unique""},
  counts, {COUNTIF(D103:F103,""*No violation*"");COUNTIF(D103:F103,""*Atomic*"");COUNTIF(D103:F103,""*Minimal*"");COUNTIF(D103:F103,""*Uniform*"");COUNTIF(D103:F103,""*Unique*"&amp;""")},
  fit, IFERROR(FILTER(terms, counts&gt;=2), """"),
  IF(COUNTBLANK(D103:F103)&gt;0, ""No outcome yet"", IF(COUNTA(fit), TEXTJOIN("", "",,fit), """"))
)
"),"No violation")</f>
        <v>No violation</v>
      </c>
    </row>
    <row r="104">
      <c r="A104" s="139"/>
      <c r="B104" s="131" t="s">
        <v>183</v>
      </c>
      <c r="C104" s="132" t="str">
        <f>'Labeling Max'!C104
</f>
        <v>Atomic</v>
      </c>
      <c r="D104" s="132" t="str">
        <f>'Labeling Guusje'!C104</f>
        <v>Atomic</v>
      </c>
      <c r="E104" s="132" t="str">
        <f>'Labeling Matthias'!C104</f>
        <v>Atomic</v>
      </c>
      <c r="F104" s="78" t="str">
        <f t="shared" si="3"/>
        <v>No violation: 0, Atomic: 3, Minimal: 0, Uniform: 0, Unique: 0</v>
      </c>
      <c r="G104" s="78" t="str">
        <f t="shared" si="4"/>
        <v>✅</v>
      </c>
      <c r="H104" s="78" t="str">
        <f>IFERROR(__xludf.DUMMYFUNCTION("LET(
  terms, {""No violation"";""Atomic"";""Minimal"";""Uniform"";""Unique""},
  counts, {COUNTIF(C104:E104,""*No violation*"");COUNTIF(C104:E104,""*Atomic*"");COUNTIF(C104:E104,""*Minimal*"");COUNTIF(C104:E104,""*Uniform*"");COUNTIF(C104:E104,""*Unique*"&amp;""")},
  fit, IFERROR(FILTER(terms, counts&gt;=2), """"),
  IF(COUNTBLANK(C104:E104)&gt;0, ""No outcome yet"", IF(COUNTA(fit), TEXTJOIN("", "",,fit), """"))
)
"),"Atomic")</f>
        <v>Atomic</v>
      </c>
      <c r="I104" s="133" t="str">
        <f>IFERROR(__xludf.DUMMYFUNCTION("LET(
  terms, {""No violation"";""Atomic"";""Minimal"";""Uniform"";""Unique""},
  counts, {COUNTIF(D104:F104,""*No violation*"");COUNTIF(D104:F104,""*Atomic*"");COUNTIF(D104:F104,""*Minimal*"");COUNTIF(D104:F104,""*Uniform*"");COUNTIF(D104:F104,""*Unique*"&amp;""")},
  fit, IFERROR(FILTER(terms, counts&gt;=2), """"),
  IF(COUNTBLANK(D104:F104)&gt;0, ""No outcome yet"", IF(COUNTA(fit), TEXTJOIN("", "",,fit), """"))
)
"),"Atomic")</f>
        <v>Atomic</v>
      </c>
    </row>
    <row r="105">
      <c r="A105" s="134"/>
      <c r="B105" s="135" t="s">
        <v>184</v>
      </c>
      <c r="C105" s="136" t="str">
        <f>'Labeling Max'!C105
</f>
        <v>Atomic, Minimal</v>
      </c>
      <c r="D105" s="136" t="str">
        <f>'Labeling Guusje'!C105</f>
        <v>Atomic</v>
      </c>
      <c r="E105" s="136" t="str">
        <f>'Labeling Matthias'!C105</f>
        <v>Minimal, Atomic</v>
      </c>
      <c r="F105" s="44" t="str">
        <f t="shared" si="3"/>
        <v>No violation: 0, Atomic: 3, Minimal: 2, Uniform: 0, Unique: 0</v>
      </c>
      <c r="G105" s="44" t="str">
        <f t="shared" si="4"/>
        <v>✅</v>
      </c>
      <c r="H105" s="44" t="str">
        <f>IFERROR(__xludf.DUMMYFUNCTION("LET(
  terms, {""No violation"";""Atomic"";""Minimal"";""Uniform"";""Unique""},
  counts, {COUNTIF(C105:E105,""*No violation*"");COUNTIF(C105:E105,""*Atomic*"");COUNTIF(C105:E105,""*Minimal*"");COUNTIF(C105:E105,""*Uniform*"");COUNTIF(C105:E105,""*Unique*"&amp;""")},
  fit, IFERROR(FILTER(terms, counts&gt;=2), """"),
  IF(COUNTBLANK(C105:E105)&gt;0, ""No outcome yet"", IF(COUNTA(fit), TEXTJOIN("", "",,fit), """"))
)
"),"Atomic, Minimal")</f>
        <v>Atomic, Minimal</v>
      </c>
      <c r="I105" s="138" t="str">
        <f>IFERROR(__xludf.DUMMYFUNCTION("LET(
  terms, {""No violation"";""Atomic"";""Minimal"";""Uniform"";""Unique""},
  counts, {COUNTIF(D105:F105,""*No violation*"");COUNTIF(D105:F105,""*Atomic*"");COUNTIF(D105:F105,""*Minimal*"");COUNTIF(D105:F105,""*Uniform*"");COUNTIF(D105:F105,""*Unique*"&amp;""")},
  fit, IFERROR(FILTER(terms, counts&gt;=2), """"),
  IF(COUNTBLANK(D105:F105)&gt;0, ""No outcome yet"", IF(COUNTA(fit), TEXTJOIN("", "",,fit), """"))
)
"),"Atomic, Minimal")</f>
        <v>Atomic, Minimal</v>
      </c>
    </row>
    <row r="106">
      <c r="A106" s="139"/>
      <c r="B106" s="131" t="s">
        <v>185</v>
      </c>
      <c r="C106" s="132" t="str">
        <f>'Labeling Max'!C106
</f>
        <v>No violation</v>
      </c>
      <c r="D106" s="132" t="str">
        <f>'Labeling Guusje'!C106</f>
        <v>Atomic</v>
      </c>
      <c r="E106" s="132" t="str">
        <f>'Labeling Matthias'!C106</f>
        <v>No violation, Atomic</v>
      </c>
      <c r="F106" s="78" t="str">
        <f t="shared" si="3"/>
        <v>No violation: 2, Atomic: 2, Minimal: 0, Uniform: 0, Unique: 0</v>
      </c>
      <c r="G106" s="78" t="str">
        <f t="shared" si="4"/>
        <v>✅</v>
      </c>
      <c r="H106" s="78" t="str">
        <f>IFERROR(__xludf.DUMMYFUNCTION("LET(
  terms, {""No violation"";""Atomic"";""Minimal"";""Uniform"";""Unique""},
  counts, {COUNTIF(C106:E106,""*No violation*"");COUNTIF(C106:E106,""*Atomic*"");COUNTIF(C106:E106,""*Minimal*"");COUNTIF(C106:E106,""*Uniform*"");COUNTIF(C106:E106,""*Unique*"&amp;""")},
  fit, IFERROR(FILTER(terms, counts&gt;=2), """"),
  IF(COUNTBLANK(C106:E106)&gt;0, ""No outcome yet"", IF(COUNTA(fit), TEXTJOIN("", "",,fit), """"))
)
"),"No violation, Atomic")</f>
        <v>No violation, Atomic</v>
      </c>
      <c r="I106" s="141" t="s">
        <v>2</v>
      </c>
    </row>
    <row r="107">
      <c r="A107" s="134"/>
      <c r="B107" s="135"/>
      <c r="C107" s="136"/>
      <c r="D107" s="136"/>
      <c r="E107" s="136"/>
      <c r="F107" s="44"/>
      <c r="G107" s="44"/>
      <c r="H107" s="44"/>
      <c r="I107" s="138"/>
    </row>
    <row r="108">
      <c r="A108" s="130" t="s">
        <v>321</v>
      </c>
      <c r="B108" s="131" t="s">
        <v>72</v>
      </c>
      <c r="C108" s="132" t="str">
        <f>'Labeling Max'!C108
</f>
        <v>Atomic</v>
      </c>
      <c r="D108" s="132" t="str">
        <f>'Labeling Guusje'!C108</f>
        <v>Atomic</v>
      </c>
      <c r="E108" s="132" t="str">
        <f>'Labeling Matthias'!C108</f>
        <v>Atomic</v>
      </c>
      <c r="F108" s="78" t="str">
        <f t="shared" ref="F108:F171" si="5">"No violation: "&amp;COUNTIF(C108:E108,"*No violation*")&amp;
", Atomic: "&amp;COUNTIF(C108:E108,"*Atomic*")&amp;
", Minimal: "&amp;COUNTIF(C108:E108,"*Minimal*")&amp;
", Uniform: "&amp;COUNTIF(C108:E108,"*Uniform*")&amp;
", Unique: "&amp;COUNTIF(C108:E108,"*Unique*")
</f>
        <v>No violation: 0, Atomic: 3, Minimal: 0, Uniform: 0, Unique: 0</v>
      </c>
      <c r="G108" s="78" t="str">
        <f t="shared" ref="G108:G171" si="6">LET(
  c, {COUNTIF(C108:E108,"*No violation*");COUNTIF(C108:E108,"*Atomic*");COUNTIF(C108:E108,"*Minimal*");COUNTIF(C108:E108,"*Uniform*");COUNTIF(C108:E108,"*Unique*")},
  IF(MAX(c)&gt;=2, IF(COUNTIF(c,1)&gt;0,"✅❌","✅"), IF(COUNTIF(c,1)&gt;0,"❌",""))
)
</f>
        <v>✅</v>
      </c>
      <c r="H108" s="78" t="str">
        <f>IFERROR(__xludf.DUMMYFUNCTION("LET(
  terms, {""No violation"";""Atomic"";""Minimal"";""Uniform"";""Unique""},
  counts, {COUNTIF(C108:E108,""*No violation*"");COUNTIF(C108:E108,""*Atomic*"");COUNTIF(C108:E108,""*Minimal*"");COUNTIF(C108:E108,""*Uniform*"");COUNTIF(C108:E108,""*Unique*"&amp;""")},
  fit, IFERROR(FILTER(terms, counts&gt;=2), """"),
  IF(COUNTBLANK(C108:E108)&gt;0, ""No outcome yet"", IF(COUNTA(fit), TEXTJOIN("", "",,fit), """"))
)
"),"Atomic")</f>
        <v>Atomic</v>
      </c>
      <c r="I108" s="133" t="str">
        <f>IFERROR(__xludf.DUMMYFUNCTION("LET(
  terms, {""No violation"";""Atomic"";""Minimal"";""Uniform"";""Unique""},
  counts, {COUNTIF(D108:F108,""*No violation*"");COUNTIF(D108:F108,""*Atomic*"");COUNTIF(D108:F108,""*Minimal*"");COUNTIF(D108:F108,""*Uniform*"");COUNTIF(D108:F108,""*Unique*"&amp;""")},
  fit, IFERROR(FILTER(terms, counts&gt;=2), """"),
  IF(COUNTBLANK(D108:F108)&gt;0, ""No outcome yet"", IF(COUNTA(fit), TEXTJOIN("", "",,fit), """"))
)
"),"Atomic")</f>
        <v>Atomic</v>
      </c>
    </row>
    <row r="109">
      <c r="A109" s="134"/>
      <c r="B109" s="135" t="s">
        <v>74</v>
      </c>
      <c r="C109" s="136" t="str">
        <f>'Labeling Max'!C109
</f>
        <v>Unique, Atomic, Uniform</v>
      </c>
      <c r="D109" s="136" t="str">
        <f>'Labeling Guusje'!C109</f>
        <v>Atomic, Uniform</v>
      </c>
      <c r="E109" s="136" t="str">
        <f>'Labeling Matthias'!C109</f>
        <v>Uniform, Minimal</v>
      </c>
      <c r="F109" s="44" t="str">
        <f t="shared" si="5"/>
        <v>No violation: 0, Atomic: 2, Minimal: 1, Uniform: 3, Unique: 1</v>
      </c>
      <c r="G109" s="44" t="str">
        <f t="shared" si="6"/>
        <v>✅❌</v>
      </c>
      <c r="H109" s="44" t="str">
        <f>IFERROR(__xludf.DUMMYFUNCTION("LET(
  terms, {""No violation"";""Atomic"";""Minimal"";""Uniform"";""Unique""},
  counts, {COUNTIF(C109:E109,""*No violation*"");COUNTIF(C109:E109,""*Atomic*"");COUNTIF(C109:E109,""*Minimal*"");COUNTIF(C109:E109,""*Uniform*"");COUNTIF(C109:E109,""*Unique*"&amp;""")},
  fit, IFERROR(FILTER(terms, counts&gt;=2), """"),
  IF(COUNTBLANK(C109:E109)&gt;0, ""No outcome yet"", IF(COUNTA(fit), TEXTJOIN("", "",,fit), """"))
)
"),"Atomic, Uniform")</f>
        <v>Atomic, Uniform</v>
      </c>
      <c r="I109" s="140" t="s">
        <v>73</v>
      </c>
    </row>
    <row r="110">
      <c r="A110" s="139"/>
      <c r="B110" s="131" t="s">
        <v>76</v>
      </c>
      <c r="C110" s="132" t="str">
        <f>'Labeling Max'!C110
</f>
        <v>No violation</v>
      </c>
      <c r="D110" s="132" t="str">
        <f>'Labeling Guusje'!C110</f>
        <v>No violation</v>
      </c>
      <c r="E110" s="132" t="str">
        <f>'Labeling Matthias'!C110</f>
        <v>No violation</v>
      </c>
      <c r="F110" s="78" t="str">
        <f t="shared" si="5"/>
        <v>No violation: 3, Atomic: 0, Minimal: 0, Uniform: 0, Unique: 0</v>
      </c>
      <c r="G110" s="78" t="str">
        <f t="shared" si="6"/>
        <v>✅</v>
      </c>
      <c r="H110" s="78" t="str">
        <f>IFERROR(__xludf.DUMMYFUNCTION("LET(
  terms, {""No violation"";""Atomic"";""Minimal"";""Uniform"";""Unique""},
  counts, {COUNTIF(C110:E110,""*No violation*"");COUNTIF(C110:E110,""*Atomic*"");COUNTIF(C110:E110,""*Minimal*"");COUNTIF(C110:E110,""*Uniform*"");COUNTIF(C110:E110,""*Unique*"&amp;""")},
  fit, IFERROR(FILTER(terms, counts&gt;=2), """"),
  IF(COUNTBLANK(C110:E110)&gt;0, ""No outcome yet"", IF(COUNTA(fit), TEXTJOIN("", "",,fit), """"))
)
"),"No violation")</f>
        <v>No violation</v>
      </c>
      <c r="I110" s="133" t="str">
        <f>IFERROR(__xludf.DUMMYFUNCTION("LET(
  terms, {""No violation"";""Atomic"";""Minimal"";""Uniform"";""Unique""},
  counts, {COUNTIF(D110:F110,""*No violation*"");COUNTIF(D110:F110,""*Atomic*"");COUNTIF(D110:F110,""*Minimal*"");COUNTIF(D110:F110,""*Uniform*"");COUNTIF(D110:F110,""*Unique*"&amp;""")},
  fit, IFERROR(FILTER(terms, counts&gt;=2), """"),
  IF(COUNTBLANK(D110:F110)&gt;0, ""No outcome yet"", IF(COUNTA(fit), TEXTJOIN("", "",,fit), """"))
)
"),"No violation")</f>
        <v>No violation</v>
      </c>
    </row>
    <row r="111">
      <c r="A111" s="134"/>
      <c r="B111" s="135" t="s">
        <v>77</v>
      </c>
      <c r="C111" s="136" t="str">
        <f>'Labeling Max'!C111
</f>
        <v>Uniform, No violation</v>
      </c>
      <c r="D111" s="136" t="str">
        <f>'Labeling Guusje'!C111</f>
        <v>No violation</v>
      </c>
      <c r="E111" s="136" t="str">
        <f>'Labeling Matthias'!C111</f>
        <v>Uniform</v>
      </c>
      <c r="F111" s="44" t="str">
        <f t="shared" si="5"/>
        <v>No violation: 2, Atomic: 0, Minimal: 0, Uniform: 2, Unique: 0</v>
      </c>
      <c r="G111" s="44" t="str">
        <f t="shared" si="6"/>
        <v>✅</v>
      </c>
      <c r="H111" s="44" t="str">
        <f>IFERROR(__xludf.DUMMYFUNCTION("LET(
  terms, {""No violation"";""Atomic"";""Minimal"";""Uniform"";""Unique""},
  counts, {COUNTIF(C111:E111,""*No violation*"");COUNTIF(C111:E111,""*Atomic*"");COUNTIF(C111:E111,""*Minimal*"");COUNTIF(C111:E111,""*Uniform*"");COUNTIF(C111:E111,""*Unique*"&amp;""")},
  fit, IFERROR(FILTER(terms, counts&gt;=2), """"),
  IF(COUNTBLANK(C111:E111)&gt;0, ""No outcome yet"", IF(COUNTA(fit), TEXTJOIN("", "",,fit), """"))
)
"),"No violation, Uniform")</f>
        <v>No violation, Uniform</v>
      </c>
      <c r="I111" s="140" t="s">
        <v>75</v>
      </c>
    </row>
    <row r="112">
      <c r="A112" s="139"/>
      <c r="B112" s="131" t="s">
        <v>78</v>
      </c>
      <c r="C112" s="132" t="str">
        <f>'Labeling Max'!C112
</f>
        <v>Uniform, No violation</v>
      </c>
      <c r="D112" s="132" t="str">
        <f>'Labeling Guusje'!C112</f>
        <v>No violation</v>
      </c>
      <c r="E112" s="132" t="str">
        <f>'Labeling Matthias'!C112</f>
        <v>Uniform</v>
      </c>
      <c r="F112" s="78" t="str">
        <f t="shared" si="5"/>
        <v>No violation: 2, Atomic: 0, Minimal: 0, Uniform: 2, Unique: 0</v>
      </c>
      <c r="G112" s="78" t="str">
        <f t="shared" si="6"/>
        <v>✅</v>
      </c>
      <c r="H112" s="78" t="str">
        <f>IFERROR(__xludf.DUMMYFUNCTION("LET(
  terms, {""No violation"";""Atomic"";""Minimal"";""Uniform"";""Unique""},
  counts, {COUNTIF(C112:E112,""*No violation*"");COUNTIF(C112:E112,""*Atomic*"");COUNTIF(C112:E112,""*Minimal*"");COUNTIF(C112:E112,""*Uniform*"");COUNTIF(C112:E112,""*Unique*"&amp;""")},
  fit, IFERROR(FILTER(terms, counts&gt;=2), """"),
  IF(COUNTBLANK(C112:E112)&gt;0, ""No outcome yet"", IF(COUNTA(fit), TEXTJOIN("", "",,fit), """"))
)
"),"No violation, Uniform")</f>
        <v>No violation, Uniform</v>
      </c>
      <c r="I112" s="141" t="s">
        <v>75</v>
      </c>
    </row>
    <row r="113">
      <c r="A113" s="134"/>
      <c r="B113" s="135" t="s">
        <v>79</v>
      </c>
      <c r="C113" s="136" t="str">
        <f>'Labeling Max'!C113
</f>
        <v>No violation</v>
      </c>
      <c r="D113" s="136" t="str">
        <f>'Labeling Guusje'!C113</f>
        <v>No violation</v>
      </c>
      <c r="E113" s="136" t="str">
        <f>'Labeling Matthias'!C113</f>
        <v>No violation</v>
      </c>
      <c r="F113" s="44" t="str">
        <f t="shared" si="5"/>
        <v>No violation: 3, Atomic: 0, Minimal: 0, Uniform: 0, Unique: 0</v>
      </c>
      <c r="G113" s="44" t="str">
        <f t="shared" si="6"/>
        <v>✅</v>
      </c>
      <c r="H113" s="44" t="str">
        <f>IFERROR(__xludf.DUMMYFUNCTION("LET(
  terms, {""No violation"";""Atomic"";""Minimal"";""Uniform"";""Unique""},
  counts, {COUNTIF(C113:E113,""*No violation*"");COUNTIF(C113:E113,""*Atomic*"");COUNTIF(C113:E113,""*Minimal*"");COUNTIF(C113:E113,""*Uniform*"");COUNTIF(C113:E113,""*Unique*"&amp;""")},
  fit, IFERROR(FILTER(terms, counts&gt;=2), """"),
  IF(COUNTBLANK(C113:E113)&gt;0, ""No outcome yet"", IF(COUNTA(fit), TEXTJOIN("", "",,fit), """"))
)
"),"No violation")</f>
        <v>No violation</v>
      </c>
      <c r="I113" s="138" t="str">
        <f>IFERROR(__xludf.DUMMYFUNCTION("LET(
  terms, {""No violation"";""Atomic"";""Minimal"";""Uniform"";""Unique""},
  counts, {COUNTIF(D113:F113,""*No violation*"");COUNTIF(D113:F113,""*Atomic*"");COUNTIF(D113:F113,""*Minimal*"");COUNTIF(D113:F113,""*Uniform*"");COUNTIF(D113:F113,""*Unique*"&amp;""")},
  fit, IFERROR(FILTER(terms, counts&gt;=2), """"),
  IF(COUNTBLANK(D113:F113)&gt;0, ""No outcome yet"", IF(COUNTA(fit), TEXTJOIN("", "",,fit), """"))
)
"),"No violation")</f>
        <v>No violation</v>
      </c>
    </row>
    <row r="114">
      <c r="A114" s="139"/>
      <c r="B114" s="131" t="s">
        <v>80</v>
      </c>
      <c r="C114" s="132" t="str">
        <f>'Labeling Max'!C114
</f>
        <v>Minimal</v>
      </c>
      <c r="D114" s="132" t="str">
        <f>'Labeling Guusje'!C114</f>
        <v>Uniform</v>
      </c>
      <c r="E114" s="132" t="str">
        <f>'Labeling Matthias'!C114</f>
        <v>Uniform, Minimal</v>
      </c>
      <c r="F114" s="78" t="str">
        <f t="shared" si="5"/>
        <v>No violation: 0, Atomic: 0, Minimal: 2, Uniform: 2, Unique: 0</v>
      </c>
      <c r="G114" s="78" t="str">
        <f t="shared" si="6"/>
        <v>✅</v>
      </c>
      <c r="H114" s="78" t="str">
        <f>IFERROR(__xludf.DUMMYFUNCTION("LET(
  terms, {""No violation"";""Atomic"";""Minimal"";""Uniform"";""Unique""},
  counts, {COUNTIF(C114:E114,""*No violation*"");COUNTIF(C114:E114,""*Atomic*"");COUNTIF(C114:E114,""*Minimal*"");COUNTIF(C114:E114,""*Uniform*"");COUNTIF(C114:E114,""*Unique*"&amp;""")},
  fit, IFERROR(FILTER(terms, counts&gt;=2), """"),
  IF(COUNTBLANK(C114:E114)&gt;0, ""No outcome yet"", IF(COUNTA(fit), TEXTJOIN("", "",,fit), """"))
)
"),"Minimal, Uniform")</f>
        <v>Minimal, Uniform</v>
      </c>
      <c r="I114" s="141" t="s">
        <v>81</v>
      </c>
    </row>
    <row r="115">
      <c r="A115" s="134"/>
      <c r="B115" s="135" t="s">
        <v>82</v>
      </c>
      <c r="C115" s="136" t="str">
        <f>'Labeling Max'!C115
</f>
        <v>Atomic, Minimal, Uniform</v>
      </c>
      <c r="D115" s="136" t="str">
        <f>'Labeling Guusje'!C115</f>
        <v>Atomic, Uniform</v>
      </c>
      <c r="E115" s="136" t="str">
        <f>'Labeling Matthias'!C115</f>
        <v>Minimal, Uniform</v>
      </c>
      <c r="F115" s="44" t="str">
        <f t="shared" si="5"/>
        <v>No violation: 0, Atomic: 2, Minimal: 2, Uniform: 3, Unique: 0</v>
      </c>
      <c r="G115" s="44" t="str">
        <f t="shared" si="6"/>
        <v>✅</v>
      </c>
      <c r="H115" s="44" t="str">
        <f>IFERROR(__xludf.DUMMYFUNCTION("LET(
  terms, {""No violation"";""Atomic"";""Minimal"";""Uniform"";""Unique""},
  counts, {COUNTIF(C115:E115,""*No violation*"");COUNTIF(C115:E115,""*Atomic*"");COUNTIF(C115:E115,""*Minimal*"");COUNTIF(C115:E115,""*Uniform*"");COUNTIF(C115:E115,""*Unique*"&amp;""")},
  fit, IFERROR(FILTER(terms, counts&gt;=2), """"),
  IF(COUNTBLANK(C115:E115)&gt;0, ""No outcome yet"", IF(COUNTA(fit), TEXTJOIN("", "",,fit), """"))
)
"),"Atomic, Minimal, Uniform")</f>
        <v>Atomic, Minimal, Uniform</v>
      </c>
      <c r="I115" s="140" t="s">
        <v>83</v>
      </c>
    </row>
    <row r="116">
      <c r="A116" s="139"/>
      <c r="B116" s="131" t="s">
        <v>84</v>
      </c>
      <c r="C116" s="132" t="str">
        <f>'Labeling Max'!C116
</f>
        <v>Minimal, Uniform, Atomic</v>
      </c>
      <c r="D116" s="132" t="str">
        <f>'Labeling Guusje'!C116</f>
        <v>Atomic, Uniform</v>
      </c>
      <c r="E116" s="132" t="str">
        <f>'Labeling Matthias'!C116</f>
        <v>Minimal, Uniform</v>
      </c>
      <c r="F116" s="78" t="str">
        <f t="shared" si="5"/>
        <v>No violation: 0, Atomic: 2, Minimal: 2, Uniform: 3, Unique: 0</v>
      </c>
      <c r="G116" s="78" t="str">
        <f t="shared" si="6"/>
        <v>✅</v>
      </c>
      <c r="H116" s="78" t="str">
        <f>IFERROR(__xludf.DUMMYFUNCTION("LET(
  terms, {""No violation"";""Atomic"";""Minimal"";""Uniform"";""Unique""},
  counts, {COUNTIF(C116:E116,""*No violation*"");COUNTIF(C116:E116,""*Atomic*"");COUNTIF(C116:E116,""*Minimal*"");COUNTIF(C116:E116,""*Uniform*"");COUNTIF(C116:E116,""*Unique*"&amp;""")},
  fit, IFERROR(FILTER(terms, counts&gt;=2), """"),
  IF(COUNTBLANK(C116:E116)&gt;0, ""No outcome yet"", IF(COUNTA(fit), TEXTJOIN("", "",,fit), """"))
)
"),"Atomic, Minimal, Uniform")</f>
        <v>Atomic, Minimal, Uniform</v>
      </c>
      <c r="I116" s="141" t="s">
        <v>83</v>
      </c>
    </row>
    <row r="117">
      <c r="A117" s="134"/>
      <c r="B117" s="135" t="s">
        <v>85</v>
      </c>
      <c r="C117" s="136" t="str">
        <f>'Labeling Max'!C117
</f>
        <v>No violation</v>
      </c>
      <c r="D117" s="136" t="str">
        <f>'Labeling Guusje'!C117</f>
        <v>No violation</v>
      </c>
      <c r="E117" s="136" t="str">
        <f>'Labeling Matthias'!C117</f>
        <v>No violation</v>
      </c>
      <c r="F117" s="44" t="str">
        <f t="shared" si="5"/>
        <v>No violation: 3, Atomic: 0, Minimal: 0, Uniform: 0, Unique: 0</v>
      </c>
      <c r="G117" s="44" t="str">
        <f t="shared" si="6"/>
        <v>✅</v>
      </c>
      <c r="H117" s="44" t="str">
        <f>IFERROR(__xludf.DUMMYFUNCTION("LET(
  terms, {""No violation"";""Atomic"";""Minimal"";""Uniform"";""Unique""},
  counts, {COUNTIF(C117:E117,""*No violation*"");COUNTIF(C117:E117,""*Atomic*"");COUNTIF(C117:E117,""*Minimal*"");COUNTIF(C117:E117,""*Uniform*"");COUNTIF(C117:E117,""*Unique*"&amp;""")},
  fit, IFERROR(FILTER(terms, counts&gt;=2), """"),
  IF(COUNTBLANK(C117:E117)&gt;0, ""No outcome yet"", IF(COUNTA(fit), TEXTJOIN("", "",,fit), """"))
)
"),"No violation")</f>
        <v>No violation</v>
      </c>
      <c r="I117" s="138" t="str">
        <f>IFERROR(__xludf.DUMMYFUNCTION("LET(
  terms, {""No violation"";""Atomic"";""Minimal"";""Uniform"";""Unique""},
  counts, {COUNTIF(D117:F117,""*No violation*"");COUNTIF(D117:F117,""*Atomic*"");COUNTIF(D117:F117,""*Minimal*"");COUNTIF(D117:F117,""*Uniform*"");COUNTIF(D117:F117,""*Unique*"&amp;""")},
  fit, IFERROR(FILTER(terms, counts&gt;=2), """"),
  IF(COUNTBLANK(D117:F117)&gt;0, ""No outcome yet"", IF(COUNTA(fit), TEXTJOIN("", "",,fit), """"))
)
"),"No violation")</f>
        <v>No violation</v>
      </c>
    </row>
    <row r="118">
      <c r="A118" s="139"/>
      <c r="B118" s="131" t="s">
        <v>86</v>
      </c>
      <c r="C118" s="132" t="str">
        <f>'Labeling Max'!C118
</f>
        <v>Atomic</v>
      </c>
      <c r="D118" s="132" t="str">
        <f>'Labeling Guusje'!C118</f>
        <v>Uniform</v>
      </c>
      <c r="E118" s="132" t="str">
        <f>'Labeling Matthias'!C118</f>
        <v>Atomic</v>
      </c>
      <c r="F118" s="78" t="str">
        <f t="shared" si="5"/>
        <v>No violation: 0, Atomic: 2, Minimal: 0, Uniform: 1, Unique: 0</v>
      </c>
      <c r="G118" s="78" t="str">
        <f t="shared" si="6"/>
        <v>✅❌</v>
      </c>
      <c r="H118" s="78" t="str">
        <f>IFERROR(__xludf.DUMMYFUNCTION("LET(
  terms, {""No violation"";""Atomic"";""Minimal"";""Uniform"";""Unique""},
  counts, {COUNTIF(C118:E118,""*No violation*"");COUNTIF(C118:E118,""*Atomic*"");COUNTIF(C118:E118,""*Minimal*"");COUNTIF(C118:E118,""*Uniform*"");COUNTIF(C118:E118,""*Unique*"&amp;""")},
  fit, IFERROR(FILTER(terms, counts&gt;=2), """"),
  IF(COUNTBLANK(C118:E118)&gt;0, ""No outcome yet"", IF(COUNTA(fit), TEXTJOIN("", "",,fit), """"))
)
"),"Atomic")</f>
        <v>Atomic</v>
      </c>
      <c r="I118" s="141" t="s">
        <v>2</v>
      </c>
    </row>
    <row r="119">
      <c r="A119" s="134"/>
      <c r="B119" s="135" t="s">
        <v>87</v>
      </c>
      <c r="C119" s="136" t="str">
        <f>'Labeling Max'!C119
</f>
        <v>No violation</v>
      </c>
      <c r="D119" s="136" t="str">
        <f>'Labeling Guusje'!C119</f>
        <v>Uniform</v>
      </c>
      <c r="E119" s="136" t="str">
        <f>'Labeling Matthias'!C119</f>
        <v>No violation</v>
      </c>
      <c r="F119" s="44" t="str">
        <f t="shared" si="5"/>
        <v>No violation: 2, Atomic: 0, Minimal: 0, Uniform: 1, Unique: 0</v>
      </c>
      <c r="G119" s="44" t="str">
        <f t="shared" si="6"/>
        <v>✅❌</v>
      </c>
      <c r="H119" s="44" t="str">
        <f>IFERROR(__xludf.DUMMYFUNCTION("LET(
  terms, {""No violation"";""Atomic"";""Minimal"";""Uniform"";""Unique""},
  counts, {COUNTIF(C119:E119,""*No violation*"");COUNTIF(C119:E119,""*Atomic*"");COUNTIF(C119:E119,""*Minimal*"");COUNTIF(C119:E119,""*Uniform*"");COUNTIF(C119:E119,""*Unique*"&amp;""")},
  fit, IFERROR(FILTER(terms, counts&gt;=2), """"),
  IF(COUNTBLANK(C119:E119)&gt;0, ""No outcome yet"", IF(COUNTA(fit), TEXTJOIN("", "",,fit), """"))
)
"),"No violation")</f>
        <v>No violation</v>
      </c>
      <c r="I119" s="140" t="s">
        <v>75</v>
      </c>
    </row>
    <row r="120">
      <c r="A120" s="139"/>
      <c r="B120" s="131" t="s">
        <v>88</v>
      </c>
      <c r="C120" s="132" t="str">
        <f>'Labeling Max'!C120
</f>
        <v>No violation</v>
      </c>
      <c r="D120" s="132" t="str">
        <f>'Labeling Guusje'!C120</f>
        <v>No violation</v>
      </c>
      <c r="E120" s="132" t="str">
        <f>'Labeling Matthias'!C120</f>
        <v>No violation</v>
      </c>
      <c r="F120" s="78" t="str">
        <f t="shared" si="5"/>
        <v>No violation: 3, Atomic: 0, Minimal: 0, Uniform: 0, Unique: 0</v>
      </c>
      <c r="G120" s="78" t="str">
        <f t="shared" si="6"/>
        <v>✅</v>
      </c>
      <c r="H120" s="78" t="str">
        <f>IFERROR(__xludf.DUMMYFUNCTION("LET(
  terms, {""No violation"";""Atomic"";""Minimal"";""Uniform"";""Unique""},
  counts, {COUNTIF(C120:E120,""*No violation*"");COUNTIF(C120:E120,""*Atomic*"");COUNTIF(C120:E120,""*Minimal*"");COUNTIF(C120:E120,""*Uniform*"");COUNTIF(C120:E120,""*Unique*"&amp;""")},
  fit, IFERROR(FILTER(terms, counts&gt;=2), """"),
  IF(COUNTBLANK(C120:E120)&gt;0, ""No outcome yet"", IF(COUNTA(fit), TEXTJOIN("", "",,fit), """"))
)
"),"No violation")</f>
        <v>No violation</v>
      </c>
      <c r="I120" s="133" t="str">
        <f>IFERROR(__xludf.DUMMYFUNCTION("LET(
  terms, {""No violation"";""Atomic"";""Minimal"";""Uniform"";""Unique""},
  counts, {COUNTIF(D120:F120,""*No violation*"");COUNTIF(D120:F120,""*Atomic*"");COUNTIF(D120:F120,""*Minimal*"");COUNTIF(D120:F120,""*Uniform*"");COUNTIF(D120:F120,""*Unique*"&amp;""")},
  fit, IFERROR(FILTER(terms, counts&gt;=2), """"),
  IF(COUNTBLANK(D120:F120)&gt;0, ""No outcome yet"", IF(COUNTA(fit), TEXTJOIN("", "",,fit), """"))
)
"),"No violation")</f>
        <v>No violation</v>
      </c>
    </row>
    <row r="121">
      <c r="A121" s="134"/>
      <c r="B121" s="135" t="s">
        <v>89</v>
      </c>
      <c r="C121" s="136" t="str">
        <f>'Labeling Max'!C121
</f>
        <v>No violation</v>
      </c>
      <c r="D121" s="136" t="str">
        <f>'Labeling Guusje'!C121</f>
        <v>No violation</v>
      </c>
      <c r="E121" s="136" t="str">
        <f>'Labeling Matthias'!C121</f>
        <v>No violation</v>
      </c>
      <c r="F121" s="44" t="str">
        <f t="shared" si="5"/>
        <v>No violation: 3, Atomic: 0, Minimal: 0, Uniform: 0, Unique: 0</v>
      </c>
      <c r="G121" s="44" t="str">
        <f t="shared" si="6"/>
        <v>✅</v>
      </c>
      <c r="H121" s="44" t="str">
        <f>IFERROR(__xludf.DUMMYFUNCTION("LET(
  terms, {""No violation"";""Atomic"";""Minimal"";""Uniform"";""Unique""},
  counts, {COUNTIF(C121:E121,""*No violation*"");COUNTIF(C121:E121,""*Atomic*"");COUNTIF(C121:E121,""*Minimal*"");COUNTIF(C121:E121,""*Uniform*"");COUNTIF(C121:E121,""*Unique*"&amp;""")},
  fit, IFERROR(FILTER(terms, counts&gt;=2), """"),
  IF(COUNTBLANK(C121:E121)&gt;0, ""No outcome yet"", IF(COUNTA(fit), TEXTJOIN("", "",,fit), """"))
)
"),"No violation")</f>
        <v>No violation</v>
      </c>
      <c r="I121" s="138" t="str">
        <f>IFERROR(__xludf.DUMMYFUNCTION("LET(
  terms, {""No violation"";""Atomic"";""Minimal"";""Uniform"";""Unique""},
  counts, {COUNTIF(D121:F121,""*No violation*"");COUNTIF(D121:F121,""*Atomic*"");COUNTIF(D121:F121,""*Minimal*"");COUNTIF(D121:F121,""*Uniform*"");COUNTIF(D121:F121,""*Unique*"&amp;""")},
  fit, IFERROR(FILTER(terms, counts&gt;=2), """"),
  IF(COUNTBLANK(D121:F121)&gt;0, ""No outcome yet"", IF(COUNTA(fit), TEXTJOIN("", "",,fit), """"))
)
"),"No violation")</f>
        <v>No violation</v>
      </c>
    </row>
    <row r="122">
      <c r="A122" s="139"/>
      <c r="B122" s="131" t="s">
        <v>90</v>
      </c>
      <c r="C122" s="132" t="str">
        <f>'Labeling Max'!C122
</f>
        <v>Atomic</v>
      </c>
      <c r="D122" s="132" t="str">
        <f>'Labeling Guusje'!C122</f>
        <v>Atomic</v>
      </c>
      <c r="E122" s="132" t="str">
        <f>'Labeling Matthias'!C122</f>
        <v>Atomic</v>
      </c>
      <c r="F122" s="78" t="str">
        <f t="shared" si="5"/>
        <v>No violation: 0, Atomic: 3, Minimal: 0, Uniform: 0, Unique: 0</v>
      </c>
      <c r="G122" s="78" t="str">
        <f t="shared" si="6"/>
        <v>✅</v>
      </c>
      <c r="H122" s="78" t="str">
        <f>IFERROR(__xludf.DUMMYFUNCTION("LET(
  terms, {""No violation"";""Atomic"";""Minimal"";""Uniform"";""Unique""},
  counts, {COUNTIF(C122:E122,""*No violation*"");COUNTIF(C122:E122,""*Atomic*"");COUNTIF(C122:E122,""*Minimal*"");COUNTIF(C122:E122,""*Uniform*"");COUNTIF(C122:E122,""*Unique*"&amp;""")},
  fit, IFERROR(FILTER(terms, counts&gt;=2), """"),
  IF(COUNTBLANK(C122:E122)&gt;0, ""No outcome yet"", IF(COUNTA(fit), TEXTJOIN("", "",,fit), """"))
)
"),"Atomic")</f>
        <v>Atomic</v>
      </c>
      <c r="I122" s="133" t="str">
        <f>IFERROR(__xludf.DUMMYFUNCTION("LET(
  terms, {""No violation"";""Atomic"";""Minimal"";""Uniform"";""Unique""},
  counts, {COUNTIF(D122:F122,""*No violation*"");COUNTIF(D122:F122,""*Atomic*"");COUNTIF(D122:F122,""*Minimal*"");COUNTIF(D122:F122,""*Uniform*"");COUNTIF(D122:F122,""*Unique*"&amp;""")},
  fit, IFERROR(FILTER(terms, counts&gt;=2), """"),
  IF(COUNTBLANK(D122:F122)&gt;0, ""No outcome yet"", IF(COUNTA(fit), TEXTJOIN("", "",,fit), """"))
)
"),"Atomic")</f>
        <v>Atomic</v>
      </c>
    </row>
    <row r="123">
      <c r="A123" s="134"/>
      <c r="B123" s="135" t="s">
        <v>91</v>
      </c>
      <c r="C123" s="136" t="str">
        <f>'Labeling Max'!C123
</f>
        <v>No violation</v>
      </c>
      <c r="D123" s="136" t="str">
        <f>'Labeling Guusje'!C123</f>
        <v>No violation</v>
      </c>
      <c r="E123" s="136" t="str">
        <f>'Labeling Matthias'!C123</f>
        <v>No violation</v>
      </c>
      <c r="F123" s="44" t="str">
        <f t="shared" si="5"/>
        <v>No violation: 3, Atomic: 0, Minimal: 0, Uniform: 0, Unique: 0</v>
      </c>
      <c r="G123" s="44" t="str">
        <f t="shared" si="6"/>
        <v>✅</v>
      </c>
      <c r="H123" s="44" t="str">
        <f>IFERROR(__xludf.DUMMYFUNCTION("LET(
  terms, {""No violation"";""Atomic"";""Minimal"";""Uniform"";""Unique""},
  counts, {COUNTIF(C123:E123,""*No violation*"");COUNTIF(C123:E123,""*Atomic*"");COUNTIF(C123:E123,""*Minimal*"");COUNTIF(C123:E123,""*Uniform*"");COUNTIF(C123:E123,""*Unique*"&amp;""")},
  fit, IFERROR(FILTER(terms, counts&gt;=2), """"),
  IF(COUNTBLANK(C123:E123)&gt;0, ""No outcome yet"", IF(COUNTA(fit), TEXTJOIN("", "",,fit), """"))
)
"),"No violation")</f>
        <v>No violation</v>
      </c>
      <c r="I123" s="138" t="str">
        <f>IFERROR(__xludf.DUMMYFUNCTION("LET(
  terms, {""No violation"";""Atomic"";""Minimal"";""Uniform"";""Unique""},
  counts, {COUNTIF(D123:F123,""*No violation*"");COUNTIF(D123:F123,""*Atomic*"");COUNTIF(D123:F123,""*Minimal*"");COUNTIF(D123:F123,""*Uniform*"");COUNTIF(D123:F123,""*Unique*"&amp;""")},
  fit, IFERROR(FILTER(terms, counts&gt;=2), """"),
  IF(COUNTBLANK(D123:F123)&gt;0, ""No outcome yet"", IF(COUNTA(fit), TEXTJOIN("", "",,fit), """"))
)
"),"No violation")</f>
        <v>No violation</v>
      </c>
    </row>
    <row r="124">
      <c r="A124" s="139"/>
      <c r="B124" s="131" t="s">
        <v>92</v>
      </c>
      <c r="C124" s="132" t="str">
        <f>'Labeling Max'!C124
</f>
        <v>No violation</v>
      </c>
      <c r="D124" s="132" t="str">
        <f>'Labeling Guusje'!C124</f>
        <v>No violation</v>
      </c>
      <c r="E124" s="132" t="str">
        <f>'Labeling Matthias'!C124</f>
        <v>No violation</v>
      </c>
      <c r="F124" s="78" t="str">
        <f t="shared" si="5"/>
        <v>No violation: 3, Atomic: 0, Minimal: 0, Uniform: 0, Unique: 0</v>
      </c>
      <c r="G124" s="78" t="str">
        <f t="shared" si="6"/>
        <v>✅</v>
      </c>
      <c r="H124" s="78" t="str">
        <f>IFERROR(__xludf.DUMMYFUNCTION("LET(
  terms, {""No violation"";""Atomic"";""Minimal"";""Uniform"";""Unique""},
  counts, {COUNTIF(C124:E124,""*No violation*"");COUNTIF(C124:E124,""*Atomic*"");COUNTIF(C124:E124,""*Minimal*"");COUNTIF(C124:E124,""*Uniform*"");COUNTIF(C124:E124,""*Unique*"&amp;""")},
  fit, IFERROR(FILTER(terms, counts&gt;=2), """"),
  IF(COUNTBLANK(C124:E124)&gt;0, ""No outcome yet"", IF(COUNTA(fit), TEXTJOIN("", "",,fit), """"))
)
"),"No violation")</f>
        <v>No violation</v>
      </c>
      <c r="I124" s="133" t="str">
        <f>IFERROR(__xludf.DUMMYFUNCTION("LET(
  terms, {""No violation"";""Atomic"";""Minimal"";""Uniform"";""Unique""},
  counts, {COUNTIF(D124:F124,""*No violation*"");COUNTIF(D124:F124,""*Atomic*"");COUNTIF(D124:F124,""*Minimal*"");COUNTIF(D124:F124,""*Uniform*"");COUNTIF(D124:F124,""*Unique*"&amp;""")},
  fit, IFERROR(FILTER(terms, counts&gt;=2), """"),
  IF(COUNTBLANK(D124:F124)&gt;0, ""No outcome yet"", IF(COUNTA(fit), TEXTJOIN("", "",,fit), """"))
)
"),"No violation")</f>
        <v>No violation</v>
      </c>
    </row>
    <row r="125">
      <c r="A125" s="134"/>
      <c r="B125" s="135" t="s">
        <v>93</v>
      </c>
      <c r="C125" s="136" t="str">
        <f>'Labeling Max'!C125
</f>
        <v>Unique</v>
      </c>
      <c r="D125" s="136" t="str">
        <f>'Labeling Guusje'!C125</f>
        <v>No violation</v>
      </c>
      <c r="E125" s="136" t="str">
        <f>'Labeling Matthias'!C125</f>
        <v>No violation</v>
      </c>
      <c r="F125" s="44" t="str">
        <f t="shared" si="5"/>
        <v>No violation: 2, Atomic: 0, Minimal: 0, Uniform: 0, Unique: 1</v>
      </c>
      <c r="G125" s="44" t="str">
        <f t="shared" si="6"/>
        <v>✅❌</v>
      </c>
      <c r="H125" s="44" t="str">
        <f>IFERROR(__xludf.DUMMYFUNCTION("LET(
  terms, {""No violation"";""Atomic"";""Minimal"";""Uniform"";""Unique""},
  counts, {COUNTIF(C125:E125,""*No violation*"");COUNTIF(C125:E125,""*Atomic*"");COUNTIF(C125:E125,""*Minimal*"");COUNTIF(C125:E125,""*Uniform*"");COUNTIF(C125:E125,""*Unique*"&amp;""")},
  fit, IFERROR(FILTER(terms, counts&gt;=2), """"),
  IF(COUNTBLANK(C125:E125)&gt;0, ""No outcome yet"", IF(COUNTA(fit), TEXTJOIN("", "",,fit), """"))
)
"),"No violation")</f>
        <v>No violation</v>
      </c>
      <c r="I125" s="140" t="s">
        <v>75</v>
      </c>
    </row>
    <row r="126">
      <c r="A126" s="139"/>
      <c r="B126" s="131" t="s">
        <v>94</v>
      </c>
      <c r="C126" s="132" t="str">
        <f>'Labeling Max'!C126
</f>
        <v>No violation</v>
      </c>
      <c r="D126" s="132" t="str">
        <f>'Labeling Guusje'!C126</f>
        <v>No violation</v>
      </c>
      <c r="E126" s="132" t="str">
        <f>'Labeling Matthias'!C126</f>
        <v>No violation</v>
      </c>
      <c r="F126" s="78" t="str">
        <f t="shared" si="5"/>
        <v>No violation: 3, Atomic: 0, Minimal: 0, Uniform: 0, Unique: 0</v>
      </c>
      <c r="G126" s="78" t="str">
        <f t="shared" si="6"/>
        <v>✅</v>
      </c>
      <c r="H126" s="78" t="str">
        <f>IFERROR(__xludf.DUMMYFUNCTION("LET(
  terms, {""No violation"";""Atomic"";""Minimal"";""Uniform"";""Unique""},
  counts, {COUNTIF(C126:E126,""*No violation*"");COUNTIF(C126:E126,""*Atomic*"");COUNTIF(C126:E126,""*Minimal*"");COUNTIF(C126:E126,""*Uniform*"");COUNTIF(C126:E126,""*Unique*"&amp;""")},
  fit, IFERROR(FILTER(terms, counts&gt;=2), """"),
  IF(COUNTBLANK(C126:E126)&gt;0, ""No outcome yet"", IF(COUNTA(fit), TEXTJOIN("", "",,fit), """"))
)
"),"No violation")</f>
        <v>No violation</v>
      </c>
      <c r="I126" s="133" t="str">
        <f>IFERROR(__xludf.DUMMYFUNCTION("LET(
  terms, {""No violation"";""Atomic"";""Minimal"";""Uniform"";""Unique""},
  counts, {COUNTIF(D126:F126,""*No violation*"");COUNTIF(D126:F126,""*Atomic*"");COUNTIF(D126:F126,""*Minimal*"");COUNTIF(D126:F126,""*Uniform*"");COUNTIF(D126:F126,""*Unique*"&amp;""")},
  fit, IFERROR(FILTER(terms, counts&gt;=2), """"),
  IF(COUNTBLANK(D126:F126)&gt;0, ""No outcome yet"", IF(COUNTA(fit), TEXTJOIN("", "",,fit), """"))
)
"),"No violation")</f>
        <v>No violation</v>
      </c>
    </row>
    <row r="127">
      <c r="A127" s="134"/>
      <c r="B127" s="135" t="s">
        <v>95</v>
      </c>
      <c r="C127" s="136" t="str">
        <f>'Labeling Max'!C127
</f>
        <v>No violation</v>
      </c>
      <c r="D127" s="136" t="str">
        <f>'Labeling Guusje'!C127</f>
        <v>No violation</v>
      </c>
      <c r="E127" s="136" t="str">
        <f>'Labeling Matthias'!C127</f>
        <v>No violation</v>
      </c>
      <c r="F127" s="44" t="str">
        <f t="shared" si="5"/>
        <v>No violation: 3, Atomic: 0, Minimal: 0, Uniform: 0, Unique: 0</v>
      </c>
      <c r="G127" s="44" t="str">
        <f t="shared" si="6"/>
        <v>✅</v>
      </c>
      <c r="H127" s="44" t="str">
        <f>IFERROR(__xludf.DUMMYFUNCTION("LET(
  terms, {""No violation"";""Atomic"";""Minimal"";""Uniform"";""Unique""},
  counts, {COUNTIF(C127:E127,""*No violation*"");COUNTIF(C127:E127,""*Atomic*"");COUNTIF(C127:E127,""*Minimal*"");COUNTIF(C127:E127,""*Uniform*"");COUNTIF(C127:E127,""*Unique*"&amp;""")},
  fit, IFERROR(FILTER(terms, counts&gt;=2), """"),
  IF(COUNTBLANK(C127:E127)&gt;0, ""No outcome yet"", IF(COUNTA(fit), TEXTJOIN("", "",,fit), """"))
)
"),"No violation")</f>
        <v>No violation</v>
      </c>
      <c r="I127" s="138" t="str">
        <f>IFERROR(__xludf.DUMMYFUNCTION("LET(
  terms, {""No violation"";""Atomic"";""Minimal"";""Uniform"";""Unique""},
  counts, {COUNTIF(D127:F127,""*No violation*"");COUNTIF(D127:F127,""*Atomic*"");COUNTIF(D127:F127,""*Minimal*"");COUNTIF(D127:F127,""*Uniform*"");COUNTIF(D127:F127,""*Unique*"&amp;""")},
  fit, IFERROR(FILTER(terms, counts&gt;=2), """"),
  IF(COUNTBLANK(D127:F127)&gt;0, ""No outcome yet"", IF(COUNTA(fit), TEXTJOIN("", "",,fit), """"))
)
"),"No violation")</f>
        <v>No violation</v>
      </c>
    </row>
    <row r="128">
      <c r="A128" s="139"/>
      <c r="B128" s="131" t="s">
        <v>96</v>
      </c>
      <c r="C128" s="132" t="str">
        <f>'Labeling Max'!C128
</f>
        <v>Atomic, Minimal</v>
      </c>
      <c r="D128" s="132" t="str">
        <f>'Labeling Guusje'!C128</f>
        <v>Atomic</v>
      </c>
      <c r="E128" s="132" t="str">
        <f>'Labeling Matthias'!C128</f>
        <v>Minimal, Atomic</v>
      </c>
      <c r="F128" s="78" t="str">
        <f t="shared" si="5"/>
        <v>No violation: 0, Atomic: 3, Minimal: 2, Uniform: 0, Unique: 0</v>
      </c>
      <c r="G128" s="78" t="str">
        <f t="shared" si="6"/>
        <v>✅</v>
      </c>
      <c r="H128" s="78" t="str">
        <f>IFERROR(__xludf.DUMMYFUNCTION("LET(
  terms, {""No violation"";""Atomic"";""Minimal"";""Uniform"";""Unique""},
  counts, {COUNTIF(C128:E128,""*No violation*"");COUNTIF(C128:E128,""*Atomic*"");COUNTIF(C128:E128,""*Minimal*"");COUNTIF(C128:E128,""*Uniform*"");COUNTIF(C128:E128,""*Unique*"&amp;""")},
  fit, IFERROR(FILTER(terms, counts&gt;=2), """"),
  IF(COUNTBLANK(C128:E128)&gt;0, ""No outcome yet"", IF(COUNTA(fit), TEXTJOIN("", "",,fit), """"))
)
"),"Atomic, Minimal")</f>
        <v>Atomic, Minimal</v>
      </c>
      <c r="I128" s="141" t="s">
        <v>97</v>
      </c>
    </row>
    <row r="129">
      <c r="A129" s="134"/>
      <c r="B129" s="135" t="s">
        <v>98</v>
      </c>
      <c r="C129" s="136" t="str">
        <f>'Labeling Max'!C129
</f>
        <v>No violation</v>
      </c>
      <c r="D129" s="136" t="str">
        <f>'Labeling Guusje'!C129</f>
        <v>Atomic</v>
      </c>
      <c r="E129" s="136" t="str">
        <f>'Labeling Matthias'!C129</f>
        <v>No violation</v>
      </c>
      <c r="F129" s="44" t="str">
        <f t="shared" si="5"/>
        <v>No violation: 2, Atomic: 1, Minimal: 0, Uniform: 0, Unique: 0</v>
      </c>
      <c r="G129" s="44" t="str">
        <f t="shared" si="6"/>
        <v>✅❌</v>
      </c>
      <c r="H129" s="44" t="str">
        <f>IFERROR(__xludf.DUMMYFUNCTION("LET(
  terms, {""No violation"";""Atomic"";""Minimal"";""Uniform"";""Unique""},
  counts, {COUNTIF(C129:E129,""*No violation*"");COUNTIF(C129:E129,""*Atomic*"");COUNTIF(C129:E129,""*Minimal*"");COUNTIF(C129:E129,""*Uniform*"");COUNTIF(C129:E129,""*Unique*"&amp;""")},
  fit, IFERROR(FILTER(terms, counts&gt;=2), """"),
  IF(COUNTBLANK(C129:E129)&gt;0, ""No outcome yet"", IF(COUNTA(fit), TEXTJOIN("", "",,fit), """"))
)
"),"No violation")</f>
        <v>No violation</v>
      </c>
      <c r="I129" s="140" t="s">
        <v>2</v>
      </c>
    </row>
    <row r="130">
      <c r="A130" s="139"/>
      <c r="B130" s="131" t="s">
        <v>99</v>
      </c>
      <c r="C130" s="132" t="str">
        <f>'Labeling Max'!C130
</f>
        <v>No violation</v>
      </c>
      <c r="D130" s="132" t="str">
        <f>'Labeling Guusje'!C130</f>
        <v>No violation</v>
      </c>
      <c r="E130" s="132" t="str">
        <f>'Labeling Matthias'!C130</f>
        <v>No violation</v>
      </c>
      <c r="F130" s="78" t="str">
        <f t="shared" si="5"/>
        <v>No violation: 3, Atomic: 0, Minimal: 0, Uniform: 0, Unique: 0</v>
      </c>
      <c r="G130" s="78" t="str">
        <f t="shared" si="6"/>
        <v>✅</v>
      </c>
      <c r="H130" s="78" t="str">
        <f>IFERROR(__xludf.DUMMYFUNCTION("LET(
  terms, {""No violation"";""Atomic"";""Minimal"";""Uniform"";""Unique""},
  counts, {COUNTIF(C130:E130,""*No violation*"");COUNTIF(C130:E130,""*Atomic*"");COUNTIF(C130:E130,""*Minimal*"");COUNTIF(C130:E130,""*Uniform*"");COUNTIF(C130:E130,""*Unique*"&amp;""")},
  fit, IFERROR(FILTER(terms, counts&gt;=2), """"),
  IF(COUNTBLANK(C130:E130)&gt;0, ""No outcome yet"", IF(COUNTA(fit), TEXTJOIN("", "",,fit), """"))
)
"),"No violation")</f>
        <v>No violation</v>
      </c>
      <c r="I130" s="133" t="str">
        <f>IFERROR(__xludf.DUMMYFUNCTION("LET(
  terms, {""No violation"";""Atomic"";""Minimal"";""Uniform"";""Unique""},
  counts, {COUNTIF(D130:F130,""*No violation*"");COUNTIF(D130:F130,""*Atomic*"");COUNTIF(D130:F130,""*Minimal*"");COUNTIF(D130:F130,""*Uniform*"");COUNTIF(D130:F130,""*Unique*"&amp;""")},
  fit, IFERROR(FILTER(terms, counts&gt;=2), """"),
  IF(COUNTBLANK(D130:F130)&gt;0, ""No outcome yet"", IF(COUNTA(fit), TEXTJOIN("", "",,fit), """"))
)
"),"No violation")</f>
        <v>No violation</v>
      </c>
    </row>
    <row r="131">
      <c r="A131" s="134"/>
      <c r="B131" s="135" t="s">
        <v>100</v>
      </c>
      <c r="C131" s="136" t="str">
        <f>'Labeling Max'!C131
</f>
        <v>No violation</v>
      </c>
      <c r="D131" s="136" t="str">
        <f>'Labeling Guusje'!C131</f>
        <v>No violation</v>
      </c>
      <c r="E131" s="136" t="str">
        <f>'Labeling Matthias'!C131</f>
        <v>No violation</v>
      </c>
      <c r="F131" s="44" t="str">
        <f t="shared" si="5"/>
        <v>No violation: 3, Atomic: 0, Minimal: 0, Uniform: 0, Unique: 0</v>
      </c>
      <c r="G131" s="44" t="str">
        <f t="shared" si="6"/>
        <v>✅</v>
      </c>
      <c r="H131" s="44" t="str">
        <f>IFERROR(__xludf.DUMMYFUNCTION("LET(
  terms, {""No violation"";""Atomic"";""Minimal"";""Uniform"";""Unique""},
  counts, {COUNTIF(C131:E131,""*No violation*"");COUNTIF(C131:E131,""*Atomic*"");COUNTIF(C131:E131,""*Minimal*"");COUNTIF(C131:E131,""*Uniform*"");COUNTIF(C131:E131,""*Unique*"&amp;""")},
  fit, IFERROR(FILTER(terms, counts&gt;=2), """"),
  IF(COUNTBLANK(C131:E131)&gt;0, ""No outcome yet"", IF(COUNTA(fit), TEXTJOIN("", "",,fit), """"))
)
"),"No violation")</f>
        <v>No violation</v>
      </c>
      <c r="I131" s="138" t="str">
        <f>IFERROR(__xludf.DUMMYFUNCTION("LET(
  terms, {""No violation"";""Atomic"";""Minimal"";""Uniform"";""Unique""},
  counts, {COUNTIF(D131:F131,""*No violation*"");COUNTIF(D131:F131,""*Atomic*"");COUNTIF(D131:F131,""*Minimal*"");COUNTIF(D131:F131,""*Uniform*"");COUNTIF(D131:F131,""*Unique*"&amp;""")},
  fit, IFERROR(FILTER(terms, counts&gt;=2), """"),
  IF(COUNTBLANK(D131:F131)&gt;0, ""No outcome yet"", IF(COUNTA(fit), TEXTJOIN("", "",,fit), """"))
)
"),"No violation")</f>
        <v>No violation</v>
      </c>
    </row>
    <row r="132">
      <c r="A132" s="139"/>
      <c r="B132" s="131" t="s">
        <v>101</v>
      </c>
      <c r="C132" s="132" t="str">
        <f>'Labeling Max'!C132
</f>
        <v>Atomic</v>
      </c>
      <c r="D132" s="132" t="str">
        <f>'Labeling Guusje'!C132</f>
        <v>Atomic</v>
      </c>
      <c r="E132" s="132" t="str">
        <f>'Labeling Matthias'!C132</f>
        <v>No violation</v>
      </c>
      <c r="F132" s="78" t="str">
        <f t="shared" si="5"/>
        <v>No violation: 1, Atomic: 2, Minimal: 0, Uniform: 0, Unique: 0</v>
      </c>
      <c r="G132" s="78" t="str">
        <f t="shared" si="6"/>
        <v>✅❌</v>
      </c>
      <c r="H132" s="78" t="str">
        <f>IFERROR(__xludf.DUMMYFUNCTION("LET(
  terms, {""No violation"";""Atomic"";""Minimal"";""Uniform"";""Unique""},
  counts, {COUNTIF(C132:E132,""*No violation*"");COUNTIF(C132:E132,""*Atomic*"");COUNTIF(C132:E132,""*Minimal*"");COUNTIF(C132:E132,""*Uniform*"");COUNTIF(C132:E132,""*Unique*"&amp;""")},
  fit, IFERROR(FILTER(terms, counts&gt;=2), """"),
  IF(COUNTBLANK(C132:E132)&gt;0, ""No outcome yet"", IF(COUNTA(fit), TEXTJOIN("", "",,fit), """"))
)
"),"Atomic")</f>
        <v>Atomic</v>
      </c>
      <c r="I132" s="141" t="s">
        <v>2</v>
      </c>
    </row>
    <row r="133">
      <c r="A133" s="134"/>
      <c r="B133" s="135" t="s">
        <v>102</v>
      </c>
      <c r="C133" s="136" t="str">
        <f>'Labeling Max'!C133
</f>
        <v>Atomic</v>
      </c>
      <c r="D133" s="136" t="str">
        <f>'Labeling Guusje'!C133</f>
        <v>Atomic</v>
      </c>
      <c r="E133" s="136" t="str">
        <f>'Labeling Matthias'!C133</f>
        <v>Atomic</v>
      </c>
      <c r="F133" s="44" t="str">
        <f t="shared" si="5"/>
        <v>No violation: 0, Atomic: 3, Minimal: 0, Uniform: 0, Unique: 0</v>
      </c>
      <c r="G133" s="44" t="str">
        <f t="shared" si="6"/>
        <v>✅</v>
      </c>
      <c r="H133" s="44" t="str">
        <f>IFERROR(__xludf.DUMMYFUNCTION("LET(
  terms, {""No violation"";""Atomic"";""Minimal"";""Uniform"";""Unique""},
  counts, {COUNTIF(C133:E133,""*No violation*"");COUNTIF(C133:E133,""*Atomic*"");COUNTIF(C133:E133,""*Minimal*"");COUNTIF(C133:E133,""*Uniform*"");COUNTIF(C133:E133,""*Unique*"&amp;""")},
  fit, IFERROR(FILTER(terms, counts&gt;=2), """"),
  IF(COUNTBLANK(C133:E133)&gt;0, ""No outcome yet"", IF(COUNTA(fit), TEXTJOIN("", "",,fit), """"))
)
"),"Atomic")</f>
        <v>Atomic</v>
      </c>
      <c r="I133" s="138" t="str">
        <f>IFERROR(__xludf.DUMMYFUNCTION("LET(
  terms, {""No violation"";""Atomic"";""Minimal"";""Uniform"";""Unique""},
  counts, {COUNTIF(D133:F133,""*No violation*"");COUNTIF(D133:F133,""*Atomic*"");COUNTIF(D133:F133,""*Minimal*"");COUNTIF(D133:F133,""*Uniform*"");COUNTIF(D133:F133,""*Unique*"&amp;""")},
  fit, IFERROR(FILTER(terms, counts&gt;=2), """"),
  IF(COUNTBLANK(D133:F133)&gt;0, ""No outcome yet"", IF(COUNTA(fit), TEXTJOIN("", "",,fit), """"))
)
"),"Atomic")</f>
        <v>Atomic</v>
      </c>
    </row>
    <row r="134">
      <c r="A134" s="139"/>
      <c r="B134" s="131" t="s">
        <v>103</v>
      </c>
      <c r="C134" s="132" t="str">
        <f>'Labeling Max'!C134
</f>
        <v>Atomic, Minimal</v>
      </c>
      <c r="D134" s="132" t="str">
        <f>'Labeling Guusje'!C134</f>
        <v>Atomic</v>
      </c>
      <c r="E134" s="132" t="str">
        <f>'Labeling Matthias'!C134</f>
        <v>Atomic, Minimal</v>
      </c>
      <c r="F134" s="78" t="str">
        <f t="shared" si="5"/>
        <v>No violation: 0, Atomic: 3, Minimal: 2, Uniform: 0, Unique: 0</v>
      </c>
      <c r="G134" s="78" t="str">
        <f t="shared" si="6"/>
        <v>✅</v>
      </c>
      <c r="H134" s="78" t="str">
        <f>IFERROR(__xludf.DUMMYFUNCTION("LET(
  terms, {""No violation"";""Atomic"";""Minimal"";""Uniform"";""Unique""},
  counts, {COUNTIF(C134:E134,""*No violation*"");COUNTIF(C134:E134,""*Atomic*"");COUNTIF(C134:E134,""*Minimal*"");COUNTIF(C134:E134,""*Uniform*"");COUNTIF(C134:E134,""*Unique*"&amp;""")},
  fit, IFERROR(FILTER(terms, counts&gt;=2), """"),
  IF(COUNTBLANK(C134:E134)&gt;0, ""No outcome yet"", IF(COUNTA(fit), TEXTJOIN("", "",,fit), """"))
)
"),"Atomic, Minimal")</f>
        <v>Atomic, Minimal</v>
      </c>
      <c r="I134" s="141" t="s">
        <v>97</v>
      </c>
    </row>
    <row r="135">
      <c r="A135" s="134"/>
      <c r="B135" s="135" t="s">
        <v>104</v>
      </c>
      <c r="C135" s="136" t="str">
        <f>'Labeling Max'!C135
</f>
        <v>No violation</v>
      </c>
      <c r="D135" s="136" t="str">
        <f>'Labeling Guusje'!C135</f>
        <v>Atomic</v>
      </c>
      <c r="E135" s="136" t="str">
        <f>'Labeling Matthias'!C135</f>
        <v>No violation</v>
      </c>
      <c r="F135" s="44" t="str">
        <f t="shared" si="5"/>
        <v>No violation: 2, Atomic: 1, Minimal: 0, Uniform: 0, Unique: 0</v>
      </c>
      <c r="G135" s="44" t="str">
        <f t="shared" si="6"/>
        <v>✅❌</v>
      </c>
      <c r="H135" s="44" t="str">
        <f>IFERROR(__xludf.DUMMYFUNCTION("LET(
  terms, {""No violation"";""Atomic"";""Minimal"";""Uniform"";""Unique""},
  counts, {COUNTIF(C135:E135,""*No violation*"");COUNTIF(C135:E135,""*Atomic*"");COUNTIF(C135:E135,""*Minimal*"");COUNTIF(C135:E135,""*Uniform*"");COUNTIF(C135:E135,""*Unique*"&amp;""")},
  fit, IFERROR(FILTER(terms, counts&gt;=2), """"),
  IF(COUNTBLANK(C135:E135)&gt;0, ""No outcome yet"", IF(COUNTA(fit), TEXTJOIN("", "",,fit), """"))
)
"),"No violation")</f>
        <v>No violation</v>
      </c>
      <c r="I135" s="140" t="s">
        <v>75</v>
      </c>
    </row>
    <row r="136">
      <c r="A136" s="139"/>
      <c r="B136" s="131" t="s">
        <v>105</v>
      </c>
      <c r="C136" s="132" t="str">
        <f>'Labeling Max'!C136
</f>
        <v>No violation, Atomic</v>
      </c>
      <c r="D136" s="132" t="str">
        <f>'Labeling Guusje'!C136</f>
        <v>No violation</v>
      </c>
      <c r="E136" s="132" t="str">
        <f>'Labeling Matthias'!C136</f>
        <v>No violation</v>
      </c>
      <c r="F136" s="78" t="str">
        <f t="shared" si="5"/>
        <v>No violation: 3, Atomic: 1, Minimal: 0, Uniform: 0, Unique: 0</v>
      </c>
      <c r="G136" s="78" t="str">
        <f t="shared" si="6"/>
        <v>✅❌</v>
      </c>
      <c r="H136" s="78" t="str">
        <f>IFERROR(__xludf.DUMMYFUNCTION("LET(
  terms, {""No violation"";""Atomic"";""Minimal"";""Uniform"";""Unique""},
  counts, {COUNTIF(C136:E136,""*No violation*"");COUNTIF(C136:E136,""*Atomic*"");COUNTIF(C136:E136,""*Minimal*"");COUNTIF(C136:E136,""*Uniform*"");COUNTIF(C136:E136,""*Unique*"&amp;""")},
  fit, IFERROR(FILTER(terms, counts&gt;=2), """"),
  IF(COUNTBLANK(C136:E136)&gt;0, ""No outcome yet"", IF(COUNTA(fit), TEXTJOIN("", "",,fit), """"))
)
"),"No violation")</f>
        <v>No violation</v>
      </c>
      <c r="I136" s="141" t="s">
        <v>75</v>
      </c>
    </row>
    <row r="137">
      <c r="A137" s="134"/>
      <c r="B137" s="135" t="s">
        <v>106</v>
      </c>
      <c r="C137" s="136" t="str">
        <f>'Labeling Max'!C137
</f>
        <v>No violation</v>
      </c>
      <c r="D137" s="136" t="str">
        <f>'Labeling Guusje'!C137</f>
        <v>No violation</v>
      </c>
      <c r="E137" s="136" t="str">
        <f>'Labeling Matthias'!C137</f>
        <v>No violation</v>
      </c>
      <c r="F137" s="44" t="str">
        <f t="shared" si="5"/>
        <v>No violation: 3, Atomic: 0, Minimal: 0, Uniform: 0, Unique: 0</v>
      </c>
      <c r="G137" s="44" t="str">
        <f t="shared" si="6"/>
        <v>✅</v>
      </c>
      <c r="H137" s="44" t="str">
        <f>IFERROR(__xludf.DUMMYFUNCTION("LET(
  terms, {""No violation"";""Atomic"";""Minimal"";""Uniform"";""Unique""},
  counts, {COUNTIF(C137:E137,""*No violation*"");COUNTIF(C137:E137,""*Atomic*"");COUNTIF(C137:E137,""*Minimal*"");COUNTIF(C137:E137,""*Uniform*"");COUNTIF(C137:E137,""*Unique*"&amp;""")},
  fit, IFERROR(FILTER(terms, counts&gt;=2), """"),
  IF(COUNTBLANK(C137:E137)&gt;0, ""No outcome yet"", IF(COUNTA(fit), TEXTJOIN("", "",,fit), """"))
)
"),"No violation")</f>
        <v>No violation</v>
      </c>
      <c r="I137" s="138" t="str">
        <f>IFERROR(__xludf.DUMMYFUNCTION("LET(
  terms, {""No violation"";""Atomic"";""Minimal"";""Uniform"";""Unique""},
  counts, {COUNTIF(D137:F137,""*No violation*"");COUNTIF(D137:F137,""*Atomic*"");COUNTIF(D137:F137,""*Minimal*"");COUNTIF(D137:F137,""*Uniform*"");COUNTIF(D137:F137,""*Unique*"&amp;""")},
  fit, IFERROR(FILTER(terms, counts&gt;=2), """"),
  IF(COUNTBLANK(D137:F137)&gt;0, ""No outcome yet"", IF(COUNTA(fit), TEXTJOIN("", "",,fit), """"))
)
"),"No violation")</f>
        <v>No violation</v>
      </c>
    </row>
    <row r="138">
      <c r="A138" s="139"/>
      <c r="B138" s="131" t="s">
        <v>107</v>
      </c>
      <c r="C138" s="132" t="str">
        <f>'Labeling Max'!C138
</f>
        <v>Atomic</v>
      </c>
      <c r="D138" s="132" t="str">
        <f>'Labeling Guusje'!C138</f>
        <v>No violation</v>
      </c>
      <c r="E138" s="132" t="str">
        <f>'Labeling Matthias'!C138</f>
        <v>Atomic</v>
      </c>
      <c r="F138" s="78" t="str">
        <f t="shared" si="5"/>
        <v>No violation: 1, Atomic: 2, Minimal: 0, Uniform: 0, Unique: 0</v>
      </c>
      <c r="G138" s="78" t="str">
        <f t="shared" si="6"/>
        <v>✅❌</v>
      </c>
      <c r="H138" s="78" t="str">
        <f>IFERROR(__xludf.DUMMYFUNCTION("LET(
  terms, {""No violation"";""Atomic"";""Minimal"";""Uniform"";""Unique""},
  counts, {COUNTIF(C138:E138,""*No violation*"");COUNTIF(C138:E138,""*Atomic*"");COUNTIF(C138:E138,""*Minimal*"");COUNTIF(C138:E138,""*Uniform*"");COUNTIF(C138:E138,""*Unique*"&amp;""")},
  fit, IFERROR(FILTER(terms, counts&gt;=2), """"),
  IF(COUNTBLANK(C138:E138)&gt;0, ""No outcome yet"", IF(COUNTA(fit), TEXTJOIN("", "",,fit), """"))
)
"),"Atomic")</f>
        <v>Atomic</v>
      </c>
      <c r="I138" s="141" t="s">
        <v>75</v>
      </c>
    </row>
    <row r="139">
      <c r="A139" s="134"/>
      <c r="B139" s="135" t="s">
        <v>108</v>
      </c>
      <c r="C139" s="136" t="str">
        <f>'Labeling Max'!C139
</f>
        <v>No violation</v>
      </c>
      <c r="D139" s="136" t="str">
        <f>'Labeling Guusje'!C139</f>
        <v>Atomic</v>
      </c>
      <c r="E139" s="136" t="str">
        <f>'Labeling Matthias'!C139</f>
        <v>No violation</v>
      </c>
      <c r="F139" s="44" t="str">
        <f t="shared" si="5"/>
        <v>No violation: 2, Atomic: 1, Minimal: 0, Uniform: 0, Unique: 0</v>
      </c>
      <c r="G139" s="44" t="str">
        <f t="shared" si="6"/>
        <v>✅❌</v>
      </c>
      <c r="H139" s="44" t="str">
        <f>IFERROR(__xludf.DUMMYFUNCTION("LET(
  terms, {""No violation"";""Atomic"";""Minimal"";""Uniform"";""Unique""},
  counts, {COUNTIF(C139:E139,""*No violation*"");COUNTIF(C139:E139,""*Atomic*"");COUNTIF(C139:E139,""*Minimal*"");COUNTIF(C139:E139,""*Uniform*"");COUNTIF(C139:E139,""*Unique*"&amp;""")},
  fit, IFERROR(FILTER(terms, counts&gt;=2), """"),
  IF(COUNTBLANK(C139:E139)&gt;0, ""No outcome yet"", IF(COUNTA(fit), TEXTJOIN("", "",,fit), """"))
)
"),"No violation")</f>
        <v>No violation</v>
      </c>
      <c r="I139" s="140" t="s">
        <v>2</v>
      </c>
    </row>
    <row r="140">
      <c r="A140" s="139"/>
      <c r="B140" s="131" t="s">
        <v>109</v>
      </c>
      <c r="C140" s="132" t="str">
        <f>'Labeling Max'!C140
</f>
        <v>Minimal</v>
      </c>
      <c r="D140" s="132" t="str">
        <f>'Labeling Guusje'!C140</f>
        <v>Atomic</v>
      </c>
      <c r="E140" s="132" t="str">
        <f>'Labeling Matthias'!C140</f>
        <v>Atomic</v>
      </c>
      <c r="F140" s="78" t="str">
        <f t="shared" si="5"/>
        <v>No violation: 0, Atomic: 2, Minimal: 1, Uniform: 0, Unique: 0</v>
      </c>
      <c r="G140" s="78" t="str">
        <f t="shared" si="6"/>
        <v>✅❌</v>
      </c>
      <c r="H140" s="78" t="str">
        <f>IFERROR(__xludf.DUMMYFUNCTION("LET(
  terms, {""No violation"";""Atomic"";""Minimal"";""Uniform"";""Unique""},
  counts, {COUNTIF(C140:E140,""*No violation*"");COUNTIF(C140:E140,""*Atomic*"");COUNTIF(C140:E140,""*Minimal*"");COUNTIF(C140:E140,""*Uniform*"");COUNTIF(C140:E140,""*Unique*"&amp;""")},
  fit, IFERROR(FILTER(terms, counts&gt;=2), """"),
  IF(COUNTBLANK(C140:E140)&gt;0, ""No outcome yet"", IF(COUNTA(fit), TEXTJOIN("", "",,fit), """"))
)
"),"Atomic")</f>
        <v>Atomic</v>
      </c>
      <c r="I140" s="141" t="s">
        <v>2</v>
      </c>
    </row>
    <row r="141">
      <c r="A141" s="134"/>
      <c r="B141" s="135" t="s">
        <v>110</v>
      </c>
      <c r="C141" s="136" t="str">
        <f>'Labeling Max'!C141
</f>
        <v>No violation</v>
      </c>
      <c r="D141" s="136" t="str">
        <f>'Labeling Guusje'!C141</f>
        <v>No violation</v>
      </c>
      <c r="E141" s="136" t="str">
        <f>'Labeling Matthias'!C141</f>
        <v>No violation</v>
      </c>
      <c r="F141" s="44" t="str">
        <f t="shared" si="5"/>
        <v>No violation: 3, Atomic: 0, Minimal: 0, Uniform: 0, Unique: 0</v>
      </c>
      <c r="G141" s="44" t="str">
        <f t="shared" si="6"/>
        <v>✅</v>
      </c>
      <c r="H141" s="44" t="str">
        <f>IFERROR(__xludf.DUMMYFUNCTION("LET(
  terms, {""No violation"";""Atomic"";""Minimal"";""Uniform"";""Unique""},
  counts, {COUNTIF(C141:E141,""*No violation*"");COUNTIF(C141:E141,""*Atomic*"");COUNTIF(C141:E141,""*Minimal*"");COUNTIF(C141:E141,""*Uniform*"");COUNTIF(C141:E141,""*Unique*"&amp;""")},
  fit, IFERROR(FILTER(terms, counts&gt;=2), """"),
  IF(COUNTBLANK(C141:E141)&gt;0, ""No outcome yet"", IF(COUNTA(fit), TEXTJOIN("", "",,fit), """"))
)
"),"No violation")</f>
        <v>No violation</v>
      </c>
      <c r="I141" s="138" t="str">
        <f>IFERROR(__xludf.DUMMYFUNCTION("LET(
  terms, {""No violation"";""Atomic"";""Minimal"";""Uniform"";""Unique""},
  counts, {COUNTIF(D141:F141,""*No violation*"");COUNTIF(D141:F141,""*Atomic*"");COUNTIF(D141:F141,""*Minimal*"");COUNTIF(D141:F141,""*Uniform*"");COUNTIF(D141:F141,""*Unique*"&amp;""")},
  fit, IFERROR(FILTER(terms, counts&gt;=2), """"),
  IF(COUNTBLANK(D141:F141)&gt;0, ""No outcome yet"", IF(COUNTA(fit), TEXTJOIN("", "",,fit), """"))
)
"),"No violation")</f>
        <v>No violation</v>
      </c>
    </row>
    <row r="142">
      <c r="A142" s="139"/>
      <c r="B142" s="131" t="s">
        <v>111</v>
      </c>
      <c r="C142" s="132" t="str">
        <f>'Labeling Max'!C142
</f>
        <v>No violation</v>
      </c>
      <c r="D142" s="132" t="str">
        <f>'Labeling Guusje'!C142</f>
        <v>No violation</v>
      </c>
      <c r="E142" s="132" t="str">
        <f>'Labeling Matthias'!C142</f>
        <v>No violation</v>
      </c>
      <c r="F142" s="78" t="str">
        <f t="shared" si="5"/>
        <v>No violation: 3, Atomic: 0, Minimal: 0, Uniform: 0, Unique: 0</v>
      </c>
      <c r="G142" s="78" t="str">
        <f t="shared" si="6"/>
        <v>✅</v>
      </c>
      <c r="H142" s="78" t="str">
        <f>IFERROR(__xludf.DUMMYFUNCTION("LET(
  terms, {""No violation"";""Atomic"";""Minimal"";""Uniform"";""Unique""},
  counts, {COUNTIF(C142:E142,""*No violation*"");COUNTIF(C142:E142,""*Atomic*"");COUNTIF(C142:E142,""*Minimal*"");COUNTIF(C142:E142,""*Uniform*"");COUNTIF(C142:E142,""*Unique*"&amp;""")},
  fit, IFERROR(FILTER(terms, counts&gt;=2), """"),
  IF(COUNTBLANK(C142:E142)&gt;0, ""No outcome yet"", IF(COUNTA(fit), TEXTJOIN("", "",,fit), """"))
)
"),"No violation")</f>
        <v>No violation</v>
      </c>
      <c r="I142" s="133" t="str">
        <f>IFERROR(__xludf.DUMMYFUNCTION("LET(
  terms, {""No violation"";""Atomic"";""Minimal"";""Uniform"";""Unique""},
  counts, {COUNTIF(D142:F142,""*No violation*"");COUNTIF(D142:F142,""*Atomic*"");COUNTIF(D142:F142,""*Minimal*"");COUNTIF(D142:F142,""*Uniform*"");COUNTIF(D142:F142,""*Unique*"&amp;""")},
  fit, IFERROR(FILTER(terms, counts&gt;=2), """"),
  IF(COUNTBLANK(D142:F142)&gt;0, ""No outcome yet"", IF(COUNTA(fit), TEXTJOIN("", "",,fit), """"))
)
"),"No violation")</f>
        <v>No violation</v>
      </c>
    </row>
    <row r="143">
      <c r="A143" s="134"/>
      <c r="B143" s="135" t="s">
        <v>112</v>
      </c>
      <c r="C143" s="136" t="str">
        <f>'Labeling Max'!C143
</f>
        <v>No violation</v>
      </c>
      <c r="D143" s="136" t="str">
        <f>'Labeling Guusje'!C143</f>
        <v>No violation</v>
      </c>
      <c r="E143" s="136" t="str">
        <f>'Labeling Matthias'!C143</f>
        <v>No violation</v>
      </c>
      <c r="F143" s="44" t="str">
        <f t="shared" si="5"/>
        <v>No violation: 3, Atomic: 0, Minimal: 0, Uniform: 0, Unique: 0</v>
      </c>
      <c r="G143" s="44" t="str">
        <f t="shared" si="6"/>
        <v>✅</v>
      </c>
      <c r="H143" s="44" t="str">
        <f>IFERROR(__xludf.DUMMYFUNCTION("LET(
  terms, {""No violation"";""Atomic"";""Minimal"";""Uniform"";""Unique""},
  counts, {COUNTIF(C143:E143,""*No violation*"");COUNTIF(C143:E143,""*Atomic*"");COUNTIF(C143:E143,""*Minimal*"");COUNTIF(C143:E143,""*Uniform*"");COUNTIF(C143:E143,""*Unique*"&amp;""")},
  fit, IFERROR(FILTER(terms, counts&gt;=2), """"),
  IF(COUNTBLANK(C143:E143)&gt;0, ""No outcome yet"", IF(COUNTA(fit), TEXTJOIN("", "",,fit), """"))
)
"),"No violation")</f>
        <v>No violation</v>
      </c>
      <c r="I143" s="138" t="str">
        <f>IFERROR(__xludf.DUMMYFUNCTION("LET(
  terms, {""No violation"";""Atomic"";""Minimal"";""Uniform"";""Unique""},
  counts, {COUNTIF(D143:F143,""*No violation*"");COUNTIF(D143:F143,""*Atomic*"");COUNTIF(D143:F143,""*Minimal*"");COUNTIF(D143:F143,""*Uniform*"");COUNTIF(D143:F143,""*Unique*"&amp;""")},
  fit, IFERROR(FILTER(terms, counts&gt;=2), """"),
  IF(COUNTBLANK(D143:F143)&gt;0, ""No outcome yet"", IF(COUNTA(fit), TEXTJOIN("", "",,fit), """"))
)
"),"No violation")</f>
        <v>No violation</v>
      </c>
    </row>
    <row r="144">
      <c r="A144" s="139"/>
      <c r="B144" s="131" t="s">
        <v>113</v>
      </c>
      <c r="C144" s="132" t="str">
        <f>'Labeling Max'!C144
</f>
        <v>No violation</v>
      </c>
      <c r="D144" s="132" t="str">
        <f>'Labeling Guusje'!C144</f>
        <v>Uniform</v>
      </c>
      <c r="E144" s="132" t="str">
        <f>'Labeling Matthias'!C144</f>
        <v>No violation</v>
      </c>
      <c r="F144" s="78" t="str">
        <f t="shared" si="5"/>
        <v>No violation: 2, Atomic: 0, Minimal: 0, Uniform: 1, Unique: 0</v>
      </c>
      <c r="G144" s="78" t="str">
        <f t="shared" si="6"/>
        <v>✅❌</v>
      </c>
      <c r="H144" s="78" t="str">
        <f>IFERROR(__xludf.DUMMYFUNCTION("LET(
  terms, {""No violation"";""Atomic"";""Minimal"";""Uniform"";""Unique""},
  counts, {COUNTIF(C144:E144,""*No violation*"");COUNTIF(C144:E144,""*Atomic*"");COUNTIF(C144:E144,""*Minimal*"");COUNTIF(C144:E144,""*Uniform*"");COUNTIF(C144:E144,""*Unique*"&amp;""")},
  fit, IFERROR(FILTER(terms, counts&gt;=2), """"),
  IF(COUNTBLANK(C144:E144)&gt;0, ""No outcome yet"", IF(COUNTA(fit), TEXTJOIN("", "",,fit), """"))
)
"),"No violation")</f>
        <v>No violation</v>
      </c>
      <c r="I144" s="141" t="s">
        <v>75</v>
      </c>
    </row>
    <row r="145">
      <c r="A145" s="134"/>
      <c r="B145" s="135" t="s">
        <v>114</v>
      </c>
      <c r="C145" s="136" t="str">
        <f>'Labeling Max'!C145
</f>
        <v>No violation</v>
      </c>
      <c r="D145" s="136" t="str">
        <f>'Labeling Guusje'!C145</f>
        <v>No violation</v>
      </c>
      <c r="E145" s="136" t="str">
        <f>'Labeling Matthias'!C145</f>
        <v>No violation</v>
      </c>
      <c r="F145" s="44" t="str">
        <f t="shared" si="5"/>
        <v>No violation: 3, Atomic: 0, Minimal: 0, Uniform: 0, Unique: 0</v>
      </c>
      <c r="G145" s="44" t="str">
        <f t="shared" si="6"/>
        <v>✅</v>
      </c>
      <c r="H145" s="44" t="str">
        <f>IFERROR(__xludf.DUMMYFUNCTION("LET(
  terms, {""No violation"";""Atomic"";""Minimal"";""Uniform"";""Unique""},
  counts, {COUNTIF(C145:E145,""*No violation*"");COUNTIF(C145:E145,""*Atomic*"");COUNTIF(C145:E145,""*Minimal*"");COUNTIF(C145:E145,""*Uniform*"");COUNTIF(C145:E145,""*Unique*"&amp;""")},
  fit, IFERROR(FILTER(terms, counts&gt;=2), """"),
  IF(COUNTBLANK(C145:E145)&gt;0, ""No outcome yet"", IF(COUNTA(fit), TEXTJOIN("", "",,fit), """"))
)
"),"No violation")</f>
        <v>No violation</v>
      </c>
      <c r="I145" s="138" t="str">
        <f>IFERROR(__xludf.DUMMYFUNCTION("LET(
  terms, {""No violation"";""Atomic"";""Minimal"";""Uniform"";""Unique""},
  counts, {COUNTIF(D145:F145,""*No violation*"");COUNTIF(D145:F145,""*Atomic*"");COUNTIF(D145:F145,""*Minimal*"");COUNTIF(D145:F145,""*Uniform*"");COUNTIF(D145:F145,""*Unique*"&amp;""")},
  fit, IFERROR(FILTER(terms, counts&gt;=2), """"),
  IF(COUNTBLANK(D145:F145)&gt;0, ""No outcome yet"", IF(COUNTA(fit), TEXTJOIN("", "",,fit), """"))
)
"),"No violation")</f>
        <v>No violation</v>
      </c>
    </row>
    <row r="146">
      <c r="A146" s="139"/>
      <c r="B146" s="131" t="s">
        <v>115</v>
      </c>
      <c r="C146" s="132" t="str">
        <f>'Labeling Max'!C146
</f>
        <v>Minimal</v>
      </c>
      <c r="D146" s="132" t="str">
        <f>'Labeling Guusje'!C146</f>
        <v>Minimal</v>
      </c>
      <c r="E146" s="132" t="str">
        <f>'Labeling Matthias'!C146</f>
        <v>Atomic</v>
      </c>
      <c r="F146" s="78" t="str">
        <f t="shared" si="5"/>
        <v>No violation: 0, Atomic: 1, Minimal: 2, Uniform: 0, Unique: 0</v>
      </c>
      <c r="G146" s="78" t="str">
        <f t="shared" si="6"/>
        <v>✅❌</v>
      </c>
      <c r="H146" s="78" t="str">
        <f>IFERROR(__xludf.DUMMYFUNCTION("LET(
  terms, {""No violation"";""Atomic"";""Minimal"";""Uniform"";""Unique""},
  counts, {COUNTIF(C146:E146,""*No violation*"");COUNTIF(C146:E146,""*Atomic*"");COUNTIF(C146:E146,""*Minimal*"");COUNTIF(C146:E146,""*Uniform*"");COUNTIF(C146:E146,""*Unique*"&amp;""")},
  fit, IFERROR(FILTER(terms, counts&gt;=2), """"),
  IF(COUNTBLANK(C146:E146)&gt;0, ""No outcome yet"", IF(COUNTA(fit), TEXTJOIN("", "",,fit), """"))
)
"),"Minimal")</f>
        <v>Minimal</v>
      </c>
      <c r="I146" s="141" t="s">
        <v>9</v>
      </c>
    </row>
    <row r="147">
      <c r="A147" s="134"/>
      <c r="B147" s="135" t="s">
        <v>116</v>
      </c>
      <c r="C147" s="136" t="str">
        <f>'Labeling Max'!C147
</f>
        <v>Atomic</v>
      </c>
      <c r="D147" s="136" t="str">
        <f>'Labeling Guusje'!C147</f>
        <v>Atomic</v>
      </c>
      <c r="E147" s="136" t="str">
        <f>'Labeling Matthias'!C147</f>
        <v>Atomic</v>
      </c>
      <c r="F147" s="44" t="str">
        <f t="shared" si="5"/>
        <v>No violation: 0, Atomic: 3, Minimal: 0, Uniform: 0, Unique: 0</v>
      </c>
      <c r="G147" s="44" t="str">
        <f t="shared" si="6"/>
        <v>✅</v>
      </c>
      <c r="H147" s="44" t="str">
        <f>IFERROR(__xludf.DUMMYFUNCTION("LET(
  terms, {""No violation"";""Atomic"";""Minimal"";""Uniform"";""Unique""},
  counts, {COUNTIF(C147:E147,""*No violation*"");COUNTIF(C147:E147,""*Atomic*"");COUNTIF(C147:E147,""*Minimal*"");COUNTIF(C147:E147,""*Uniform*"");COUNTIF(C147:E147,""*Unique*"&amp;""")},
  fit, IFERROR(FILTER(terms, counts&gt;=2), """"),
  IF(COUNTBLANK(C147:E147)&gt;0, ""No outcome yet"", IF(COUNTA(fit), TEXTJOIN("", "",,fit), """"))
)
"),"Atomic")</f>
        <v>Atomic</v>
      </c>
      <c r="I147" s="138" t="str">
        <f>IFERROR(__xludf.DUMMYFUNCTION("LET(
  terms, {""No violation"";""Atomic"";""Minimal"";""Uniform"";""Unique""},
  counts, {COUNTIF(D147:F147,""*No violation*"");COUNTIF(D147:F147,""*Atomic*"");COUNTIF(D147:F147,""*Minimal*"");COUNTIF(D147:F147,""*Uniform*"");COUNTIF(D147:F147,""*Unique*"&amp;""")},
  fit, IFERROR(FILTER(terms, counts&gt;=2), """"),
  IF(COUNTBLANK(D147:F147)&gt;0, ""No outcome yet"", IF(COUNTA(fit), TEXTJOIN("", "",,fit), """"))
)
"),"Atomic")</f>
        <v>Atomic</v>
      </c>
    </row>
    <row r="148">
      <c r="A148" s="139"/>
      <c r="B148" s="131" t="s">
        <v>117</v>
      </c>
      <c r="C148" s="132" t="str">
        <f>'Labeling Max'!C148
</f>
        <v>Atomic</v>
      </c>
      <c r="D148" s="132" t="str">
        <f>'Labeling Guusje'!C148</f>
        <v>Atomic</v>
      </c>
      <c r="E148" s="132" t="str">
        <f>'Labeling Matthias'!C148</f>
        <v>Atomic</v>
      </c>
      <c r="F148" s="78" t="str">
        <f t="shared" si="5"/>
        <v>No violation: 0, Atomic: 3, Minimal: 0, Uniform: 0, Unique: 0</v>
      </c>
      <c r="G148" s="78" t="str">
        <f t="shared" si="6"/>
        <v>✅</v>
      </c>
      <c r="H148" s="78" t="str">
        <f>IFERROR(__xludf.DUMMYFUNCTION("LET(
  terms, {""No violation"";""Atomic"";""Minimal"";""Uniform"";""Unique""},
  counts, {COUNTIF(C148:E148,""*No violation*"");COUNTIF(C148:E148,""*Atomic*"");COUNTIF(C148:E148,""*Minimal*"");COUNTIF(C148:E148,""*Uniform*"");COUNTIF(C148:E148,""*Unique*"&amp;""")},
  fit, IFERROR(FILTER(terms, counts&gt;=2), """"),
  IF(COUNTBLANK(C148:E148)&gt;0, ""No outcome yet"", IF(COUNTA(fit), TEXTJOIN("", "",,fit), """"))
)
"),"Atomic")</f>
        <v>Atomic</v>
      </c>
      <c r="I148" s="133" t="str">
        <f>IFERROR(__xludf.DUMMYFUNCTION("LET(
  terms, {""No violation"";""Atomic"";""Minimal"";""Uniform"";""Unique""},
  counts, {COUNTIF(D148:F148,""*No violation*"");COUNTIF(D148:F148,""*Atomic*"");COUNTIF(D148:F148,""*Minimal*"");COUNTIF(D148:F148,""*Uniform*"");COUNTIF(D148:F148,""*Unique*"&amp;""")},
  fit, IFERROR(FILTER(terms, counts&gt;=2), """"),
  IF(COUNTBLANK(D148:F148)&gt;0, ""No outcome yet"", IF(COUNTA(fit), TEXTJOIN("", "",,fit), """"))
)
"),"Atomic")</f>
        <v>Atomic</v>
      </c>
    </row>
    <row r="149">
      <c r="A149" s="134"/>
      <c r="B149" s="135" t="s">
        <v>118</v>
      </c>
      <c r="C149" s="136" t="str">
        <f>'Labeling Max'!C149
</f>
        <v>No violation</v>
      </c>
      <c r="D149" s="136" t="str">
        <f>'Labeling Guusje'!C149</f>
        <v>No violation</v>
      </c>
      <c r="E149" s="136" t="str">
        <f>'Labeling Matthias'!C149</f>
        <v>No violation</v>
      </c>
      <c r="F149" s="44" t="str">
        <f t="shared" si="5"/>
        <v>No violation: 3, Atomic: 0, Minimal: 0, Uniform: 0, Unique: 0</v>
      </c>
      <c r="G149" s="44" t="str">
        <f t="shared" si="6"/>
        <v>✅</v>
      </c>
      <c r="H149" s="44" t="str">
        <f>IFERROR(__xludf.DUMMYFUNCTION("LET(
  terms, {""No violation"";""Atomic"";""Minimal"";""Uniform"";""Unique""},
  counts, {COUNTIF(C149:E149,""*No violation*"");COUNTIF(C149:E149,""*Atomic*"");COUNTIF(C149:E149,""*Minimal*"");COUNTIF(C149:E149,""*Uniform*"");COUNTIF(C149:E149,""*Unique*"&amp;""")},
  fit, IFERROR(FILTER(terms, counts&gt;=2), """"),
  IF(COUNTBLANK(C149:E149)&gt;0, ""No outcome yet"", IF(COUNTA(fit), TEXTJOIN("", "",,fit), """"))
)
"),"No violation")</f>
        <v>No violation</v>
      </c>
      <c r="I149" s="138" t="str">
        <f>IFERROR(__xludf.DUMMYFUNCTION("LET(
  terms, {""No violation"";""Atomic"";""Minimal"";""Uniform"";""Unique""},
  counts, {COUNTIF(D149:F149,""*No violation*"");COUNTIF(D149:F149,""*Atomic*"");COUNTIF(D149:F149,""*Minimal*"");COUNTIF(D149:F149,""*Uniform*"");COUNTIF(D149:F149,""*Unique*"&amp;""")},
  fit, IFERROR(FILTER(terms, counts&gt;=2), """"),
  IF(COUNTBLANK(D149:F149)&gt;0, ""No outcome yet"", IF(COUNTA(fit), TEXTJOIN("", "",,fit), """"))
)
"),"No violation")</f>
        <v>No violation</v>
      </c>
    </row>
    <row r="150">
      <c r="A150" s="139"/>
      <c r="B150" s="131" t="s">
        <v>119</v>
      </c>
      <c r="C150" s="132" t="str">
        <f>'Labeling Max'!C150
</f>
        <v>No violation</v>
      </c>
      <c r="D150" s="132" t="str">
        <f>'Labeling Guusje'!C150</f>
        <v>No violation</v>
      </c>
      <c r="E150" s="132" t="str">
        <f>'Labeling Matthias'!C150</f>
        <v>No violation</v>
      </c>
      <c r="F150" s="78" t="str">
        <f t="shared" si="5"/>
        <v>No violation: 3, Atomic: 0, Minimal: 0, Uniform: 0, Unique: 0</v>
      </c>
      <c r="G150" s="78" t="str">
        <f t="shared" si="6"/>
        <v>✅</v>
      </c>
      <c r="H150" s="78" t="str">
        <f>IFERROR(__xludf.DUMMYFUNCTION("LET(
  terms, {""No violation"";""Atomic"";""Minimal"";""Uniform"";""Unique""},
  counts, {COUNTIF(C150:E150,""*No violation*"");COUNTIF(C150:E150,""*Atomic*"");COUNTIF(C150:E150,""*Minimal*"");COUNTIF(C150:E150,""*Uniform*"");COUNTIF(C150:E150,""*Unique*"&amp;""")},
  fit, IFERROR(FILTER(terms, counts&gt;=2), """"),
  IF(COUNTBLANK(C150:E150)&gt;0, ""No outcome yet"", IF(COUNTA(fit), TEXTJOIN("", "",,fit), """"))
)
"),"No violation")</f>
        <v>No violation</v>
      </c>
      <c r="I150" s="133" t="str">
        <f>IFERROR(__xludf.DUMMYFUNCTION("LET(
  terms, {""No violation"";""Atomic"";""Minimal"";""Uniform"";""Unique""},
  counts, {COUNTIF(D150:F150,""*No violation*"");COUNTIF(D150:F150,""*Atomic*"");COUNTIF(D150:F150,""*Minimal*"");COUNTIF(D150:F150,""*Uniform*"");COUNTIF(D150:F150,""*Unique*"&amp;""")},
  fit, IFERROR(FILTER(terms, counts&gt;=2), """"),
  IF(COUNTBLANK(D150:F150)&gt;0, ""No outcome yet"", IF(COUNTA(fit), TEXTJOIN("", "",,fit), """"))
)
"),"No violation")</f>
        <v>No violation</v>
      </c>
    </row>
    <row r="151">
      <c r="A151" s="134"/>
      <c r="B151" s="135" t="s">
        <v>120</v>
      </c>
      <c r="C151" s="136" t="str">
        <f>'Labeling Max'!C151
</f>
        <v>No violation</v>
      </c>
      <c r="D151" s="136" t="str">
        <f>'Labeling Guusje'!C151</f>
        <v>No violation</v>
      </c>
      <c r="E151" s="136" t="str">
        <f>'Labeling Matthias'!C151</f>
        <v>No violation</v>
      </c>
      <c r="F151" s="44" t="str">
        <f t="shared" si="5"/>
        <v>No violation: 3, Atomic: 0, Minimal: 0, Uniform: 0, Unique: 0</v>
      </c>
      <c r="G151" s="44" t="str">
        <f t="shared" si="6"/>
        <v>✅</v>
      </c>
      <c r="H151" s="44" t="str">
        <f>IFERROR(__xludf.DUMMYFUNCTION("LET(
  terms, {""No violation"";""Atomic"";""Minimal"";""Uniform"";""Unique""},
  counts, {COUNTIF(C151:E151,""*No violation*"");COUNTIF(C151:E151,""*Atomic*"");COUNTIF(C151:E151,""*Minimal*"");COUNTIF(C151:E151,""*Uniform*"");COUNTIF(C151:E151,""*Unique*"&amp;""")},
  fit, IFERROR(FILTER(terms, counts&gt;=2), """"),
  IF(COUNTBLANK(C151:E151)&gt;0, ""No outcome yet"", IF(COUNTA(fit), TEXTJOIN("", "",,fit), """"))
)
"),"No violation")</f>
        <v>No violation</v>
      </c>
      <c r="I151" s="138" t="str">
        <f>IFERROR(__xludf.DUMMYFUNCTION("LET(
  terms, {""No violation"";""Atomic"";""Minimal"";""Uniform"";""Unique""},
  counts, {COUNTIF(D151:F151,""*No violation*"");COUNTIF(D151:F151,""*Atomic*"");COUNTIF(D151:F151,""*Minimal*"");COUNTIF(D151:F151,""*Uniform*"");COUNTIF(D151:F151,""*Unique*"&amp;""")},
  fit, IFERROR(FILTER(terms, counts&gt;=2), """"),
  IF(COUNTBLANK(D151:F151)&gt;0, ""No outcome yet"", IF(COUNTA(fit), TEXTJOIN("", "",,fit), """"))
)
"),"No violation")</f>
        <v>No violation</v>
      </c>
    </row>
    <row r="152">
      <c r="A152" s="139"/>
      <c r="B152" s="131" t="s">
        <v>121</v>
      </c>
      <c r="C152" s="132" t="str">
        <f>'Labeling Max'!C152
</f>
        <v>No violation</v>
      </c>
      <c r="D152" s="132" t="str">
        <f>'Labeling Guusje'!C152</f>
        <v>No violation</v>
      </c>
      <c r="E152" s="132" t="str">
        <f>'Labeling Matthias'!C152</f>
        <v>No violation</v>
      </c>
      <c r="F152" s="78" t="str">
        <f t="shared" si="5"/>
        <v>No violation: 3, Atomic: 0, Minimal: 0, Uniform: 0, Unique: 0</v>
      </c>
      <c r="G152" s="78" t="str">
        <f t="shared" si="6"/>
        <v>✅</v>
      </c>
      <c r="H152" s="78" t="str">
        <f>IFERROR(__xludf.DUMMYFUNCTION("LET(
  terms, {""No violation"";""Atomic"";""Minimal"";""Uniform"";""Unique""},
  counts, {COUNTIF(C152:E152,""*No violation*"");COUNTIF(C152:E152,""*Atomic*"");COUNTIF(C152:E152,""*Minimal*"");COUNTIF(C152:E152,""*Uniform*"");COUNTIF(C152:E152,""*Unique*"&amp;""")},
  fit, IFERROR(FILTER(terms, counts&gt;=2), """"),
  IF(COUNTBLANK(C152:E152)&gt;0, ""No outcome yet"", IF(COUNTA(fit), TEXTJOIN("", "",,fit), """"))
)
"),"No violation")</f>
        <v>No violation</v>
      </c>
      <c r="I152" s="133" t="str">
        <f>IFERROR(__xludf.DUMMYFUNCTION("LET(
  terms, {""No violation"";""Atomic"";""Minimal"";""Uniform"";""Unique""},
  counts, {COUNTIF(D152:F152,""*No violation*"");COUNTIF(D152:F152,""*Atomic*"");COUNTIF(D152:F152,""*Minimal*"");COUNTIF(D152:F152,""*Uniform*"");COUNTIF(D152:F152,""*Unique*"&amp;""")},
  fit, IFERROR(FILTER(terms, counts&gt;=2), """"),
  IF(COUNTBLANK(D152:F152)&gt;0, ""No outcome yet"", IF(COUNTA(fit), TEXTJOIN("", "",,fit), """"))
)
"),"No violation")</f>
        <v>No violation</v>
      </c>
    </row>
    <row r="153">
      <c r="A153" s="134"/>
      <c r="B153" s="135" t="s">
        <v>122</v>
      </c>
      <c r="C153" s="136" t="str">
        <f>'Labeling Max'!C153
</f>
        <v>No violation</v>
      </c>
      <c r="D153" s="136" t="str">
        <f>'Labeling Guusje'!C153</f>
        <v>No violation</v>
      </c>
      <c r="E153" s="136" t="str">
        <f>'Labeling Matthias'!C153</f>
        <v>No violation</v>
      </c>
      <c r="F153" s="44" t="str">
        <f t="shared" si="5"/>
        <v>No violation: 3, Atomic: 0, Minimal: 0, Uniform: 0, Unique: 0</v>
      </c>
      <c r="G153" s="44" t="str">
        <f t="shared" si="6"/>
        <v>✅</v>
      </c>
      <c r="H153" s="44" t="str">
        <f>IFERROR(__xludf.DUMMYFUNCTION("LET(
  terms, {""No violation"";""Atomic"";""Minimal"";""Uniform"";""Unique""},
  counts, {COUNTIF(C153:E153,""*No violation*"");COUNTIF(C153:E153,""*Atomic*"");COUNTIF(C153:E153,""*Minimal*"");COUNTIF(C153:E153,""*Uniform*"");COUNTIF(C153:E153,""*Unique*"&amp;""")},
  fit, IFERROR(FILTER(terms, counts&gt;=2), """"),
  IF(COUNTBLANK(C153:E153)&gt;0, ""No outcome yet"", IF(COUNTA(fit), TEXTJOIN("", "",,fit), """"))
)
"),"No violation")</f>
        <v>No violation</v>
      </c>
      <c r="I153" s="138" t="str">
        <f>IFERROR(__xludf.DUMMYFUNCTION("LET(
  terms, {""No violation"";""Atomic"";""Minimal"";""Uniform"";""Unique""},
  counts, {COUNTIF(D153:F153,""*No violation*"");COUNTIF(D153:F153,""*Atomic*"");COUNTIF(D153:F153,""*Minimal*"");COUNTIF(D153:F153,""*Uniform*"");COUNTIF(D153:F153,""*Unique*"&amp;""")},
  fit, IFERROR(FILTER(terms, counts&gt;=2), """"),
  IF(COUNTBLANK(D153:F153)&gt;0, ""No outcome yet"", IF(COUNTA(fit), TEXTJOIN("", "",,fit), """"))
)
"),"No violation")</f>
        <v>No violation</v>
      </c>
    </row>
    <row r="154">
      <c r="A154" s="139"/>
      <c r="B154" s="131" t="s">
        <v>123</v>
      </c>
      <c r="C154" s="132" t="str">
        <f>'Labeling Max'!C154
</f>
        <v>No violation</v>
      </c>
      <c r="D154" s="132" t="str">
        <f>'Labeling Guusje'!C154</f>
        <v>No violation</v>
      </c>
      <c r="E154" s="132" t="str">
        <f>'Labeling Matthias'!C154</f>
        <v>Uniform</v>
      </c>
      <c r="F154" s="78" t="str">
        <f t="shared" si="5"/>
        <v>No violation: 2, Atomic: 0, Minimal: 0, Uniform: 1, Unique: 0</v>
      </c>
      <c r="G154" s="78" t="str">
        <f t="shared" si="6"/>
        <v>✅❌</v>
      </c>
      <c r="H154" s="78" t="str">
        <f>IFERROR(__xludf.DUMMYFUNCTION("LET(
  terms, {""No violation"";""Atomic"";""Minimal"";""Uniform"";""Unique""},
  counts, {COUNTIF(C154:E154,""*No violation*"");COUNTIF(C154:E154,""*Atomic*"");COUNTIF(C154:E154,""*Minimal*"");COUNTIF(C154:E154,""*Uniform*"");COUNTIF(C154:E154,""*Unique*"&amp;""")},
  fit, IFERROR(FILTER(terms, counts&gt;=2), """"),
  IF(COUNTBLANK(C154:E154)&gt;0, ""No outcome yet"", IF(COUNTA(fit), TEXTJOIN("", "",,fit), """"))
)
"),"No violation")</f>
        <v>No violation</v>
      </c>
      <c r="I154" s="141" t="s">
        <v>75</v>
      </c>
    </row>
    <row r="155">
      <c r="A155" s="134"/>
      <c r="B155" s="135" t="s">
        <v>124</v>
      </c>
      <c r="C155" s="136" t="str">
        <f>'Labeling Max'!C155
</f>
        <v>Uniform, Atomic</v>
      </c>
      <c r="D155" s="136" t="str">
        <f>'Labeling Guusje'!C155</f>
        <v>Atomic, Uniform</v>
      </c>
      <c r="E155" s="136" t="str">
        <f>'Labeling Matthias'!C155</f>
        <v>Uniform, Atomic</v>
      </c>
      <c r="F155" s="44" t="str">
        <f t="shared" si="5"/>
        <v>No violation: 0, Atomic: 3, Minimal: 0, Uniform: 3, Unique: 0</v>
      </c>
      <c r="G155" s="44" t="str">
        <f t="shared" si="6"/>
        <v>✅</v>
      </c>
      <c r="H155" s="44" t="str">
        <f>IFERROR(__xludf.DUMMYFUNCTION("LET(
  terms, {""No violation"";""Atomic"";""Minimal"";""Uniform"";""Unique""},
  counts, {COUNTIF(C155:E155,""*No violation*"");COUNTIF(C155:E155,""*Atomic*"");COUNTIF(C155:E155,""*Minimal*"");COUNTIF(C155:E155,""*Uniform*"");COUNTIF(C155:E155,""*Unique*"&amp;""")},
  fit, IFERROR(FILTER(terms, counts&gt;=2), """"),
  IF(COUNTBLANK(C155:E155)&gt;0, ""No outcome yet"", IF(COUNTA(fit), TEXTJOIN("", "",,fit), """"))
)
"),"Atomic, Uniform")</f>
        <v>Atomic, Uniform</v>
      </c>
      <c r="I155" s="138" t="str">
        <f>IFERROR(__xludf.DUMMYFUNCTION("LET(
  terms, {""No violation"";""Atomic"";""Minimal"";""Uniform"";""Unique""},
  counts, {COUNTIF(D155:F155,""*No violation*"");COUNTIF(D155:F155,""*Atomic*"");COUNTIF(D155:F155,""*Minimal*"");COUNTIF(D155:F155,""*Uniform*"");COUNTIF(D155:F155,""*Unique*"&amp;""")},
  fit, IFERROR(FILTER(terms, counts&gt;=2), """"),
  IF(COUNTBLANK(D155:F155)&gt;0, ""No outcome yet"", IF(COUNTA(fit), TEXTJOIN("", "",,fit), """"))
)
"),"Atomic, Uniform")</f>
        <v>Atomic, Uniform</v>
      </c>
    </row>
    <row r="156">
      <c r="A156" s="139"/>
      <c r="B156" s="131" t="s">
        <v>125</v>
      </c>
      <c r="C156" s="132" t="str">
        <f>'Labeling Max'!C156
</f>
        <v>No violation</v>
      </c>
      <c r="D156" s="132" t="str">
        <f>'Labeling Guusje'!C156</f>
        <v>No violation</v>
      </c>
      <c r="E156" s="132" t="str">
        <f>'Labeling Matthias'!C156</f>
        <v>No violation</v>
      </c>
      <c r="F156" s="78" t="str">
        <f t="shared" si="5"/>
        <v>No violation: 3, Atomic: 0, Minimal: 0, Uniform: 0, Unique: 0</v>
      </c>
      <c r="G156" s="78" t="str">
        <f t="shared" si="6"/>
        <v>✅</v>
      </c>
      <c r="H156" s="78" t="str">
        <f>IFERROR(__xludf.DUMMYFUNCTION("LET(
  terms, {""No violation"";""Atomic"";""Minimal"";""Uniform"";""Unique""},
  counts, {COUNTIF(C156:E156,""*No violation*"");COUNTIF(C156:E156,""*Atomic*"");COUNTIF(C156:E156,""*Minimal*"");COUNTIF(C156:E156,""*Uniform*"");COUNTIF(C156:E156,""*Unique*"&amp;""")},
  fit, IFERROR(FILTER(terms, counts&gt;=2), """"),
  IF(COUNTBLANK(C156:E156)&gt;0, ""No outcome yet"", IF(COUNTA(fit), TEXTJOIN("", "",,fit), """"))
)
"),"No violation")</f>
        <v>No violation</v>
      </c>
      <c r="I156" s="133" t="str">
        <f>IFERROR(__xludf.DUMMYFUNCTION("LET(
  terms, {""No violation"";""Atomic"";""Minimal"";""Uniform"";""Unique""},
  counts, {COUNTIF(D156:F156,""*No violation*"");COUNTIF(D156:F156,""*Atomic*"");COUNTIF(D156:F156,""*Minimal*"");COUNTIF(D156:F156,""*Uniform*"");COUNTIF(D156:F156,""*Unique*"&amp;""")},
  fit, IFERROR(FILTER(terms, counts&gt;=2), """"),
  IF(COUNTBLANK(D156:F156)&gt;0, ""No outcome yet"", IF(COUNTA(fit), TEXTJOIN("", "",,fit), """"))
)
"),"No violation")</f>
        <v>No violation</v>
      </c>
    </row>
    <row r="157">
      <c r="A157" s="134"/>
      <c r="B157" s="135" t="s">
        <v>126</v>
      </c>
      <c r="C157" s="136" t="str">
        <f>'Labeling Max'!C157
</f>
        <v>No violation</v>
      </c>
      <c r="D157" s="136" t="str">
        <f>'Labeling Guusje'!C157</f>
        <v>No violation</v>
      </c>
      <c r="E157" s="136" t="str">
        <f>'Labeling Matthias'!C157</f>
        <v>No violation</v>
      </c>
      <c r="F157" s="44" t="str">
        <f t="shared" si="5"/>
        <v>No violation: 3, Atomic: 0, Minimal: 0, Uniform: 0, Unique: 0</v>
      </c>
      <c r="G157" s="44" t="str">
        <f t="shared" si="6"/>
        <v>✅</v>
      </c>
      <c r="H157" s="44" t="str">
        <f>IFERROR(__xludf.DUMMYFUNCTION("LET(
  terms, {""No violation"";""Atomic"";""Minimal"";""Uniform"";""Unique""},
  counts, {COUNTIF(C157:E157,""*No violation*"");COUNTIF(C157:E157,""*Atomic*"");COUNTIF(C157:E157,""*Minimal*"");COUNTIF(C157:E157,""*Uniform*"");COUNTIF(C157:E157,""*Unique*"&amp;""")},
  fit, IFERROR(FILTER(terms, counts&gt;=2), """"),
  IF(COUNTBLANK(C157:E157)&gt;0, ""No outcome yet"", IF(COUNTA(fit), TEXTJOIN("", "",,fit), """"))
)
"),"No violation")</f>
        <v>No violation</v>
      </c>
      <c r="I157" s="138" t="str">
        <f>IFERROR(__xludf.DUMMYFUNCTION("LET(
  terms, {""No violation"";""Atomic"";""Minimal"";""Uniform"";""Unique""},
  counts, {COUNTIF(D157:F157,""*No violation*"");COUNTIF(D157:F157,""*Atomic*"");COUNTIF(D157:F157,""*Minimal*"");COUNTIF(D157:F157,""*Uniform*"");COUNTIF(D157:F157,""*Unique*"&amp;""")},
  fit, IFERROR(FILTER(terms, counts&gt;=2), """"),
  IF(COUNTBLANK(D157:F157)&gt;0, ""No outcome yet"", IF(COUNTA(fit), TEXTJOIN("", "",,fit), """"))
)
"),"No violation")</f>
        <v>No violation</v>
      </c>
    </row>
    <row r="158">
      <c r="A158" s="139"/>
      <c r="B158" s="131" t="s">
        <v>127</v>
      </c>
      <c r="C158" s="132" t="str">
        <f>'Labeling Max'!C158
</f>
        <v>No violation</v>
      </c>
      <c r="D158" s="132" t="str">
        <f>'Labeling Guusje'!C158</f>
        <v>No violation</v>
      </c>
      <c r="E158" s="132" t="str">
        <f>'Labeling Matthias'!C158</f>
        <v>No violation</v>
      </c>
      <c r="F158" s="78" t="str">
        <f t="shared" si="5"/>
        <v>No violation: 3, Atomic: 0, Minimal: 0, Uniform: 0, Unique: 0</v>
      </c>
      <c r="G158" s="78" t="str">
        <f t="shared" si="6"/>
        <v>✅</v>
      </c>
      <c r="H158" s="78" t="str">
        <f>IFERROR(__xludf.DUMMYFUNCTION("LET(
  terms, {""No violation"";""Atomic"";""Minimal"";""Uniform"";""Unique""},
  counts, {COUNTIF(C158:E158,""*No violation*"");COUNTIF(C158:E158,""*Atomic*"");COUNTIF(C158:E158,""*Minimal*"");COUNTIF(C158:E158,""*Uniform*"");COUNTIF(C158:E158,""*Unique*"&amp;""")},
  fit, IFERROR(FILTER(terms, counts&gt;=2), """"),
  IF(COUNTBLANK(C158:E158)&gt;0, ""No outcome yet"", IF(COUNTA(fit), TEXTJOIN("", "",,fit), """"))
)
"),"No violation")</f>
        <v>No violation</v>
      </c>
      <c r="I158" s="133" t="str">
        <f>IFERROR(__xludf.DUMMYFUNCTION("LET(
  terms, {""No violation"";""Atomic"";""Minimal"";""Uniform"";""Unique""},
  counts, {COUNTIF(D158:F158,""*No violation*"");COUNTIF(D158:F158,""*Atomic*"");COUNTIF(D158:F158,""*Minimal*"");COUNTIF(D158:F158,""*Uniform*"");COUNTIF(D158:F158,""*Unique*"&amp;""")},
  fit, IFERROR(FILTER(terms, counts&gt;=2), """"),
  IF(COUNTBLANK(D158:F158)&gt;0, ""No outcome yet"", IF(COUNTA(fit), TEXTJOIN("", "",,fit), """"))
)
"),"No violation")</f>
        <v>No violation</v>
      </c>
    </row>
    <row r="159">
      <c r="A159" s="134"/>
      <c r="B159" s="135" t="s">
        <v>128</v>
      </c>
      <c r="C159" s="136" t="str">
        <f>'Labeling Max'!C159
</f>
        <v>Minimal</v>
      </c>
      <c r="D159" s="136" t="str">
        <f>'Labeling Guusje'!C159</f>
        <v>No violation</v>
      </c>
      <c r="E159" s="136" t="str">
        <f>'Labeling Matthias'!C159</f>
        <v>No violation</v>
      </c>
      <c r="F159" s="44" t="str">
        <f t="shared" si="5"/>
        <v>No violation: 2, Atomic: 0, Minimal: 1, Uniform: 0, Unique: 0</v>
      </c>
      <c r="G159" s="44" t="str">
        <f t="shared" si="6"/>
        <v>✅❌</v>
      </c>
      <c r="H159" s="44" t="str">
        <f>IFERROR(__xludf.DUMMYFUNCTION("LET(
  terms, {""No violation"";""Atomic"";""Minimal"";""Uniform"";""Unique""},
  counts, {COUNTIF(C159:E159,""*No violation*"");COUNTIF(C159:E159,""*Atomic*"");COUNTIF(C159:E159,""*Minimal*"");COUNTIF(C159:E159,""*Uniform*"");COUNTIF(C159:E159,""*Unique*"&amp;""")},
  fit, IFERROR(FILTER(terms, counts&gt;=2), """"),
  IF(COUNTBLANK(C159:E159)&gt;0, ""No outcome yet"", IF(COUNTA(fit), TEXTJOIN("", "",,fit), """"))
)
"),"No violation")</f>
        <v>No violation</v>
      </c>
      <c r="I159" s="140" t="s">
        <v>75</v>
      </c>
    </row>
    <row r="160">
      <c r="A160" s="139"/>
      <c r="B160" s="131" t="s">
        <v>129</v>
      </c>
      <c r="C160" s="132" t="str">
        <f>'Labeling Max'!C160
</f>
        <v>No violation</v>
      </c>
      <c r="D160" s="132" t="str">
        <f>'Labeling Guusje'!C160</f>
        <v>No violation</v>
      </c>
      <c r="E160" s="132" t="str">
        <f>'Labeling Matthias'!C160</f>
        <v>No violation</v>
      </c>
      <c r="F160" s="78" t="str">
        <f t="shared" si="5"/>
        <v>No violation: 3, Atomic: 0, Minimal: 0, Uniform: 0, Unique: 0</v>
      </c>
      <c r="G160" s="78" t="str">
        <f t="shared" si="6"/>
        <v>✅</v>
      </c>
      <c r="H160" s="78" t="str">
        <f>IFERROR(__xludf.DUMMYFUNCTION("LET(
  terms, {""No violation"";""Atomic"";""Minimal"";""Uniform"";""Unique""},
  counts, {COUNTIF(C160:E160,""*No violation*"");COUNTIF(C160:E160,""*Atomic*"");COUNTIF(C160:E160,""*Minimal*"");COUNTIF(C160:E160,""*Uniform*"");COUNTIF(C160:E160,""*Unique*"&amp;""")},
  fit, IFERROR(FILTER(terms, counts&gt;=2), """"),
  IF(COUNTBLANK(C160:E160)&gt;0, ""No outcome yet"", IF(COUNTA(fit), TEXTJOIN("", "",,fit), """"))
)
"),"No violation")</f>
        <v>No violation</v>
      </c>
      <c r="I160" s="133" t="str">
        <f>IFERROR(__xludf.DUMMYFUNCTION("LET(
  terms, {""No violation"";""Atomic"";""Minimal"";""Uniform"";""Unique""},
  counts, {COUNTIF(D160:F160,""*No violation*"");COUNTIF(D160:F160,""*Atomic*"");COUNTIF(D160:F160,""*Minimal*"");COUNTIF(D160:F160,""*Uniform*"");COUNTIF(D160:F160,""*Unique*"&amp;""")},
  fit, IFERROR(FILTER(terms, counts&gt;=2), """"),
  IF(COUNTBLANK(D160:F160)&gt;0, ""No outcome yet"", IF(COUNTA(fit), TEXTJOIN("", "",,fit), """"))
)
"),"No violation")</f>
        <v>No violation</v>
      </c>
    </row>
    <row r="161">
      <c r="A161" s="134"/>
      <c r="B161" s="135" t="s">
        <v>130</v>
      </c>
      <c r="C161" s="136" t="str">
        <f>'Labeling Max'!C161
</f>
        <v>No violation</v>
      </c>
      <c r="D161" s="136" t="str">
        <f>'Labeling Guusje'!C161</f>
        <v>No violation</v>
      </c>
      <c r="E161" s="136" t="str">
        <f>'Labeling Matthias'!C161</f>
        <v>No violation</v>
      </c>
      <c r="F161" s="44" t="str">
        <f t="shared" si="5"/>
        <v>No violation: 3, Atomic: 0, Minimal: 0, Uniform: 0, Unique: 0</v>
      </c>
      <c r="G161" s="44" t="str">
        <f t="shared" si="6"/>
        <v>✅</v>
      </c>
      <c r="H161" s="44" t="str">
        <f>IFERROR(__xludf.DUMMYFUNCTION("LET(
  terms, {""No violation"";""Atomic"";""Minimal"";""Uniform"";""Unique""},
  counts, {COUNTIF(C161:E161,""*No violation*"");COUNTIF(C161:E161,""*Atomic*"");COUNTIF(C161:E161,""*Minimal*"");COUNTIF(C161:E161,""*Uniform*"");COUNTIF(C161:E161,""*Unique*"&amp;""")},
  fit, IFERROR(FILTER(terms, counts&gt;=2), """"),
  IF(COUNTBLANK(C161:E161)&gt;0, ""No outcome yet"", IF(COUNTA(fit), TEXTJOIN("", "",,fit), """"))
)
"),"No violation")</f>
        <v>No violation</v>
      </c>
      <c r="I161" s="138" t="str">
        <f>IFERROR(__xludf.DUMMYFUNCTION("LET(
  terms, {""No violation"";""Atomic"";""Minimal"";""Uniform"";""Unique""},
  counts, {COUNTIF(D161:F161,""*No violation*"");COUNTIF(D161:F161,""*Atomic*"");COUNTIF(D161:F161,""*Minimal*"");COUNTIF(D161:F161,""*Uniform*"");COUNTIF(D161:F161,""*Unique*"&amp;""")},
  fit, IFERROR(FILTER(terms, counts&gt;=2), """"),
  IF(COUNTBLANK(D161:F161)&gt;0, ""No outcome yet"", IF(COUNTA(fit), TEXTJOIN("", "",,fit), """"))
)
"),"No violation")</f>
        <v>No violation</v>
      </c>
    </row>
    <row r="162">
      <c r="A162" s="139"/>
      <c r="B162" s="131" t="s">
        <v>131</v>
      </c>
      <c r="C162" s="132" t="str">
        <f>'Labeling Max'!C162
</f>
        <v>No violation</v>
      </c>
      <c r="D162" s="132" t="str">
        <f>'Labeling Guusje'!C162</f>
        <v>No violation</v>
      </c>
      <c r="E162" s="132" t="str">
        <f>'Labeling Matthias'!C162</f>
        <v>No violation</v>
      </c>
      <c r="F162" s="78" t="str">
        <f t="shared" si="5"/>
        <v>No violation: 3, Atomic: 0, Minimal: 0, Uniform: 0, Unique: 0</v>
      </c>
      <c r="G162" s="78" t="str">
        <f t="shared" si="6"/>
        <v>✅</v>
      </c>
      <c r="H162" s="78" t="str">
        <f>IFERROR(__xludf.DUMMYFUNCTION("LET(
  terms, {""No violation"";""Atomic"";""Minimal"";""Uniform"";""Unique""},
  counts, {COUNTIF(C162:E162,""*No violation*"");COUNTIF(C162:E162,""*Atomic*"");COUNTIF(C162:E162,""*Minimal*"");COUNTIF(C162:E162,""*Uniform*"");COUNTIF(C162:E162,""*Unique*"&amp;""")},
  fit, IFERROR(FILTER(terms, counts&gt;=2), """"),
  IF(COUNTBLANK(C162:E162)&gt;0, ""No outcome yet"", IF(COUNTA(fit), TEXTJOIN("", "",,fit), """"))
)
"),"No violation")</f>
        <v>No violation</v>
      </c>
      <c r="I162" s="133" t="str">
        <f>IFERROR(__xludf.DUMMYFUNCTION("LET(
  terms, {""No violation"";""Atomic"";""Minimal"";""Uniform"";""Unique""},
  counts, {COUNTIF(D162:F162,""*No violation*"");COUNTIF(D162:F162,""*Atomic*"");COUNTIF(D162:F162,""*Minimal*"");COUNTIF(D162:F162,""*Uniform*"");COUNTIF(D162:F162,""*Unique*"&amp;""")},
  fit, IFERROR(FILTER(terms, counts&gt;=2), """"),
  IF(COUNTBLANK(D162:F162)&gt;0, ""No outcome yet"", IF(COUNTA(fit), TEXTJOIN("", "",,fit), """"))
)
"),"No violation")</f>
        <v>No violation</v>
      </c>
    </row>
    <row r="163" hidden="1">
      <c r="A163" s="134"/>
      <c r="B163" s="29" t="s">
        <v>322</v>
      </c>
      <c r="C163" s="136" t="str">
        <f>'Labeling Max'!C163
</f>
        <v>Minimal</v>
      </c>
      <c r="D163" s="136" t="str">
        <f>'Labeling Guusje'!C163</f>
        <v>No violation</v>
      </c>
      <c r="E163" s="136" t="str">
        <f>'Labeling Matthias'!C163</f>
        <v>Atomic</v>
      </c>
      <c r="F163" s="44" t="str">
        <f t="shared" si="5"/>
        <v>No violation: 1, Atomic: 1, Minimal: 1, Uniform: 0, Unique: 0</v>
      </c>
      <c r="G163" s="44" t="str">
        <f t="shared" si="6"/>
        <v>❌</v>
      </c>
      <c r="H163" s="44" t="str">
        <f>IFERROR(__xludf.DUMMYFUNCTION("LET(
  terms, {""No violation"";""Atomic"";""Minimal"";""Uniform"";""Unique""},
  counts, {COUNTIF(C163:E163,""*No violation*"");COUNTIF(C163:E163,""*Atomic*"");COUNTIF(C163:E163,""*Minimal*"");COUNTIF(C163:E163,""*Uniform*"");COUNTIF(C163:E163,""*Unique*"&amp;""")},
  fit, IFERROR(FILTER(terms, counts&gt;=2), """"),
  IF(COUNTBLANK(C163:E163)&gt;0, ""No outcome yet"", IF(COUNTA(fit), TEXTJOIN("", "",,fit), """"))
)
"),"")</f>
        <v/>
      </c>
      <c r="I163" s="138"/>
    </row>
    <row r="164">
      <c r="A164" s="139"/>
      <c r="B164" s="131" t="s">
        <v>132</v>
      </c>
      <c r="C164" s="132" t="str">
        <f>'Labeling Max'!C164
</f>
        <v>No violation</v>
      </c>
      <c r="D164" s="132" t="str">
        <f>'Labeling Guusje'!C164</f>
        <v>No violation</v>
      </c>
      <c r="E164" s="132" t="str">
        <f>'Labeling Matthias'!C164</f>
        <v>No violation</v>
      </c>
      <c r="F164" s="78" t="str">
        <f t="shared" si="5"/>
        <v>No violation: 3, Atomic: 0, Minimal: 0, Uniform: 0, Unique: 0</v>
      </c>
      <c r="G164" s="78" t="str">
        <f t="shared" si="6"/>
        <v>✅</v>
      </c>
      <c r="H164" s="78" t="str">
        <f>IFERROR(__xludf.DUMMYFUNCTION("LET(
  terms, {""No violation"";""Atomic"";""Minimal"";""Uniform"";""Unique""},
  counts, {COUNTIF(C164:E164,""*No violation*"");COUNTIF(C164:E164,""*Atomic*"");COUNTIF(C164:E164,""*Minimal*"");COUNTIF(C164:E164,""*Uniform*"");COUNTIF(C164:E164,""*Unique*"&amp;""")},
  fit, IFERROR(FILTER(terms, counts&gt;=2), """"),
  IF(COUNTBLANK(C164:E164)&gt;0, ""No outcome yet"", IF(COUNTA(fit), TEXTJOIN("", "",,fit), """"))
)
"),"No violation")</f>
        <v>No violation</v>
      </c>
      <c r="I164" s="133" t="str">
        <f>IFERROR(__xludf.DUMMYFUNCTION("LET(
  terms, {""No violation"";""Atomic"";""Minimal"";""Uniform"";""Unique""},
  counts, {COUNTIF(D164:F164,""*No violation*"");COUNTIF(D164:F164,""*Atomic*"");COUNTIF(D164:F164,""*Minimal*"");COUNTIF(D164:F164,""*Uniform*"");COUNTIF(D164:F164,""*Unique*"&amp;""")},
  fit, IFERROR(FILTER(terms, counts&gt;=2), """"),
  IF(COUNTBLANK(D164:F164)&gt;0, ""No outcome yet"", IF(COUNTA(fit), TEXTJOIN("", "",,fit), """"))
)
"),"No violation")</f>
        <v>No violation</v>
      </c>
    </row>
    <row r="165">
      <c r="A165" s="134"/>
      <c r="B165" s="135" t="s">
        <v>133</v>
      </c>
      <c r="C165" s="136" t="str">
        <f>'Labeling Max'!C165
</f>
        <v>No violation</v>
      </c>
      <c r="D165" s="136" t="str">
        <f>'Labeling Guusje'!C165</f>
        <v>No violation</v>
      </c>
      <c r="E165" s="136" t="str">
        <f>'Labeling Matthias'!C165</f>
        <v>No violation</v>
      </c>
      <c r="F165" s="44" t="str">
        <f t="shared" si="5"/>
        <v>No violation: 3, Atomic: 0, Minimal: 0, Uniform: 0, Unique: 0</v>
      </c>
      <c r="G165" s="44" t="str">
        <f t="shared" si="6"/>
        <v>✅</v>
      </c>
      <c r="H165" s="44" t="str">
        <f>IFERROR(__xludf.DUMMYFUNCTION("LET(
  terms, {""No violation"";""Atomic"";""Minimal"";""Uniform"";""Unique""},
  counts, {COUNTIF(C165:E165,""*No violation*"");COUNTIF(C165:E165,""*Atomic*"");COUNTIF(C165:E165,""*Minimal*"");COUNTIF(C165:E165,""*Uniform*"");COUNTIF(C165:E165,""*Unique*"&amp;""")},
  fit, IFERROR(FILTER(terms, counts&gt;=2), """"),
  IF(COUNTBLANK(C165:E165)&gt;0, ""No outcome yet"", IF(COUNTA(fit), TEXTJOIN("", "",,fit), """"))
)
"),"No violation")</f>
        <v>No violation</v>
      </c>
      <c r="I165" s="138" t="str">
        <f>IFERROR(__xludf.DUMMYFUNCTION("LET(
  terms, {""No violation"";""Atomic"";""Minimal"";""Uniform"";""Unique""},
  counts, {COUNTIF(D165:F165,""*No violation*"");COUNTIF(D165:F165,""*Atomic*"");COUNTIF(D165:F165,""*Minimal*"");COUNTIF(D165:F165,""*Uniform*"");COUNTIF(D165:F165,""*Unique*"&amp;""")},
  fit, IFERROR(FILTER(terms, counts&gt;=2), """"),
  IF(COUNTBLANK(D165:F165)&gt;0, ""No outcome yet"", IF(COUNTA(fit), TEXTJOIN("", "",,fit), """"))
)
"),"No violation")</f>
        <v>No violation</v>
      </c>
    </row>
    <row r="166">
      <c r="A166" s="139"/>
      <c r="B166" s="131" t="s">
        <v>134</v>
      </c>
      <c r="C166" s="132" t="str">
        <f>'Labeling Max'!C166
</f>
        <v>No violation</v>
      </c>
      <c r="D166" s="132" t="str">
        <f>'Labeling Guusje'!C166</f>
        <v>No violation</v>
      </c>
      <c r="E166" s="132" t="str">
        <f>'Labeling Matthias'!C166</f>
        <v>No violation</v>
      </c>
      <c r="F166" s="78" t="str">
        <f t="shared" si="5"/>
        <v>No violation: 3, Atomic: 0, Minimal: 0, Uniform: 0, Unique: 0</v>
      </c>
      <c r="G166" s="78" t="str">
        <f t="shared" si="6"/>
        <v>✅</v>
      </c>
      <c r="H166" s="78" t="str">
        <f>IFERROR(__xludf.DUMMYFUNCTION("LET(
  terms, {""No violation"";""Atomic"";""Minimal"";""Uniform"";""Unique""},
  counts, {COUNTIF(C166:E166,""*No violation*"");COUNTIF(C166:E166,""*Atomic*"");COUNTIF(C166:E166,""*Minimal*"");COUNTIF(C166:E166,""*Uniform*"");COUNTIF(C166:E166,""*Unique*"&amp;""")},
  fit, IFERROR(FILTER(terms, counts&gt;=2), """"),
  IF(COUNTBLANK(C166:E166)&gt;0, ""No outcome yet"", IF(COUNTA(fit), TEXTJOIN("", "",,fit), """"))
)
"),"No violation")</f>
        <v>No violation</v>
      </c>
      <c r="I166" s="133" t="str">
        <f>IFERROR(__xludf.DUMMYFUNCTION("LET(
  terms, {""No violation"";""Atomic"";""Minimal"";""Uniform"";""Unique""},
  counts, {COUNTIF(D166:F166,""*No violation*"");COUNTIF(D166:F166,""*Atomic*"");COUNTIF(D166:F166,""*Minimal*"");COUNTIF(D166:F166,""*Uniform*"");COUNTIF(D166:F166,""*Unique*"&amp;""")},
  fit, IFERROR(FILTER(terms, counts&gt;=2), """"),
  IF(COUNTBLANK(D166:F166)&gt;0, ""No outcome yet"", IF(COUNTA(fit), TEXTJOIN("", "",,fit), """"))
)
"),"No violation")</f>
        <v>No violation</v>
      </c>
    </row>
    <row r="167">
      <c r="A167" s="134"/>
      <c r="B167" s="135" t="s">
        <v>135</v>
      </c>
      <c r="C167" s="136" t="str">
        <f>'Labeling Max'!C167
</f>
        <v>No violation</v>
      </c>
      <c r="D167" s="136" t="str">
        <f>'Labeling Guusje'!C167</f>
        <v>No violation</v>
      </c>
      <c r="E167" s="136" t="str">
        <f>'Labeling Matthias'!C167</f>
        <v>No violation</v>
      </c>
      <c r="F167" s="44" t="str">
        <f t="shared" si="5"/>
        <v>No violation: 3, Atomic: 0, Minimal: 0, Uniform: 0, Unique: 0</v>
      </c>
      <c r="G167" s="44" t="str">
        <f t="shared" si="6"/>
        <v>✅</v>
      </c>
      <c r="H167" s="44" t="str">
        <f>IFERROR(__xludf.DUMMYFUNCTION("LET(
  terms, {""No violation"";""Atomic"";""Minimal"";""Uniform"";""Unique""},
  counts, {COUNTIF(C167:E167,""*No violation*"");COUNTIF(C167:E167,""*Atomic*"");COUNTIF(C167:E167,""*Minimal*"");COUNTIF(C167:E167,""*Uniform*"");COUNTIF(C167:E167,""*Unique*"&amp;""")},
  fit, IFERROR(FILTER(terms, counts&gt;=2), """"),
  IF(COUNTBLANK(C167:E167)&gt;0, ""No outcome yet"", IF(COUNTA(fit), TEXTJOIN("", "",,fit), """"))
)
"),"No violation")</f>
        <v>No violation</v>
      </c>
      <c r="I167" s="138" t="str">
        <f>IFERROR(__xludf.DUMMYFUNCTION("LET(
  terms, {""No violation"";""Atomic"";""Minimal"";""Uniform"";""Unique""},
  counts, {COUNTIF(D167:F167,""*No violation*"");COUNTIF(D167:F167,""*Atomic*"");COUNTIF(D167:F167,""*Minimal*"");COUNTIF(D167:F167,""*Uniform*"");COUNTIF(D167:F167,""*Unique*"&amp;""")},
  fit, IFERROR(FILTER(terms, counts&gt;=2), """"),
  IF(COUNTBLANK(D167:F167)&gt;0, ""No outcome yet"", IF(COUNTA(fit), TEXTJOIN("", "",,fit), """"))
)
"),"No violation")</f>
        <v>No violation</v>
      </c>
    </row>
    <row r="168">
      <c r="A168" s="139"/>
      <c r="B168" s="131" t="s">
        <v>136</v>
      </c>
      <c r="C168" s="132" t="str">
        <f>'Labeling Max'!C168
</f>
        <v>No violation</v>
      </c>
      <c r="D168" s="132" t="str">
        <f>'Labeling Guusje'!C168</f>
        <v>No violation</v>
      </c>
      <c r="E168" s="132" t="str">
        <f>'Labeling Matthias'!C168</f>
        <v>No violation</v>
      </c>
      <c r="F168" s="78" t="str">
        <f t="shared" si="5"/>
        <v>No violation: 3, Atomic: 0, Minimal: 0, Uniform: 0, Unique: 0</v>
      </c>
      <c r="G168" s="78" t="str">
        <f t="shared" si="6"/>
        <v>✅</v>
      </c>
      <c r="H168" s="78" t="str">
        <f>IFERROR(__xludf.DUMMYFUNCTION("LET(
  terms, {""No violation"";""Atomic"";""Minimal"";""Uniform"";""Unique""},
  counts, {COUNTIF(C168:E168,""*No violation*"");COUNTIF(C168:E168,""*Atomic*"");COUNTIF(C168:E168,""*Minimal*"");COUNTIF(C168:E168,""*Uniform*"");COUNTIF(C168:E168,""*Unique*"&amp;""")},
  fit, IFERROR(FILTER(terms, counts&gt;=2), """"),
  IF(COUNTBLANK(C168:E168)&gt;0, ""No outcome yet"", IF(COUNTA(fit), TEXTJOIN("", "",,fit), """"))
)
"),"No violation")</f>
        <v>No violation</v>
      </c>
      <c r="I168" s="133" t="str">
        <f>IFERROR(__xludf.DUMMYFUNCTION("LET(
  terms, {""No violation"";""Atomic"";""Minimal"";""Uniform"";""Unique""},
  counts, {COUNTIF(D168:F168,""*No violation*"");COUNTIF(D168:F168,""*Atomic*"");COUNTIF(D168:F168,""*Minimal*"");COUNTIF(D168:F168,""*Uniform*"");COUNTIF(D168:F168,""*Unique*"&amp;""")},
  fit, IFERROR(FILTER(terms, counts&gt;=2), """"),
  IF(COUNTBLANK(D168:F168)&gt;0, ""No outcome yet"", IF(COUNTA(fit), TEXTJOIN("", "",,fit), """"))
)
"),"No violation")</f>
        <v>No violation</v>
      </c>
    </row>
    <row r="169">
      <c r="A169" s="134"/>
      <c r="B169" s="135" t="s">
        <v>137</v>
      </c>
      <c r="C169" s="136" t="str">
        <f>'Labeling Max'!C169
</f>
        <v>No violation</v>
      </c>
      <c r="D169" s="136" t="str">
        <f>'Labeling Guusje'!C169</f>
        <v>Atomic</v>
      </c>
      <c r="E169" s="136" t="str">
        <f>'Labeling Matthias'!C169</f>
        <v>No violation</v>
      </c>
      <c r="F169" s="44" t="str">
        <f t="shared" si="5"/>
        <v>No violation: 2, Atomic: 1, Minimal: 0, Uniform: 0, Unique: 0</v>
      </c>
      <c r="G169" s="44" t="str">
        <f t="shared" si="6"/>
        <v>✅❌</v>
      </c>
      <c r="H169" s="44" t="str">
        <f>IFERROR(__xludf.DUMMYFUNCTION("LET(
  terms, {""No violation"";""Atomic"";""Minimal"";""Uniform"";""Unique""},
  counts, {COUNTIF(C169:E169,""*No violation*"");COUNTIF(C169:E169,""*Atomic*"");COUNTIF(C169:E169,""*Minimal*"");COUNTIF(C169:E169,""*Uniform*"");COUNTIF(C169:E169,""*Unique*"&amp;""")},
  fit, IFERROR(FILTER(terms, counts&gt;=2), """"),
  IF(COUNTBLANK(C169:E169)&gt;0, ""No outcome yet"", IF(COUNTA(fit), TEXTJOIN("", "",,fit), """"))
)
"),"No violation")</f>
        <v>No violation</v>
      </c>
      <c r="I169" s="140" t="s">
        <v>75</v>
      </c>
    </row>
    <row r="170">
      <c r="A170" s="139"/>
      <c r="B170" s="131" t="s">
        <v>138</v>
      </c>
      <c r="C170" s="132" t="str">
        <f>'Labeling Max'!C170
</f>
        <v>No violation</v>
      </c>
      <c r="D170" s="132" t="str">
        <f>'Labeling Guusje'!C170</f>
        <v>No violation</v>
      </c>
      <c r="E170" s="132" t="str">
        <f>'Labeling Matthias'!C170</f>
        <v>No violation</v>
      </c>
      <c r="F170" s="78" t="str">
        <f t="shared" si="5"/>
        <v>No violation: 3, Atomic: 0, Minimal: 0, Uniform: 0, Unique: 0</v>
      </c>
      <c r="G170" s="78" t="str">
        <f t="shared" si="6"/>
        <v>✅</v>
      </c>
      <c r="H170" s="78" t="str">
        <f>IFERROR(__xludf.DUMMYFUNCTION("LET(
  terms, {""No violation"";""Atomic"";""Minimal"";""Uniform"";""Unique""},
  counts, {COUNTIF(C170:E170,""*No violation*"");COUNTIF(C170:E170,""*Atomic*"");COUNTIF(C170:E170,""*Minimal*"");COUNTIF(C170:E170,""*Uniform*"");COUNTIF(C170:E170,""*Unique*"&amp;""")},
  fit, IFERROR(FILTER(terms, counts&gt;=2), """"),
  IF(COUNTBLANK(C170:E170)&gt;0, ""No outcome yet"", IF(COUNTA(fit), TEXTJOIN("", "",,fit), """"))
)
"),"No violation")</f>
        <v>No violation</v>
      </c>
      <c r="I170" s="133" t="str">
        <f>IFERROR(__xludf.DUMMYFUNCTION("LET(
  terms, {""No violation"";""Atomic"";""Minimal"";""Uniform"";""Unique""},
  counts, {COUNTIF(D170:F170,""*No violation*"");COUNTIF(D170:F170,""*Atomic*"");COUNTIF(D170:F170,""*Minimal*"");COUNTIF(D170:F170,""*Uniform*"");COUNTIF(D170:F170,""*Unique*"&amp;""")},
  fit, IFERROR(FILTER(terms, counts&gt;=2), """"),
  IF(COUNTBLANK(D170:F170)&gt;0, ""No outcome yet"", IF(COUNTA(fit), TEXTJOIN("", "",,fit), """"))
)
"),"No violation")</f>
        <v>No violation</v>
      </c>
    </row>
    <row r="171">
      <c r="A171" s="134"/>
      <c r="B171" s="135" t="s">
        <v>139</v>
      </c>
      <c r="C171" s="136" t="str">
        <f>'Labeling Max'!C171
</f>
        <v>No violation</v>
      </c>
      <c r="D171" s="136" t="str">
        <f>'Labeling Guusje'!C171</f>
        <v>No violation</v>
      </c>
      <c r="E171" s="136" t="str">
        <f>'Labeling Matthias'!C171</f>
        <v>No violation</v>
      </c>
      <c r="F171" s="44" t="str">
        <f t="shared" si="5"/>
        <v>No violation: 3, Atomic: 0, Minimal: 0, Uniform: 0, Unique: 0</v>
      </c>
      <c r="G171" s="44" t="str">
        <f t="shared" si="6"/>
        <v>✅</v>
      </c>
      <c r="H171" s="44" t="str">
        <f>IFERROR(__xludf.DUMMYFUNCTION("LET(
  terms, {""No violation"";""Atomic"";""Minimal"";""Uniform"";""Unique""},
  counts, {COUNTIF(C171:E171,""*No violation*"");COUNTIF(C171:E171,""*Atomic*"");COUNTIF(C171:E171,""*Minimal*"");COUNTIF(C171:E171,""*Uniform*"");COUNTIF(C171:E171,""*Unique*"&amp;""")},
  fit, IFERROR(FILTER(terms, counts&gt;=2), """"),
  IF(COUNTBLANK(C171:E171)&gt;0, ""No outcome yet"", IF(COUNTA(fit), TEXTJOIN("", "",,fit), """"))
)
"),"No violation")</f>
        <v>No violation</v>
      </c>
      <c r="I171" s="138" t="str">
        <f>IFERROR(__xludf.DUMMYFUNCTION("LET(
  terms, {""No violation"";""Atomic"";""Minimal"";""Uniform"";""Unique""},
  counts, {COUNTIF(D171:F171,""*No violation*"");COUNTIF(D171:F171,""*Atomic*"");COUNTIF(D171:F171,""*Minimal*"");COUNTIF(D171:F171,""*Uniform*"");COUNTIF(D171:F171,""*Unique*"&amp;""")},
  fit, IFERROR(FILTER(terms, counts&gt;=2), """"),
  IF(COUNTBLANK(D171:F171)&gt;0, ""No outcome yet"", IF(COUNTA(fit), TEXTJOIN("", "",,fit), """"))
)
"),"No violation")</f>
        <v>No violation</v>
      </c>
    </row>
    <row r="172">
      <c r="A172" s="130"/>
      <c r="B172" s="131"/>
      <c r="C172" s="132"/>
      <c r="D172" s="132"/>
      <c r="E172" s="132"/>
      <c r="F172" s="78"/>
      <c r="G172" s="78"/>
      <c r="H172" s="78"/>
      <c r="I172" s="133"/>
    </row>
    <row r="173">
      <c r="A173" s="143" t="s">
        <v>323</v>
      </c>
      <c r="B173" s="135" t="s">
        <v>239</v>
      </c>
      <c r="C173" s="136" t="str">
        <f>'Labeling Max'!C173
</f>
        <v>Atomic</v>
      </c>
      <c r="D173" s="136" t="str">
        <f>'Labeling Guusje'!C173</f>
        <v>Atomic</v>
      </c>
      <c r="E173" s="136" t="str">
        <f>'Labeling Matthias'!C173</f>
        <v>Atomic</v>
      </c>
      <c r="F173" s="44" t="str">
        <f t="shared" ref="F173:F237" si="7">"No violation: "&amp;COUNTIF(C173:E173,"*No violation*")&amp;
", Atomic: "&amp;COUNTIF(C173:E173,"*Atomic*")&amp;
", Minimal: "&amp;COUNTIF(C173:E173,"*Minimal*")&amp;
", Uniform: "&amp;COUNTIF(C173:E173,"*Uniform*")&amp;
", Unique: "&amp;COUNTIF(C173:E173,"*Unique*")
</f>
        <v>No violation: 0, Atomic: 3, Minimal: 0, Uniform: 0, Unique: 0</v>
      </c>
      <c r="G173" s="44" t="str">
        <f t="shared" ref="G173:G237" si="8">LET(
  c, {COUNTIF(C173:E173,"*No violation*");COUNTIF(C173:E173,"*Atomic*");COUNTIF(C173:E173,"*Minimal*");COUNTIF(C173:E173,"*Uniform*");COUNTIF(C173:E173,"*Unique*")},
  IF(MAX(c)&gt;=2, IF(COUNTIF(c,1)&gt;0,"✅❌","✅"), IF(COUNTIF(c,1)&gt;0,"❌",""))
)
</f>
        <v>✅</v>
      </c>
      <c r="H173" s="44" t="str">
        <f>IFERROR(__xludf.DUMMYFUNCTION("LET(
  terms, {""No violation"";""Atomic"";""Minimal"";""Uniform"";""Unique""},
  counts, {COUNTIF(C173:E173,""*No violation*"");COUNTIF(C173:E173,""*Atomic*"");COUNTIF(C173:E173,""*Minimal*"");COUNTIF(C173:E173,""*Uniform*"");COUNTIF(C173:E173,""*Unique*"&amp;""")},
  fit, IFERROR(FILTER(terms, counts&gt;=2), """"),
  IF(COUNTBLANK(C173:E173)&gt;0, ""No outcome yet"", IF(COUNTA(fit), TEXTJOIN("", "",,fit), """"))
)
"),"Atomic")</f>
        <v>Atomic</v>
      </c>
      <c r="I173" s="138" t="str">
        <f>IFERROR(__xludf.DUMMYFUNCTION("LET(
  terms, {""No violation"";""Atomic"";""Minimal"";""Uniform"";""Unique""},
  counts, {COUNTIF(D173:F173,""*No violation*"");COUNTIF(D173:F173,""*Atomic*"");COUNTIF(D173:F173,""*Minimal*"");COUNTIF(D173:F173,""*Uniform*"");COUNTIF(D173:F173,""*Unique*"&amp;""")},
  fit, IFERROR(FILTER(terms, counts&gt;=2), """"),
  IF(COUNTBLANK(D173:F173)&gt;0, ""No outcome yet"", IF(COUNTA(fit), TEXTJOIN("", "",,fit), """"))
)
"),"Atomic")</f>
        <v>Atomic</v>
      </c>
    </row>
    <row r="174">
      <c r="A174" s="139"/>
      <c r="B174" s="131" t="s">
        <v>240</v>
      </c>
      <c r="C174" s="132" t="str">
        <f>'Labeling Max'!C174
</f>
        <v>Atomic</v>
      </c>
      <c r="D174" s="132" t="str">
        <f>'Labeling Guusje'!C174</f>
        <v>Atomic</v>
      </c>
      <c r="E174" s="132" t="str">
        <f>'Labeling Matthias'!C174</f>
        <v>Atomic</v>
      </c>
      <c r="F174" s="78" t="str">
        <f t="shared" si="7"/>
        <v>No violation: 0, Atomic: 3, Minimal: 0, Uniform: 0, Unique: 0</v>
      </c>
      <c r="G174" s="78" t="str">
        <f t="shared" si="8"/>
        <v>✅</v>
      </c>
      <c r="H174" s="78" t="str">
        <f>IFERROR(__xludf.DUMMYFUNCTION("LET(
  terms, {""No violation"";""Atomic"";""Minimal"";""Uniform"";""Unique""},
  counts, {COUNTIF(C174:E174,""*No violation*"");COUNTIF(C174:E174,""*Atomic*"");COUNTIF(C174:E174,""*Minimal*"");COUNTIF(C174:E174,""*Uniform*"");COUNTIF(C174:E174,""*Unique*"&amp;""")},
  fit, IFERROR(FILTER(terms, counts&gt;=2), """"),
  IF(COUNTBLANK(C174:E174)&gt;0, ""No outcome yet"", IF(COUNTA(fit), TEXTJOIN("", "",,fit), """"))
)
"),"Atomic")</f>
        <v>Atomic</v>
      </c>
      <c r="I174" s="133" t="str">
        <f>IFERROR(__xludf.DUMMYFUNCTION("LET(
  terms, {""No violation"";""Atomic"";""Minimal"";""Uniform"";""Unique""},
  counts, {COUNTIF(D174:F174,""*No violation*"");COUNTIF(D174:F174,""*Atomic*"");COUNTIF(D174:F174,""*Minimal*"");COUNTIF(D174:F174,""*Uniform*"");COUNTIF(D174:F174,""*Unique*"&amp;""")},
  fit, IFERROR(FILTER(terms, counts&gt;=2), """"),
  IF(COUNTBLANK(D174:F174)&gt;0, ""No outcome yet"", IF(COUNTA(fit), TEXTJOIN("", "",,fit), """"))
)
"),"Atomic")</f>
        <v>Atomic</v>
      </c>
    </row>
    <row r="175">
      <c r="A175" s="134"/>
      <c r="B175" s="135" t="s">
        <v>241</v>
      </c>
      <c r="C175" s="136" t="str">
        <f>'Labeling Max'!C175
</f>
        <v>Minimal, Uniform</v>
      </c>
      <c r="D175" s="136" t="str">
        <f>'Labeling Guusje'!C175</f>
        <v>Uniform</v>
      </c>
      <c r="E175" s="136" t="str">
        <f>'Labeling Matthias'!C175</f>
        <v>Atomic</v>
      </c>
      <c r="F175" s="44" t="str">
        <f t="shared" si="7"/>
        <v>No violation: 0, Atomic: 1, Minimal: 1, Uniform: 2, Unique: 0</v>
      </c>
      <c r="G175" s="44" t="str">
        <f t="shared" si="8"/>
        <v>✅❌</v>
      </c>
      <c r="H175" s="44" t="str">
        <f>IFERROR(__xludf.DUMMYFUNCTION("LET(
  terms, {""No violation"";""Atomic"";""Minimal"";""Uniform"";""Unique""},
  counts, {COUNTIF(C175:E175,""*No violation*"");COUNTIF(C175:E175,""*Atomic*"");COUNTIF(C175:E175,""*Minimal*"");COUNTIF(C175:E175,""*Uniform*"");COUNTIF(C175:E175,""*Unique*"&amp;""")},
  fit, IFERROR(FILTER(terms, counts&gt;=2), """"),
  IF(COUNTBLANK(C175:E175)&gt;0, ""No outcome yet"", IF(COUNTA(fit), TEXTJOIN("", "",,fit), """"))
)
"),"Uniform")</f>
        <v>Uniform</v>
      </c>
      <c r="I175" s="140" t="s">
        <v>81</v>
      </c>
    </row>
    <row r="176">
      <c r="A176" s="139"/>
      <c r="B176" s="131" t="s">
        <v>242</v>
      </c>
      <c r="C176" s="132" t="str">
        <f>'Labeling Max'!C176
</f>
        <v>No violation</v>
      </c>
      <c r="D176" s="132" t="str">
        <f>'Labeling Guusje'!C176</f>
        <v>No violation</v>
      </c>
      <c r="E176" s="132" t="str">
        <f>'Labeling Matthias'!C176</f>
        <v>No violation</v>
      </c>
      <c r="F176" s="78" t="str">
        <f t="shared" si="7"/>
        <v>No violation: 3, Atomic: 0, Minimal: 0, Uniform: 0, Unique: 0</v>
      </c>
      <c r="G176" s="78" t="str">
        <f t="shared" si="8"/>
        <v>✅</v>
      </c>
      <c r="H176" s="78" t="str">
        <f>IFERROR(__xludf.DUMMYFUNCTION("LET(
  terms, {""No violation"";""Atomic"";""Minimal"";""Uniform"";""Unique""},
  counts, {COUNTIF(C176:E176,""*No violation*"");COUNTIF(C176:E176,""*Atomic*"");COUNTIF(C176:E176,""*Minimal*"");COUNTIF(C176:E176,""*Uniform*"");COUNTIF(C176:E176,""*Unique*"&amp;""")},
  fit, IFERROR(FILTER(terms, counts&gt;=2), """"),
  IF(COUNTBLANK(C176:E176)&gt;0, ""No outcome yet"", IF(COUNTA(fit), TEXTJOIN("", "",,fit), """"))
)
"),"No violation")</f>
        <v>No violation</v>
      </c>
      <c r="I176" s="133" t="str">
        <f>IFERROR(__xludf.DUMMYFUNCTION("LET(
  terms, {""No violation"";""Atomic"";""Minimal"";""Uniform"";""Unique""},
  counts, {COUNTIF(D176:F176,""*No violation*"");COUNTIF(D176:F176,""*Atomic*"");COUNTIF(D176:F176,""*Minimal*"");COUNTIF(D176:F176,""*Uniform*"");COUNTIF(D176:F176,""*Unique*"&amp;""")},
  fit, IFERROR(FILTER(terms, counts&gt;=2), """"),
  IF(COUNTBLANK(D176:F176)&gt;0, ""No outcome yet"", IF(COUNTA(fit), TEXTJOIN("", "",,fit), """"))
)
"),"No violation")</f>
        <v>No violation</v>
      </c>
    </row>
    <row r="177" hidden="1">
      <c r="A177" s="134"/>
      <c r="B177" s="29" t="s">
        <v>324</v>
      </c>
      <c r="C177" s="136" t="str">
        <f>'Labeling Max'!C177
</f>
        <v>No violation</v>
      </c>
      <c r="D177" s="136" t="str">
        <f>'Labeling Guusje'!C177</f>
        <v>Uniform</v>
      </c>
      <c r="E177" s="136" t="str">
        <f>'Labeling Matthias'!C177</f>
        <v>Atomic</v>
      </c>
      <c r="F177" s="44" t="str">
        <f t="shared" si="7"/>
        <v>No violation: 1, Atomic: 1, Minimal: 0, Uniform: 1, Unique: 0</v>
      </c>
      <c r="G177" s="44" t="str">
        <f t="shared" si="8"/>
        <v>❌</v>
      </c>
      <c r="H177" s="44" t="str">
        <f>IFERROR(__xludf.DUMMYFUNCTION("LET(
  terms, {""No violation"";""Atomic"";""Minimal"";""Uniform"";""Unique""},
  counts, {COUNTIF(C177:E177,""*No violation*"");COUNTIF(C177:E177,""*Atomic*"");COUNTIF(C177:E177,""*Minimal*"");COUNTIF(C177:E177,""*Uniform*"");COUNTIF(C177:E177,""*Unique*"&amp;""")},
  fit, IFERROR(FILTER(terms, counts&gt;=2), """"),
  IF(COUNTBLANK(C177:E177)&gt;0, ""No outcome yet"", IF(COUNTA(fit), TEXTJOIN("", "",,fit), """"))
)
"),"")</f>
        <v/>
      </c>
      <c r="I177" s="138"/>
    </row>
    <row r="178">
      <c r="A178" s="139"/>
      <c r="B178" s="131" t="s">
        <v>243</v>
      </c>
      <c r="C178" s="132" t="str">
        <f>'Labeling Max'!C178
</f>
        <v>No violation</v>
      </c>
      <c r="D178" s="132" t="str">
        <f>'Labeling Guusje'!C178</f>
        <v>No violation</v>
      </c>
      <c r="E178" s="132" t="str">
        <f>'Labeling Matthias'!C178</f>
        <v>Atomic</v>
      </c>
      <c r="F178" s="78" t="str">
        <f t="shared" si="7"/>
        <v>No violation: 2, Atomic: 1, Minimal: 0, Uniform: 0, Unique: 0</v>
      </c>
      <c r="G178" s="78" t="str">
        <f t="shared" si="8"/>
        <v>✅❌</v>
      </c>
      <c r="H178" s="78" t="str">
        <f>IFERROR(__xludf.DUMMYFUNCTION("LET(
  terms, {""No violation"";""Atomic"";""Minimal"";""Uniform"";""Unique""},
  counts, {COUNTIF(C178:E178,""*No violation*"");COUNTIF(C178:E178,""*Atomic*"");COUNTIF(C178:E178,""*Minimal*"");COUNTIF(C178:E178,""*Uniform*"");COUNTIF(C178:E178,""*Unique*"&amp;""")},
  fit, IFERROR(FILTER(terms, counts&gt;=2), """"),
  IF(COUNTBLANK(C178:E178)&gt;0, ""No outcome yet"", IF(COUNTA(fit), TEXTJOIN("", "",,fit), """"))
)
"),"No violation")</f>
        <v>No violation</v>
      </c>
      <c r="I178" s="141" t="s">
        <v>75</v>
      </c>
    </row>
    <row r="179">
      <c r="A179" s="134"/>
      <c r="B179" s="135" t="s">
        <v>244</v>
      </c>
      <c r="C179" s="136" t="str">
        <f>'Labeling Max'!C179
</f>
        <v>No violation</v>
      </c>
      <c r="D179" s="136" t="str">
        <f>'Labeling Guusje'!C179</f>
        <v>No violation</v>
      </c>
      <c r="E179" s="136" t="str">
        <f>'Labeling Matthias'!C179</f>
        <v>No violation</v>
      </c>
      <c r="F179" s="44" t="str">
        <f t="shared" si="7"/>
        <v>No violation: 3, Atomic: 0, Minimal: 0, Uniform: 0, Unique: 0</v>
      </c>
      <c r="G179" s="44" t="str">
        <f t="shared" si="8"/>
        <v>✅</v>
      </c>
      <c r="H179" s="44" t="str">
        <f>IFERROR(__xludf.DUMMYFUNCTION("LET(
  terms, {""No violation"";""Atomic"";""Minimal"";""Uniform"";""Unique""},
  counts, {COUNTIF(C179:E179,""*No violation*"");COUNTIF(C179:E179,""*Atomic*"");COUNTIF(C179:E179,""*Minimal*"");COUNTIF(C179:E179,""*Uniform*"");COUNTIF(C179:E179,""*Unique*"&amp;""")},
  fit, IFERROR(FILTER(terms, counts&gt;=2), """"),
  IF(COUNTBLANK(C179:E179)&gt;0, ""No outcome yet"", IF(COUNTA(fit), TEXTJOIN("", "",,fit), """"))
)
"),"No violation")</f>
        <v>No violation</v>
      </c>
      <c r="I179" s="138" t="str">
        <f>IFERROR(__xludf.DUMMYFUNCTION("LET(
  terms, {""No violation"";""Atomic"";""Minimal"";""Uniform"";""Unique""},
  counts, {COUNTIF(D179:F179,""*No violation*"");COUNTIF(D179:F179,""*Atomic*"");COUNTIF(D179:F179,""*Minimal*"");COUNTIF(D179:F179,""*Uniform*"");COUNTIF(D179:F179,""*Unique*"&amp;""")},
  fit, IFERROR(FILTER(terms, counts&gt;=2), """"),
  IF(COUNTBLANK(D179:F179)&gt;0, ""No outcome yet"", IF(COUNTA(fit), TEXTJOIN("", "",,fit), """"))
)
"),"No violation")</f>
        <v>No violation</v>
      </c>
    </row>
    <row r="180">
      <c r="A180" s="139"/>
      <c r="B180" s="131" t="s">
        <v>245</v>
      </c>
      <c r="C180" s="132" t="str">
        <f>'Labeling Max'!C180
</f>
        <v>Atomic</v>
      </c>
      <c r="D180" s="132" t="str">
        <f>'Labeling Guusje'!C180</f>
        <v>Atomic</v>
      </c>
      <c r="E180" s="132" t="str">
        <f>'Labeling Matthias'!C180</f>
        <v>Atomic</v>
      </c>
      <c r="F180" s="78" t="str">
        <f t="shared" si="7"/>
        <v>No violation: 0, Atomic: 3, Minimal: 0, Uniform: 0, Unique: 0</v>
      </c>
      <c r="G180" s="78" t="str">
        <f t="shared" si="8"/>
        <v>✅</v>
      </c>
      <c r="H180" s="78" t="str">
        <f>IFERROR(__xludf.DUMMYFUNCTION("LET(
  terms, {""No violation"";""Atomic"";""Minimal"";""Uniform"";""Unique""},
  counts, {COUNTIF(C180:E180,""*No violation*"");COUNTIF(C180:E180,""*Atomic*"");COUNTIF(C180:E180,""*Minimal*"");COUNTIF(C180:E180,""*Uniform*"");COUNTIF(C180:E180,""*Unique*"&amp;""")},
  fit, IFERROR(FILTER(terms, counts&gt;=2), """"),
  IF(COUNTBLANK(C180:E180)&gt;0, ""No outcome yet"", IF(COUNTA(fit), TEXTJOIN("", "",,fit), """"))
)
"),"Atomic")</f>
        <v>Atomic</v>
      </c>
      <c r="I180" s="133" t="str">
        <f>IFERROR(__xludf.DUMMYFUNCTION("LET(
  terms, {""No violation"";""Atomic"";""Minimal"";""Uniform"";""Unique""},
  counts, {COUNTIF(D180:F180,""*No violation*"");COUNTIF(D180:F180,""*Atomic*"");COUNTIF(D180:F180,""*Minimal*"");COUNTIF(D180:F180,""*Uniform*"");COUNTIF(D180:F180,""*Unique*"&amp;""")},
  fit, IFERROR(FILTER(terms, counts&gt;=2), """"),
  IF(COUNTBLANK(D180:F180)&gt;0, ""No outcome yet"", IF(COUNTA(fit), TEXTJOIN("", "",,fit), """"))
)
"),"Atomic")</f>
        <v>Atomic</v>
      </c>
    </row>
    <row r="181">
      <c r="A181" s="134"/>
      <c r="B181" s="135" t="s">
        <v>246</v>
      </c>
      <c r="C181" s="136" t="str">
        <f>'Labeling Max'!C181
</f>
        <v>No violation</v>
      </c>
      <c r="D181" s="136" t="str">
        <f>'Labeling Guusje'!C181</f>
        <v>No violation</v>
      </c>
      <c r="E181" s="136" t="str">
        <f>'Labeling Matthias'!C181</f>
        <v>No violation</v>
      </c>
      <c r="F181" s="44" t="str">
        <f t="shared" si="7"/>
        <v>No violation: 3, Atomic: 0, Minimal: 0, Uniform: 0, Unique: 0</v>
      </c>
      <c r="G181" s="44" t="str">
        <f t="shared" si="8"/>
        <v>✅</v>
      </c>
      <c r="H181" s="44" t="str">
        <f>IFERROR(__xludf.DUMMYFUNCTION("LET(
  terms, {""No violation"";""Atomic"";""Minimal"";""Uniform"";""Unique""},
  counts, {COUNTIF(C181:E181,""*No violation*"");COUNTIF(C181:E181,""*Atomic*"");COUNTIF(C181:E181,""*Minimal*"");COUNTIF(C181:E181,""*Uniform*"");COUNTIF(C181:E181,""*Unique*"&amp;""")},
  fit, IFERROR(FILTER(terms, counts&gt;=2), """"),
  IF(COUNTBLANK(C181:E181)&gt;0, ""No outcome yet"", IF(COUNTA(fit), TEXTJOIN("", "",,fit), """"))
)
"),"No violation")</f>
        <v>No violation</v>
      </c>
      <c r="I181" s="138" t="str">
        <f>IFERROR(__xludf.DUMMYFUNCTION("LET(
  terms, {""No violation"";""Atomic"";""Minimal"";""Uniform"";""Unique""},
  counts, {COUNTIF(D181:F181,""*No violation*"");COUNTIF(D181:F181,""*Atomic*"");COUNTIF(D181:F181,""*Minimal*"");COUNTIF(D181:F181,""*Uniform*"");COUNTIF(D181:F181,""*Unique*"&amp;""")},
  fit, IFERROR(FILTER(terms, counts&gt;=2), """"),
  IF(COUNTBLANK(D181:F181)&gt;0, ""No outcome yet"", IF(COUNTA(fit), TEXTJOIN("", "",,fit), """"))
)
"),"No violation")</f>
        <v>No violation</v>
      </c>
    </row>
    <row r="182">
      <c r="A182" s="139"/>
      <c r="B182" s="131" t="s">
        <v>247</v>
      </c>
      <c r="C182" s="132" t="str">
        <f>'Labeling Max'!C182
</f>
        <v>Atomic</v>
      </c>
      <c r="D182" s="132" t="str">
        <f>'Labeling Guusje'!C182</f>
        <v>Atomic, Uniform</v>
      </c>
      <c r="E182" s="132" t="str">
        <f>'Labeling Matthias'!C182</f>
        <v>Atomic</v>
      </c>
      <c r="F182" s="78" t="str">
        <f t="shared" si="7"/>
        <v>No violation: 0, Atomic: 3, Minimal: 0, Uniform: 1, Unique: 0</v>
      </c>
      <c r="G182" s="78" t="str">
        <f t="shared" si="8"/>
        <v>✅❌</v>
      </c>
      <c r="H182" s="78" t="str">
        <f>IFERROR(__xludf.DUMMYFUNCTION("LET(
  terms, {""No violation"";""Atomic"";""Minimal"";""Uniform"";""Unique""},
  counts, {COUNTIF(C182:E182,""*No violation*"");COUNTIF(C182:E182,""*Atomic*"");COUNTIF(C182:E182,""*Minimal*"");COUNTIF(C182:E182,""*Uniform*"");COUNTIF(C182:E182,""*Unique*"&amp;""")},
  fit, IFERROR(FILTER(terms, counts&gt;=2), """"),
  IF(COUNTBLANK(C182:E182)&gt;0, ""No outcome yet"", IF(COUNTA(fit), TEXTJOIN("", "",,fit), """"))
)
"),"Atomic")</f>
        <v>Atomic</v>
      </c>
      <c r="I182" s="141" t="s">
        <v>2</v>
      </c>
    </row>
    <row r="183">
      <c r="A183" s="134"/>
      <c r="B183" s="135" t="s">
        <v>248</v>
      </c>
      <c r="C183" s="136" t="str">
        <f>'Labeling Max'!C183
</f>
        <v>Minimal, Atomic</v>
      </c>
      <c r="D183" s="136" t="str">
        <f>'Labeling Guusje'!C183</f>
        <v>Atomic</v>
      </c>
      <c r="E183" s="136" t="str">
        <f>'Labeling Matthias'!C183</f>
        <v>Atomic</v>
      </c>
      <c r="F183" s="44" t="str">
        <f t="shared" si="7"/>
        <v>No violation: 0, Atomic: 3, Minimal: 1, Uniform: 0, Unique: 0</v>
      </c>
      <c r="G183" s="44" t="str">
        <f t="shared" si="8"/>
        <v>✅❌</v>
      </c>
      <c r="H183" s="44" t="str">
        <f>IFERROR(__xludf.DUMMYFUNCTION("LET(
  terms, {""No violation"";""Atomic"";""Minimal"";""Uniform"";""Unique""},
  counts, {COUNTIF(C183:E183,""*No violation*"");COUNTIF(C183:E183,""*Atomic*"");COUNTIF(C183:E183,""*Minimal*"");COUNTIF(C183:E183,""*Uniform*"");COUNTIF(C183:E183,""*Unique*"&amp;""")},
  fit, IFERROR(FILTER(terms, counts&gt;=2), """"),
  IF(COUNTBLANK(C183:E183)&gt;0, ""No outcome yet"", IF(COUNTA(fit), TEXTJOIN("", "",,fit), """"))
)
"),"Atomic")</f>
        <v>Atomic</v>
      </c>
      <c r="I183" s="140" t="s">
        <v>2</v>
      </c>
    </row>
    <row r="184">
      <c r="A184" s="139"/>
      <c r="B184" s="131" t="s">
        <v>249</v>
      </c>
      <c r="C184" s="132" t="str">
        <f>'Labeling Max'!C184
</f>
        <v>No violation</v>
      </c>
      <c r="D184" s="132" t="str">
        <f>'Labeling Guusje'!C184</f>
        <v>No violation</v>
      </c>
      <c r="E184" s="132" t="str">
        <f>'Labeling Matthias'!C184</f>
        <v>No violation</v>
      </c>
      <c r="F184" s="78" t="str">
        <f t="shared" si="7"/>
        <v>No violation: 3, Atomic: 0, Minimal: 0, Uniform: 0, Unique: 0</v>
      </c>
      <c r="G184" s="78" t="str">
        <f t="shared" si="8"/>
        <v>✅</v>
      </c>
      <c r="H184" s="78" t="str">
        <f>IFERROR(__xludf.DUMMYFUNCTION("LET(
  terms, {""No violation"";""Atomic"";""Minimal"";""Uniform"";""Unique""},
  counts, {COUNTIF(C184:E184,""*No violation*"");COUNTIF(C184:E184,""*Atomic*"");COUNTIF(C184:E184,""*Minimal*"");COUNTIF(C184:E184,""*Uniform*"");COUNTIF(C184:E184,""*Unique*"&amp;""")},
  fit, IFERROR(FILTER(terms, counts&gt;=2), """"),
  IF(COUNTBLANK(C184:E184)&gt;0, ""No outcome yet"", IF(COUNTA(fit), TEXTJOIN("", "",,fit), """"))
)
"),"No violation")</f>
        <v>No violation</v>
      </c>
      <c r="I184" s="133" t="str">
        <f>IFERROR(__xludf.DUMMYFUNCTION("LET(
  terms, {""No violation"";""Atomic"";""Minimal"";""Uniform"";""Unique""},
  counts, {COUNTIF(D184:F184,""*No violation*"");COUNTIF(D184:F184,""*Atomic*"");COUNTIF(D184:F184,""*Minimal*"");COUNTIF(D184:F184,""*Uniform*"");COUNTIF(D184:F184,""*Unique*"&amp;""")},
  fit, IFERROR(FILTER(terms, counts&gt;=2), """"),
  IF(COUNTBLANK(D184:F184)&gt;0, ""No outcome yet"", IF(COUNTA(fit), TEXTJOIN("", "",,fit), """"))
)
"),"No violation")</f>
        <v>No violation</v>
      </c>
    </row>
    <row r="185">
      <c r="A185" s="134"/>
      <c r="B185" s="135" t="s">
        <v>250</v>
      </c>
      <c r="C185" s="136" t="str">
        <f>'Labeling Max'!C185
</f>
        <v>Atomic, Minimal</v>
      </c>
      <c r="D185" s="136" t="str">
        <f>'Labeling Guusje'!C185</f>
        <v>Atomic, Uniform</v>
      </c>
      <c r="E185" s="136" t="str">
        <f>'Labeling Matthias'!C185</f>
        <v>Atomic</v>
      </c>
      <c r="F185" s="44" t="str">
        <f t="shared" si="7"/>
        <v>No violation: 0, Atomic: 3, Minimal: 1, Uniform: 1, Unique: 0</v>
      </c>
      <c r="G185" s="44" t="str">
        <f t="shared" si="8"/>
        <v>✅❌</v>
      </c>
      <c r="H185" s="44" t="str">
        <f>IFERROR(__xludf.DUMMYFUNCTION("LET(
  terms, {""No violation"";""Atomic"";""Minimal"";""Uniform"";""Unique""},
  counts, {COUNTIF(C185:E185,""*No violation*"");COUNTIF(C185:E185,""*Atomic*"");COUNTIF(C185:E185,""*Minimal*"");COUNTIF(C185:E185,""*Uniform*"");COUNTIF(C185:E185,""*Unique*"&amp;""")},
  fit, IFERROR(FILTER(terms, counts&gt;=2), """"),
  IF(COUNTBLANK(C185:E185)&gt;0, ""No outcome yet"", IF(COUNTA(fit), TEXTJOIN("", "",,fit), """"))
)
"),"Atomic")</f>
        <v>Atomic</v>
      </c>
      <c r="I185" s="140" t="s">
        <v>2</v>
      </c>
    </row>
    <row r="186">
      <c r="A186" s="139"/>
      <c r="B186" s="131" t="s">
        <v>251</v>
      </c>
      <c r="C186" s="132" t="str">
        <f>'Labeling Max'!C186
</f>
        <v>No violation</v>
      </c>
      <c r="D186" s="132" t="str">
        <f>'Labeling Guusje'!C186</f>
        <v>No violation</v>
      </c>
      <c r="E186" s="132" t="str">
        <f>'Labeling Matthias'!C186</f>
        <v>No violation</v>
      </c>
      <c r="F186" s="78" t="str">
        <f t="shared" si="7"/>
        <v>No violation: 3, Atomic: 0, Minimal: 0, Uniform: 0, Unique: 0</v>
      </c>
      <c r="G186" s="78" t="str">
        <f t="shared" si="8"/>
        <v>✅</v>
      </c>
      <c r="H186" s="78" t="str">
        <f>IFERROR(__xludf.DUMMYFUNCTION("LET(
  terms, {""No violation"";""Atomic"";""Minimal"";""Uniform"";""Unique""},
  counts, {COUNTIF(C186:E186,""*No violation*"");COUNTIF(C186:E186,""*Atomic*"");COUNTIF(C186:E186,""*Minimal*"");COUNTIF(C186:E186,""*Uniform*"");COUNTIF(C186:E186,""*Unique*"&amp;""")},
  fit, IFERROR(FILTER(terms, counts&gt;=2), """"),
  IF(COUNTBLANK(C186:E186)&gt;0, ""No outcome yet"", IF(COUNTA(fit), TEXTJOIN("", "",,fit), """"))
)
"),"No violation")</f>
        <v>No violation</v>
      </c>
      <c r="I186" s="133" t="str">
        <f>IFERROR(__xludf.DUMMYFUNCTION("LET(
  terms, {""No violation"";""Atomic"";""Minimal"";""Uniform"";""Unique""},
  counts, {COUNTIF(D186:F186,""*No violation*"");COUNTIF(D186:F186,""*Atomic*"");COUNTIF(D186:F186,""*Minimal*"");COUNTIF(D186:F186,""*Uniform*"");COUNTIF(D186:F186,""*Unique*"&amp;""")},
  fit, IFERROR(FILTER(terms, counts&gt;=2), """"),
  IF(COUNTBLANK(D186:F186)&gt;0, ""No outcome yet"", IF(COUNTA(fit), TEXTJOIN("", "",,fit), """"))
)
"),"No violation")</f>
        <v>No violation</v>
      </c>
    </row>
    <row r="187">
      <c r="A187" s="134"/>
      <c r="B187" s="135" t="s">
        <v>252</v>
      </c>
      <c r="C187" s="136" t="str">
        <f>'Labeling Max'!C187
</f>
        <v>Minimal</v>
      </c>
      <c r="D187" s="136" t="str">
        <f>'Labeling Guusje'!C187</f>
        <v>Atomic, Uniform</v>
      </c>
      <c r="E187" s="136" t="str">
        <f>'Labeling Matthias'!C187</f>
        <v>Minimal, Atomic</v>
      </c>
      <c r="F187" s="44" t="str">
        <f t="shared" si="7"/>
        <v>No violation: 0, Atomic: 2, Minimal: 2, Uniform: 1, Unique: 0</v>
      </c>
      <c r="G187" s="44" t="str">
        <f t="shared" si="8"/>
        <v>✅❌</v>
      </c>
      <c r="H187" s="44" t="str">
        <f>IFERROR(__xludf.DUMMYFUNCTION("LET(
  terms, {""No violation"";""Atomic"";""Minimal"";""Uniform"";""Unique""},
  counts, {COUNTIF(C187:E187,""*No violation*"");COUNTIF(C187:E187,""*Atomic*"");COUNTIF(C187:E187,""*Minimal*"");COUNTIF(C187:E187,""*Uniform*"");COUNTIF(C187:E187,""*Unique*"&amp;""")},
  fit, IFERROR(FILTER(terms, counts&gt;=2), """"),
  IF(COUNTBLANK(C187:E187)&gt;0, ""No outcome yet"", IF(COUNTA(fit), TEXTJOIN("", "",,fit), """"))
)
"),"Atomic, Minimal")</f>
        <v>Atomic, Minimal</v>
      </c>
      <c r="I187" s="140" t="s">
        <v>97</v>
      </c>
    </row>
    <row r="188">
      <c r="A188" s="139"/>
      <c r="B188" s="131" t="s">
        <v>253</v>
      </c>
      <c r="C188" s="132" t="str">
        <f>'Labeling Max'!C188
</f>
        <v>No violation</v>
      </c>
      <c r="D188" s="132" t="str">
        <f>'Labeling Guusje'!C188</f>
        <v>No violation</v>
      </c>
      <c r="E188" s="132" t="str">
        <f>'Labeling Matthias'!C188</f>
        <v>No violation</v>
      </c>
      <c r="F188" s="78" t="str">
        <f t="shared" si="7"/>
        <v>No violation: 3, Atomic: 0, Minimal: 0, Uniform: 0, Unique: 0</v>
      </c>
      <c r="G188" s="78" t="str">
        <f t="shared" si="8"/>
        <v>✅</v>
      </c>
      <c r="H188" s="78" t="str">
        <f>IFERROR(__xludf.DUMMYFUNCTION("LET(
  terms, {""No violation"";""Atomic"";""Minimal"";""Uniform"";""Unique""},
  counts, {COUNTIF(C188:E188,""*No violation*"");COUNTIF(C188:E188,""*Atomic*"");COUNTIF(C188:E188,""*Minimal*"");COUNTIF(C188:E188,""*Uniform*"");COUNTIF(C188:E188,""*Unique*"&amp;""")},
  fit, IFERROR(FILTER(terms, counts&gt;=2), """"),
  IF(COUNTBLANK(C188:E188)&gt;0, ""No outcome yet"", IF(COUNTA(fit), TEXTJOIN("", "",,fit), """"))
)
"),"No violation")</f>
        <v>No violation</v>
      </c>
      <c r="I188" s="133" t="str">
        <f>IFERROR(__xludf.DUMMYFUNCTION("LET(
  terms, {""No violation"";""Atomic"";""Minimal"";""Uniform"";""Unique""},
  counts, {COUNTIF(D188:F188,""*No violation*"");COUNTIF(D188:F188,""*Atomic*"");COUNTIF(D188:F188,""*Minimal*"");COUNTIF(D188:F188,""*Uniform*"");COUNTIF(D188:F188,""*Unique*"&amp;""")},
  fit, IFERROR(FILTER(terms, counts&gt;=2), """"),
  IF(COUNTBLANK(D188:F188)&gt;0, ""No outcome yet"", IF(COUNTA(fit), TEXTJOIN("", "",,fit), """"))
)
"),"No violation")</f>
        <v>No violation</v>
      </c>
    </row>
    <row r="189">
      <c r="A189" s="134"/>
      <c r="B189" s="135" t="s">
        <v>254</v>
      </c>
      <c r="C189" s="136" t="str">
        <f>'Labeling Max'!C189
</f>
        <v>No violation</v>
      </c>
      <c r="D189" s="136" t="str">
        <f>'Labeling Guusje'!C189</f>
        <v>No violation</v>
      </c>
      <c r="E189" s="136" t="str">
        <f>'Labeling Matthias'!C189</f>
        <v>No violation</v>
      </c>
      <c r="F189" s="44" t="str">
        <f t="shared" si="7"/>
        <v>No violation: 3, Atomic: 0, Minimal: 0, Uniform: 0, Unique: 0</v>
      </c>
      <c r="G189" s="44" t="str">
        <f t="shared" si="8"/>
        <v>✅</v>
      </c>
      <c r="H189" s="44" t="str">
        <f>IFERROR(__xludf.DUMMYFUNCTION("LET(
  terms, {""No violation"";""Atomic"";""Minimal"";""Uniform"";""Unique""},
  counts, {COUNTIF(C189:E189,""*No violation*"");COUNTIF(C189:E189,""*Atomic*"");COUNTIF(C189:E189,""*Minimal*"");COUNTIF(C189:E189,""*Uniform*"");COUNTIF(C189:E189,""*Unique*"&amp;""")},
  fit, IFERROR(FILTER(terms, counts&gt;=2), """"),
  IF(COUNTBLANK(C189:E189)&gt;0, ""No outcome yet"", IF(COUNTA(fit), TEXTJOIN("", "",,fit), """"))
)
"),"No violation")</f>
        <v>No violation</v>
      </c>
      <c r="I189" s="140" t="s">
        <v>75</v>
      </c>
    </row>
    <row r="190">
      <c r="A190" s="139"/>
      <c r="B190" s="131" t="s">
        <v>255</v>
      </c>
      <c r="C190" s="132" t="str">
        <f>'Labeling Max'!C190
</f>
        <v>No violation</v>
      </c>
      <c r="D190" s="132" t="str">
        <f>'Labeling Guusje'!C190</f>
        <v>No violation</v>
      </c>
      <c r="E190" s="132" t="str">
        <f>'Labeling Matthias'!C190</f>
        <v>No violation</v>
      </c>
      <c r="F190" s="78" t="str">
        <f t="shared" si="7"/>
        <v>No violation: 3, Atomic: 0, Minimal: 0, Uniform: 0, Unique: 0</v>
      </c>
      <c r="G190" s="78" t="str">
        <f t="shared" si="8"/>
        <v>✅</v>
      </c>
      <c r="H190" s="78" t="str">
        <f>IFERROR(__xludf.DUMMYFUNCTION("LET(
  terms, {""No violation"";""Atomic"";""Minimal"";""Uniform"";""Unique""},
  counts, {COUNTIF(C190:E190,""*No violation*"");COUNTIF(C190:E190,""*Atomic*"");COUNTIF(C190:E190,""*Minimal*"");COUNTIF(C190:E190,""*Uniform*"");COUNTIF(C190:E190,""*Unique*"&amp;""")},
  fit, IFERROR(FILTER(terms, counts&gt;=2), """"),
  IF(COUNTBLANK(C190:E190)&gt;0, ""No outcome yet"", IF(COUNTA(fit), TEXTJOIN("", "",,fit), """"))
)
"),"No violation")</f>
        <v>No violation</v>
      </c>
      <c r="I190" s="133" t="str">
        <f>IFERROR(__xludf.DUMMYFUNCTION("LET(
  terms, {""No violation"";""Atomic"";""Minimal"";""Uniform"";""Unique""},
  counts, {COUNTIF(D190:F190,""*No violation*"");COUNTIF(D190:F190,""*Atomic*"");COUNTIF(D190:F190,""*Minimal*"");COUNTIF(D190:F190,""*Uniform*"");COUNTIF(D190:F190,""*Unique*"&amp;""")},
  fit, IFERROR(FILTER(terms, counts&gt;=2), """"),
  IF(COUNTBLANK(D190:F190)&gt;0, ""No outcome yet"", IF(COUNTA(fit), TEXTJOIN("", "",,fit), """"))
)
"),"No violation")</f>
        <v>No violation</v>
      </c>
    </row>
    <row r="191">
      <c r="A191" s="134"/>
      <c r="B191" s="135" t="s">
        <v>256</v>
      </c>
      <c r="C191" s="136" t="str">
        <f>'Labeling Max'!C191
</f>
        <v>No violation</v>
      </c>
      <c r="D191" s="136" t="str">
        <f>'Labeling Guusje'!C191</f>
        <v>No violation</v>
      </c>
      <c r="E191" s="136" t="str">
        <f>'Labeling Matthias'!C191</f>
        <v>No violation</v>
      </c>
      <c r="F191" s="44" t="str">
        <f t="shared" si="7"/>
        <v>No violation: 3, Atomic: 0, Minimal: 0, Uniform: 0, Unique: 0</v>
      </c>
      <c r="G191" s="44" t="str">
        <f t="shared" si="8"/>
        <v>✅</v>
      </c>
      <c r="H191" s="44" t="str">
        <f>IFERROR(__xludf.DUMMYFUNCTION("LET(
  terms, {""No violation"";""Atomic"";""Minimal"";""Uniform"";""Unique""},
  counts, {COUNTIF(C191:E191,""*No violation*"");COUNTIF(C191:E191,""*Atomic*"");COUNTIF(C191:E191,""*Minimal*"");COUNTIF(C191:E191,""*Uniform*"");COUNTIF(C191:E191,""*Unique*"&amp;""")},
  fit, IFERROR(FILTER(terms, counts&gt;=2), """"),
  IF(COUNTBLANK(C191:E191)&gt;0, ""No outcome yet"", IF(COUNTA(fit), TEXTJOIN("", "",,fit), """"))
)
"),"No violation")</f>
        <v>No violation</v>
      </c>
      <c r="I191" s="138" t="str">
        <f>IFERROR(__xludf.DUMMYFUNCTION("LET(
  terms, {""No violation"";""Atomic"";""Minimal"";""Uniform"";""Unique""},
  counts, {COUNTIF(D191:F191,""*No violation*"");COUNTIF(D191:F191,""*Atomic*"");COUNTIF(D191:F191,""*Minimal*"");COUNTIF(D191:F191,""*Uniform*"");COUNTIF(D191:F191,""*Unique*"&amp;""")},
  fit, IFERROR(FILTER(terms, counts&gt;=2), """"),
  IF(COUNTBLANK(D191:F191)&gt;0, ""No outcome yet"", IF(COUNTA(fit), TEXTJOIN("", "",,fit), """"))
)
"),"No violation")</f>
        <v>No violation</v>
      </c>
    </row>
    <row r="192">
      <c r="A192" s="139"/>
      <c r="B192" s="131" t="s">
        <v>257</v>
      </c>
      <c r="C192" s="132" t="str">
        <f>'Labeling Max'!C192
</f>
        <v>No violation</v>
      </c>
      <c r="D192" s="132" t="str">
        <f>'Labeling Guusje'!C192</f>
        <v>No violation</v>
      </c>
      <c r="E192" s="132" t="str">
        <f>'Labeling Matthias'!C192</f>
        <v>No violation</v>
      </c>
      <c r="F192" s="78" t="str">
        <f t="shared" si="7"/>
        <v>No violation: 3, Atomic: 0, Minimal: 0, Uniform: 0, Unique: 0</v>
      </c>
      <c r="G192" s="78" t="str">
        <f t="shared" si="8"/>
        <v>✅</v>
      </c>
      <c r="H192" s="78" t="str">
        <f>IFERROR(__xludf.DUMMYFUNCTION("LET(
  terms, {""No violation"";""Atomic"";""Minimal"";""Uniform"";""Unique""},
  counts, {COUNTIF(C192:E192,""*No violation*"");COUNTIF(C192:E192,""*Atomic*"");COUNTIF(C192:E192,""*Minimal*"");COUNTIF(C192:E192,""*Uniform*"");COUNTIF(C192:E192,""*Unique*"&amp;""")},
  fit, IFERROR(FILTER(terms, counts&gt;=2), """"),
  IF(COUNTBLANK(C192:E192)&gt;0, ""No outcome yet"", IF(COUNTA(fit), TEXTJOIN("", "",,fit), """"))
)
"),"No violation")</f>
        <v>No violation</v>
      </c>
      <c r="I192" s="133" t="str">
        <f>IFERROR(__xludf.DUMMYFUNCTION("LET(
  terms, {""No violation"";""Atomic"";""Minimal"";""Uniform"";""Unique""},
  counts, {COUNTIF(D192:F192,""*No violation*"");COUNTIF(D192:F192,""*Atomic*"");COUNTIF(D192:F192,""*Minimal*"");COUNTIF(D192:F192,""*Uniform*"");COUNTIF(D192:F192,""*Unique*"&amp;""")},
  fit, IFERROR(FILTER(terms, counts&gt;=2), """"),
  IF(COUNTBLANK(D192:F192)&gt;0, ""No outcome yet"", IF(COUNTA(fit), TEXTJOIN("", "",,fit), """"))
)
"),"No violation")</f>
        <v>No violation</v>
      </c>
    </row>
    <row r="193">
      <c r="A193" s="134"/>
      <c r="B193" s="135" t="s">
        <v>259</v>
      </c>
      <c r="C193" s="136" t="str">
        <f>'Labeling Max'!C193
</f>
        <v>Atomic</v>
      </c>
      <c r="D193" s="136" t="str">
        <f>'Labeling Guusje'!C193</f>
        <v>Atomic, Uniform</v>
      </c>
      <c r="E193" s="136" t="str">
        <f>'Labeling Matthias'!C193</f>
        <v>Atomic, Minimal</v>
      </c>
      <c r="F193" s="44" t="str">
        <f t="shared" si="7"/>
        <v>No violation: 0, Atomic: 3, Minimal: 1, Uniform: 1, Unique: 0</v>
      </c>
      <c r="G193" s="44" t="str">
        <f t="shared" si="8"/>
        <v>✅❌</v>
      </c>
      <c r="H193" s="44" t="str">
        <f>IFERROR(__xludf.DUMMYFUNCTION("LET(
  terms, {""No violation"";""Atomic"";""Minimal"";""Uniform"";""Unique""},
  counts, {COUNTIF(C193:E193,""*No violation*"");COUNTIF(C193:E193,""*Atomic*"");COUNTIF(C193:E193,""*Minimal*"");COUNTIF(C193:E193,""*Uniform*"");COUNTIF(C193:E193,""*Unique*"&amp;""")},
  fit, IFERROR(FILTER(terms, counts&gt;=2), """"),
  IF(COUNTBLANK(C193:E193)&gt;0, ""No outcome yet"", IF(COUNTA(fit), TEXTJOIN("", "",,fit), """"))
)
"),"Atomic")</f>
        <v>Atomic</v>
      </c>
      <c r="I193" s="140" t="s">
        <v>2</v>
      </c>
    </row>
    <row r="194">
      <c r="A194" s="139"/>
      <c r="B194" s="131" t="s">
        <v>260</v>
      </c>
      <c r="C194" s="132" t="str">
        <f>'Labeling Max'!C194
</f>
        <v>No violation</v>
      </c>
      <c r="D194" s="132" t="str">
        <f>'Labeling Guusje'!C194</f>
        <v>Atomic</v>
      </c>
      <c r="E194" s="132" t="str">
        <f>'Labeling Matthias'!C194</f>
        <v>No violation</v>
      </c>
      <c r="F194" s="78" t="str">
        <f t="shared" si="7"/>
        <v>No violation: 2, Atomic: 1, Minimal: 0, Uniform: 0, Unique: 0</v>
      </c>
      <c r="G194" s="78" t="str">
        <f t="shared" si="8"/>
        <v>✅❌</v>
      </c>
      <c r="H194" s="78" t="str">
        <f>IFERROR(__xludf.DUMMYFUNCTION("LET(
  terms, {""No violation"";""Atomic"";""Minimal"";""Uniform"";""Unique""},
  counts, {COUNTIF(C194:E194,""*No violation*"");COUNTIF(C194:E194,""*Atomic*"");COUNTIF(C194:E194,""*Minimal*"");COUNTIF(C194:E194,""*Uniform*"");COUNTIF(C194:E194,""*Unique*"&amp;""")},
  fit, IFERROR(FILTER(terms, counts&gt;=2), """"),
  IF(COUNTBLANK(C194:E194)&gt;0, ""No outcome yet"", IF(COUNTA(fit), TEXTJOIN("", "",,fit), """"))
)
"),"No violation")</f>
        <v>No violation</v>
      </c>
      <c r="I194" s="141" t="s">
        <v>2</v>
      </c>
    </row>
    <row r="195">
      <c r="A195" s="134"/>
      <c r="B195" s="135" t="s">
        <v>261</v>
      </c>
      <c r="C195" s="136" t="str">
        <f>'Labeling Max'!C195
</f>
        <v>No violation</v>
      </c>
      <c r="D195" s="136" t="str">
        <f>'Labeling Guusje'!C195</f>
        <v>No violation</v>
      </c>
      <c r="E195" s="136" t="str">
        <f>'Labeling Matthias'!C195</f>
        <v>No violation</v>
      </c>
      <c r="F195" s="44" t="str">
        <f t="shared" si="7"/>
        <v>No violation: 3, Atomic: 0, Minimal: 0, Uniform: 0, Unique: 0</v>
      </c>
      <c r="G195" s="44" t="str">
        <f t="shared" si="8"/>
        <v>✅</v>
      </c>
      <c r="H195" s="44" t="str">
        <f>IFERROR(__xludf.DUMMYFUNCTION("LET(
  terms, {""No violation"";""Atomic"";""Minimal"";""Uniform"";""Unique""},
  counts, {COUNTIF(C195:E195,""*No violation*"");COUNTIF(C195:E195,""*Atomic*"");COUNTIF(C195:E195,""*Minimal*"");COUNTIF(C195:E195,""*Uniform*"");COUNTIF(C195:E195,""*Unique*"&amp;""")},
  fit, IFERROR(FILTER(terms, counts&gt;=2), """"),
  IF(COUNTBLANK(C195:E195)&gt;0, ""No outcome yet"", IF(COUNTA(fit), TEXTJOIN("", "",,fit), """"))
)
"),"No violation")</f>
        <v>No violation</v>
      </c>
      <c r="I195" s="138" t="str">
        <f>IFERROR(__xludf.DUMMYFUNCTION("LET(
  terms, {""No violation"";""Atomic"";""Minimal"";""Uniform"";""Unique""},
  counts, {COUNTIF(D195:F195,""*No violation*"");COUNTIF(D195:F195,""*Atomic*"");COUNTIF(D195:F195,""*Minimal*"");COUNTIF(D195:F195,""*Uniform*"");COUNTIF(D195:F195,""*Unique*"&amp;""")},
  fit, IFERROR(FILTER(terms, counts&gt;=2), """"),
  IF(COUNTBLANK(D195:F195)&gt;0, ""No outcome yet"", IF(COUNTA(fit), TEXTJOIN("", "",,fit), """"))
)
"),"No violation")</f>
        <v>No violation</v>
      </c>
    </row>
    <row r="196">
      <c r="A196" s="139"/>
      <c r="B196" s="131" t="s">
        <v>262</v>
      </c>
      <c r="C196" s="132" t="str">
        <f>'Labeling Max'!C196
</f>
        <v>Atomic, Minimal</v>
      </c>
      <c r="D196" s="132" t="str">
        <f>'Labeling Guusje'!C196</f>
        <v>Atomic, Uniform</v>
      </c>
      <c r="E196" s="132" t="str">
        <f>'Labeling Matthias'!C196</f>
        <v>Atomic, Minimal</v>
      </c>
      <c r="F196" s="78" t="str">
        <f t="shared" si="7"/>
        <v>No violation: 0, Atomic: 3, Minimal: 2, Uniform: 1, Unique: 0</v>
      </c>
      <c r="G196" s="78" t="str">
        <f t="shared" si="8"/>
        <v>✅❌</v>
      </c>
      <c r="H196" s="78" t="str">
        <f>IFERROR(__xludf.DUMMYFUNCTION("LET(
  terms, {""No violation"";""Atomic"";""Minimal"";""Uniform"";""Unique""},
  counts, {COUNTIF(C196:E196,""*No violation*"");COUNTIF(C196:E196,""*Atomic*"");COUNTIF(C196:E196,""*Minimal*"");COUNTIF(C196:E196,""*Uniform*"");COUNTIF(C196:E196,""*Unique*"&amp;""")},
  fit, IFERROR(FILTER(terms, counts&gt;=2), """"),
  IF(COUNTBLANK(C196:E196)&gt;0, ""No outcome yet"", IF(COUNTA(fit), TEXTJOIN("", "",,fit), """"))
)
"),"Atomic, Minimal")</f>
        <v>Atomic, Minimal</v>
      </c>
      <c r="I196" s="141" t="s">
        <v>97</v>
      </c>
    </row>
    <row r="197">
      <c r="A197" s="134"/>
      <c r="B197" s="135" t="s">
        <v>263</v>
      </c>
      <c r="C197" s="136" t="str">
        <f>'Labeling Max'!C197
</f>
        <v>No violation</v>
      </c>
      <c r="D197" s="136" t="str">
        <f>'Labeling Guusje'!C197</f>
        <v>Atomic</v>
      </c>
      <c r="E197" s="136" t="str">
        <f>'Labeling Matthias'!C197</f>
        <v>Atomic</v>
      </c>
      <c r="F197" s="44" t="str">
        <f t="shared" si="7"/>
        <v>No violation: 1, Atomic: 2, Minimal: 0, Uniform: 0, Unique: 0</v>
      </c>
      <c r="G197" s="44" t="str">
        <f t="shared" si="8"/>
        <v>✅❌</v>
      </c>
      <c r="H197" s="44" t="str">
        <f>IFERROR(__xludf.DUMMYFUNCTION("LET(
  terms, {""No violation"";""Atomic"";""Minimal"";""Uniform"";""Unique""},
  counts, {COUNTIF(C197:E197,""*No violation*"");COUNTIF(C197:E197,""*Atomic*"");COUNTIF(C197:E197,""*Minimal*"");COUNTIF(C197:E197,""*Uniform*"");COUNTIF(C197:E197,""*Unique*"&amp;""")},
  fit, IFERROR(FILTER(terms, counts&gt;=2), """"),
  IF(COUNTBLANK(C197:E197)&gt;0, ""No outcome yet"", IF(COUNTA(fit), TEXTJOIN("", "",,fit), """"))
)
"),"Atomic")</f>
        <v>Atomic</v>
      </c>
      <c r="I197" s="140" t="s">
        <v>2</v>
      </c>
    </row>
    <row r="198">
      <c r="A198" s="139"/>
      <c r="B198" s="131" t="s">
        <v>264</v>
      </c>
      <c r="C198" s="132" t="str">
        <f>'Labeling Max'!C198
</f>
        <v>No violation</v>
      </c>
      <c r="D198" s="132" t="str">
        <f>'Labeling Guusje'!C198</f>
        <v>Atomic</v>
      </c>
      <c r="E198" s="132" t="str">
        <f>'Labeling Matthias'!C198</f>
        <v>Atomic</v>
      </c>
      <c r="F198" s="78" t="str">
        <f t="shared" si="7"/>
        <v>No violation: 1, Atomic: 2, Minimal: 0, Uniform: 0, Unique: 0</v>
      </c>
      <c r="G198" s="78" t="str">
        <f t="shared" si="8"/>
        <v>✅❌</v>
      </c>
      <c r="H198" s="78" t="str">
        <f>IFERROR(__xludf.DUMMYFUNCTION("LET(
  terms, {""No violation"";""Atomic"";""Minimal"";""Uniform"";""Unique""},
  counts, {COUNTIF(C198:E198,""*No violation*"");COUNTIF(C198:E198,""*Atomic*"");COUNTIF(C198:E198,""*Minimal*"");COUNTIF(C198:E198,""*Uniform*"");COUNTIF(C198:E198,""*Unique*"&amp;""")},
  fit, IFERROR(FILTER(terms, counts&gt;=2), """"),
  IF(COUNTBLANK(C198:E198)&gt;0, ""No outcome yet"", IF(COUNTA(fit), TEXTJOIN("", "",,fit), """"))
)
"),"Atomic")</f>
        <v>Atomic</v>
      </c>
      <c r="I198" s="141" t="s">
        <v>2</v>
      </c>
    </row>
    <row r="199">
      <c r="A199" s="134"/>
      <c r="B199" s="135" t="s">
        <v>265</v>
      </c>
      <c r="C199" s="136" t="str">
        <f>'Labeling Max'!C199
</f>
        <v>Atomic</v>
      </c>
      <c r="D199" s="136" t="str">
        <f>'Labeling Guusje'!C199</f>
        <v>Atomic</v>
      </c>
      <c r="E199" s="136" t="str">
        <f>'Labeling Matthias'!C199</f>
        <v>Atomic, Minimal</v>
      </c>
      <c r="F199" s="44" t="str">
        <f t="shared" si="7"/>
        <v>No violation: 0, Atomic: 3, Minimal: 1, Uniform: 0, Unique: 0</v>
      </c>
      <c r="G199" s="44" t="str">
        <f t="shared" si="8"/>
        <v>✅❌</v>
      </c>
      <c r="H199" s="44" t="str">
        <f>IFERROR(__xludf.DUMMYFUNCTION("LET(
  terms, {""No violation"";""Atomic"";""Minimal"";""Uniform"";""Unique""},
  counts, {COUNTIF(C199:E199,""*No violation*"");COUNTIF(C199:E199,""*Atomic*"");COUNTIF(C199:E199,""*Minimal*"");COUNTIF(C199:E199,""*Uniform*"");COUNTIF(C199:E199,""*Unique*"&amp;""")},
  fit, IFERROR(FILTER(terms, counts&gt;=2), """"),
  IF(COUNTBLANK(C199:E199)&gt;0, ""No outcome yet"", IF(COUNTA(fit), TEXTJOIN("", "",,fit), """"))
)
"),"Atomic")</f>
        <v>Atomic</v>
      </c>
      <c r="I199" s="140" t="s">
        <v>97</v>
      </c>
    </row>
    <row r="200">
      <c r="A200" s="139"/>
      <c r="B200" s="131" t="s">
        <v>266</v>
      </c>
      <c r="C200" s="132" t="str">
        <f>'Labeling Max'!C200
</f>
        <v>No violation</v>
      </c>
      <c r="D200" s="132" t="str">
        <f>'Labeling Guusje'!C200</f>
        <v>No violation</v>
      </c>
      <c r="E200" s="132" t="str">
        <f>'Labeling Matthias'!C200</f>
        <v>No violation</v>
      </c>
      <c r="F200" s="78" t="str">
        <f t="shared" si="7"/>
        <v>No violation: 3, Atomic: 0, Minimal: 0, Uniform: 0, Unique: 0</v>
      </c>
      <c r="G200" s="78" t="str">
        <f t="shared" si="8"/>
        <v>✅</v>
      </c>
      <c r="H200" s="78" t="str">
        <f>IFERROR(__xludf.DUMMYFUNCTION("LET(
  terms, {""No violation"";""Atomic"";""Minimal"";""Uniform"";""Unique""},
  counts, {COUNTIF(C200:E200,""*No violation*"");COUNTIF(C200:E200,""*Atomic*"");COUNTIF(C200:E200,""*Minimal*"");COUNTIF(C200:E200,""*Uniform*"");COUNTIF(C200:E200,""*Unique*"&amp;""")},
  fit, IFERROR(FILTER(terms, counts&gt;=2), """"),
  IF(COUNTBLANK(C200:E200)&gt;0, ""No outcome yet"", IF(COUNTA(fit), TEXTJOIN("", "",,fit), """"))
)
"),"No violation")</f>
        <v>No violation</v>
      </c>
      <c r="I200" s="133" t="str">
        <f>IFERROR(__xludf.DUMMYFUNCTION("LET(
  terms, {""No violation"";""Atomic"";""Minimal"";""Uniform"";""Unique""},
  counts, {COUNTIF(D200:F200,""*No violation*"");COUNTIF(D200:F200,""*Atomic*"");COUNTIF(D200:F200,""*Minimal*"");COUNTIF(D200:F200,""*Uniform*"");COUNTIF(D200:F200,""*Unique*"&amp;""")},
  fit, IFERROR(FILTER(terms, counts&gt;=2), """"),
  IF(COUNTBLANK(D200:F200)&gt;0, ""No outcome yet"", IF(COUNTA(fit), TEXTJOIN("", "",,fit), """"))
)
"),"No violation")</f>
        <v>No violation</v>
      </c>
    </row>
    <row r="201">
      <c r="A201" s="134"/>
      <c r="B201" s="135" t="s">
        <v>267</v>
      </c>
      <c r="C201" s="136" t="str">
        <f>'Labeling Max'!C201
</f>
        <v>No violation</v>
      </c>
      <c r="D201" s="136" t="str">
        <f>'Labeling Guusje'!C201</f>
        <v>No violation</v>
      </c>
      <c r="E201" s="136" t="str">
        <f>'Labeling Matthias'!C201</f>
        <v>No violation</v>
      </c>
      <c r="F201" s="44" t="str">
        <f t="shared" si="7"/>
        <v>No violation: 3, Atomic: 0, Minimal: 0, Uniform: 0, Unique: 0</v>
      </c>
      <c r="G201" s="44" t="str">
        <f t="shared" si="8"/>
        <v>✅</v>
      </c>
      <c r="H201" s="44" t="str">
        <f>IFERROR(__xludf.DUMMYFUNCTION("LET(
  terms, {""No violation"";""Atomic"";""Minimal"";""Uniform"";""Unique""},
  counts, {COUNTIF(C201:E201,""*No violation*"");COUNTIF(C201:E201,""*Atomic*"");COUNTIF(C201:E201,""*Minimal*"");COUNTIF(C201:E201,""*Uniform*"");COUNTIF(C201:E201,""*Unique*"&amp;""")},
  fit, IFERROR(FILTER(terms, counts&gt;=2), """"),
  IF(COUNTBLANK(C201:E201)&gt;0, ""No outcome yet"", IF(COUNTA(fit), TEXTJOIN("", "",,fit), """"))
)
"),"No violation")</f>
        <v>No violation</v>
      </c>
      <c r="I201" s="138" t="str">
        <f>IFERROR(__xludf.DUMMYFUNCTION("LET(
  terms, {""No violation"";""Atomic"";""Minimal"";""Uniform"";""Unique""},
  counts, {COUNTIF(D201:F201,""*No violation*"");COUNTIF(D201:F201,""*Atomic*"");COUNTIF(D201:F201,""*Minimal*"");COUNTIF(D201:F201,""*Uniform*"");COUNTIF(D201:F201,""*Unique*"&amp;""")},
  fit, IFERROR(FILTER(terms, counts&gt;=2), """"),
  IF(COUNTBLANK(D201:F201)&gt;0, ""No outcome yet"", IF(COUNTA(fit), TEXTJOIN("", "",,fit), """"))
)
"),"No violation")</f>
        <v>No violation</v>
      </c>
    </row>
    <row r="202">
      <c r="A202" s="139"/>
      <c r="B202" s="131" t="s">
        <v>268</v>
      </c>
      <c r="C202" s="132" t="str">
        <f>'Labeling Max'!C202
</f>
        <v>No violation</v>
      </c>
      <c r="D202" s="132" t="str">
        <f>'Labeling Guusje'!C202</f>
        <v>No violation</v>
      </c>
      <c r="E202" s="132" t="str">
        <f>'Labeling Matthias'!C202</f>
        <v>No violation</v>
      </c>
      <c r="F202" s="78" t="str">
        <f t="shared" si="7"/>
        <v>No violation: 3, Atomic: 0, Minimal: 0, Uniform: 0, Unique: 0</v>
      </c>
      <c r="G202" s="78" t="str">
        <f t="shared" si="8"/>
        <v>✅</v>
      </c>
      <c r="H202" s="78" t="str">
        <f>IFERROR(__xludf.DUMMYFUNCTION("LET(
  terms, {""No violation"";""Atomic"";""Minimal"";""Uniform"";""Unique""},
  counts, {COUNTIF(C202:E202,""*No violation*"");COUNTIF(C202:E202,""*Atomic*"");COUNTIF(C202:E202,""*Minimal*"");COUNTIF(C202:E202,""*Uniform*"");COUNTIF(C202:E202,""*Unique*"&amp;""")},
  fit, IFERROR(FILTER(terms, counts&gt;=2), """"),
  IF(COUNTBLANK(C202:E202)&gt;0, ""No outcome yet"", IF(COUNTA(fit), TEXTJOIN("", "",,fit), """"))
)
"),"No violation")</f>
        <v>No violation</v>
      </c>
      <c r="I202" s="133" t="str">
        <f>IFERROR(__xludf.DUMMYFUNCTION("LET(
  terms, {""No violation"";""Atomic"";""Minimal"";""Uniform"";""Unique""},
  counts, {COUNTIF(D202:F202,""*No violation*"");COUNTIF(D202:F202,""*Atomic*"");COUNTIF(D202:F202,""*Minimal*"");COUNTIF(D202:F202,""*Uniform*"");COUNTIF(D202:F202,""*Unique*"&amp;""")},
  fit, IFERROR(FILTER(terms, counts&gt;=2), """"),
  IF(COUNTBLANK(D202:F202)&gt;0, ""No outcome yet"", IF(COUNTA(fit), TEXTJOIN("", "",,fit), """"))
)
"),"No violation")</f>
        <v>No violation</v>
      </c>
    </row>
    <row r="203">
      <c r="A203" s="134"/>
      <c r="B203" s="135" t="s">
        <v>269</v>
      </c>
      <c r="C203" s="136" t="str">
        <f>'Labeling Max'!C203
</f>
        <v>No violation</v>
      </c>
      <c r="D203" s="136" t="str">
        <f>'Labeling Guusje'!C203</f>
        <v>Atomic</v>
      </c>
      <c r="E203" s="136" t="str">
        <f>'Labeling Matthias'!C203</f>
        <v>Atomic</v>
      </c>
      <c r="F203" s="44" t="str">
        <f t="shared" si="7"/>
        <v>No violation: 1, Atomic: 2, Minimal: 0, Uniform: 0, Unique: 0</v>
      </c>
      <c r="G203" s="44" t="str">
        <f t="shared" si="8"/>
        <v>✅❌</v>
      </c>
      <c r="H203" s="44" t="str">
        <f>IFERROR(__xludf.DUMMYFUNCTION("LET(
  terms, {""No violation"";""Atomic"";""Minimal"";""Uniform"";""Unique""},
  counts, {COUNTIF(C203:E203,""*No violation*"");COUNTIF(C203:E203,""*Atomic*"");COUNTIF(C203:E203,""*Minimal*"");COUNTIF(C203:E203,""*Uniform*"");COUNTIF(C203:E203,""*Unique*"&amp;""")},
  fit, IFERROR(FILTER(terms, counts&gt;=2), """"),
  IF(COUNTBLANK(C203:E203)&gt;0, ""No outcome yet"", IF(COUNTA(fit), TEXTJOIN("", "",,fit), """"))
)
"),"Atomic")</f>
        <v>Atomic</v>
      </c>
      <c r="I203" s="140" t="s">
        <v>2</v>
      </c>
    </row>
    <row r="204">
      <c r="A204" s="139"/>
      <c r="B204" s="131" t="s">
        <v>270</v>
      </c>
      <c r="C204" s="132" t="str">
        <f>'Labeling Max'!C204
</f>
        <v>No violation</v>
      </c>
      <c r="D204" s="132" t="str">
        <f>'Labeling Guusje'!C204</f>
        <v>No violation</v>
      </c>
      <c r="E204" s="132" t="str">
        <f>'Labeling Matthias'!C204</f>
        <v>No violation</v>
      </c>
      <c r="F204" s="78" t="str">
        <f t="shared" si="7"/>
        <v>No violation: 3, Atomic: 0, Minimal: 0, Uniform: 0, Unique: 0</v>
      </c>
      <c r="G204" s="78" t="str">
        <f t="shared" si="8"/>
        <v>✅</v>
      </c>
      <c r="H204" s="78" t="str">
        <f>IFERROR(__xludf.DUMMYFUNCTION("LET(
  terms, {""No violation"";""Atomic"";""Minimal"";""Uniform"";""Unique""},
  counts, {COUNTIF(C204:E204,""*No violation*"");COUNTIF(C204:E204,""*Atomic*"");COUNTIF(C204:E204,""*Minimal*"");COUNTIF(C204:E204,""*Uniform*"");COUNTIF(C204:E204,""*Unique*"&amp;""")},
  fit, IFERROR(FILTER(terms, counts&gt;=2), """"),
  IF(COUNTBLANK(C204:E204)&gt;0, ""No outcome yet"", IF(COUNTA(fit), TEXTJOIN("", "",,fit), """"))
)
"),"No violation")</f>
        <v>No violation</v>
      </c>
      <c r="I204" s="133" t="str">
        <f>IFERROR(__xludf.DUMMYFUNCTION("LET(
  terms, {""No violation"";""Atomic"";""Minimal"";""Uniform"";""Unique""},
  counts, {COUNTIF(D204:F204,""*No violation*"");COUNTIF(D204:F204,""*Atomic*"");COUNTIF(D204:F204,""*Minimal*"");COUNTIF(D204:F204,""*Uniform*"");COUNTIF(D204:F204,""*Unique*"&amp;""")},
  fit, IFERROR(FILTER(terms, counts&gt;=2), """"),
  IF(COUNTBLANK(D204:F204)&gt;0, ""No outcome yet"", IF(COUNTA(fit), TEXTJOIN("", "",,fit), """"))
)
"),"No violation")</f>
        <v>No violation</v>
      </c>
    </row>
    <row r="205">
      <c r="A205" s="134"/>
      <c r="B205" s="135" t="s">
        <v>271</v>
      </c>
      <c r="C205" s="136" t="str">
        <f>'Labeling Max'!C205
</f>
        <v>No violation</v>
      </c>
      <c r="D205" s="136" t="str">
        <f>'Labeling Guusje'!C205</f>
        <v>No violation</v>
      </c>
      <c r="E205" s="136" t="str">
        <f>'Labeling Matthias'!C205</f>
        <v>No violation</v>
      </c>
      <c r="F205" s="44" t="str">
        <f t="shared" si="7"/>
        <v>No violation: 3, Atomic: 0, Minimal: 0, Uniform: 0, Unique: 0</v>
      </c>
      <c r="G205" s="44" t="str">
        <f t="shared" si="8"/>
        <v>✅</v>
      </c>
      <c r="H205" s="44" t="str">
        <f>IFERROR(__xludf.DUMMYFUNCTION("LET(
  terms, {""No violation"";""Atomic"";""Minimal"";""Uniform"";""Unique""},
  counts, {COUNTIF(C205:E205,""*No violation*"");COUNTIF(C205:E205,""*Atomic*"");COUNTIF(C205:E205,""*Minimal*"");COUNTIF(C205:E205,""*Uniform*"");COUNTIF(C205:E205,""*Unique*"&amp;""")},
  fit, IFERROR(FILTER(terms, counts&gt;=2), """"),
  IF(COUNTBLANK(C205:E205)&gt;0, ""No outcome yet"", IF(COUNTA(fit), TEXTJOIN("", "",,fit), """"))
)
"),"No violation")</f>
        <v>No violation</v>
      </c>
      <c r="I205" s="138" t="str">
        <f>IFERROR(__xludf.DUMMYFUNCTION("LET(
  terms, {""No violation"";""Atomic"";""Minimal"";""Uniform"";""Unique""},
  counts, {COUNTIF(D205:F205,""*No violation*"");COUNTIF(D205:F205,""*Atomic*"");COUNTIF(D205:F205,""*Minimal*"");COUNTIF(D205:F205,""*Uniform*"");COUNTIF(D205:F205,""*Unique*"&amp;""")},
  fit, IFERROR(FILTER(terms, counts&gt;=2), """"),
  IF(COUNTBLANK(D205:F205)&gt;0, ""No outcome yet"", IF(COUNTA(fit), TEXTJOIN("", "",,fit), """"))
)
"),"No violation")</f>
        <v>No violation</v>
      </c>
    </row>
    <row r="206">
      <c r="A206" s="139"/>
      <c r="B206" s="131" t="s">
        <v>272</v>
      </c>
      <c r="C206" s="132" t="str">
        <f>'Labeling Max'!C206
</f>
        <v>No violation</v>
      </c>
      <c r="D206" s="132" t="str">
        <f>'Labeling Guusje'!C206</f>
        <v>No violation</v>
      </c>
      <c r="E206" s="132" t="str">
        <f>'Labeling Matthias'!C206</f>
        <v>No violation</v>
      </c>
      <c r="F206" s="78" t="str">
        <f t="shared" si="7"/>
        <v>No violation: 3, Atomic: 0, Minimal: 0, Uniform: 0, Unique: 0</v>
      </c>
      <c r="G206" s="78" t="str">
        <f t="shared" si="8"/>
        <v>✅</v>
      </c>
      <c r="H206" s="78" t="str">
        <f>IFERROR(__xludf.DUMMYFUNCTION("LET(
  terms, {""No violation"";""Atomic"";""Minimal"";""Uniform"";""Unique""},
  counts, {COUNTIF(C206:E206,""*No violation*"");COUNTIF(C206:E206,""*Atomic*"");COUNTIF(C206:E206,""*Minimal*"");COUNTIF(C206:E206,""*Uniform*"");COUNTIF(C206:E206,""*Unique*"&amp;""")},
  fit, IFERROR(FILTER(terms, counts&gt;=2), """"),
  IF(COUNTBLANK(C206:E206)&gt;0, ""No outcome yet"", IF(COUNTA(fit), TEXTJOIN("", "",,fit), """"))
)
"),"No violation")</f>
        <v>No violation</v>
      </c>
      <c r="I206" s="133" t="str">
        <f>IFERROR(__xludf.DUMMYFUNCTION("LET(
  terms, {""No violation"";""Atomic"";""Minimal"";""Uniform"";""Unique""},
  counts, {COUNTIF(D206:F206,""*No violation*"");COUNTIF(D206:F206,""*Atomic*"");COUNTIF(D206:F206,""*Minimal*"");COUNTIF(D206:F206,""*Uniform*"");COUNTIF(D206:F206,""*Unique*"&amp;""")},
  fit, IFERROR(FILTER(terms, counts&gt;=2), """"),
  IF(COUNTBLANK(D206:F206)&gt;0, ""No outcome yet"", IF(COUNTA(fit), TEXTJOIN("", "",,fit), """"))
)
"),"No violation")</f>
        <v>No violation</v>
      </c>
    </row>
    <row r="207">
      <c r="A207" s="134"/>
      <c r="B207" s="135" t="s">
        <v>273</v>
      </c>
      <c r="C207" s="136" t="str">
        <f>'Labeling Max'!C207
</f>
        <v>Atomic</v>
      </c>
      <c r="D207" s="136" t="str">
        <f>'Labeling Guusje'!C207</f>
        <v>Atomic</v>
      </c>
      <c r="E207" s="136" t="str">
        <f>'Labeling Matthias'!C207</f>
        <v>Atomic</v>
      </c>
      <c r="F207" s="44" t="str">
        <f t="shared" si="7"/>
        <v>No violation: 0, Atomic: 3, Minimal: 0, Uniform: 0, Unique: 0</v>
      </c>
      <c r="G207" s="44" t="str">
        <f t="shared" si="8"/>
        <v>✅</v>
      </c>
      <c r="H207" s="44" t="str">
        <f>IFERROR(__xludf.DUMMYFUNCTION("LET(
  terms, {""No violation"";""Atomic"";""Minimal"";""Uniform"";""Unique""},
  counts, {COUNTIF(C207:E207,""*No violation*"");COUNTIF(C207:E207,""*Atomic*"");COUNTIF(C207:E207,""*Minimal*"");COUNTIF(C207:E207,""*Uniform*"");COUNTIF(C207:E207,""*Unique*"&amp;""")},
  fit, IFERROR(FILTER(terms, counts&gt;=2), """"),
  IF(COUNTBLANK(C207:E207)&gt;0, ""No outcome yet"", IF(COUNTA(fit), TEXTJOIN("", "",,fit), """"))
)
"),"Atomic")</f>
        <v>Atomic</v>
      </c>
      <c r="I207" s="138" t="str">
        <f>IFERROR(__xludf.DUMMYFUNCTION("LET(
  terms, {""No violation"";""Atomic"";""Minimal"";""Uniform"";""Unique""},
  counts, {COUNTIF(D207:F207,""*No violation*"");COUNTIF(D207:F207,""*Atomic*"");COUNTIF(D207:F207,""*Minimal*"");COUNTIF(D207:F207,""*Uniform*"");COUNTIF(D207:F207,""*Unique*"&amp;""")},
  fit, IFERROR(FILTER(terms, counts&gt;=2), """"),
  IF(COUNTBLANK(D207:F207)&gt;0, ""No outcome yet"", IF(COUNTA(fit), TEXTJOIN("", "",,fit), """"))
)
"),"Atomic")</f>
        <v>Atomic</v>
      </c>
    </row>
    <row r="208">
      <c r="A208" s="139"/>
      <c r="B208" s="131" t="s">
        <v>274</v>
      </c>
      <c r="C208" s="132" t="str">
        <f>'Labeling Max'!C208
</f>
        <v>No violation</v>
      </c>
      <c r="D208" s="132" t="str">
        <f>'Labeling Guusje'!C208</f>
        <v>Atomic</v>
      </c>
      <c r="E208" s="132" t="str">
        <f>'Labeling Matthias'!C208</f>
        <v>Atomic</v>
      </c>
      <c r="F208" s="78" t="str">
        <f t="shared" si="7"/>
        <v>No violation: 1, Atomic: 2, Minimal: 0, Uniform: 0, Unique: 0</v>
      </c>
      <c r="G208" s="78" t="str">
        <f t="shared" si="8"/>
        <v>✅❌</v>
      </c>
      <c r="H208" s="78" t="str">
        <f>IFERROR(__xludf.DUMMYFUNCTION("LET(
  terms, {""No violation"";""Atomic"";""Minimal"";""Uniform"";""Unique""},
  counts, {COUNTIF(C208:E208,""*No violation*"");COUNTIF(C208:E208,""*Atomic*"");COUNTIF(C208:E208,""*Minimal*"");COUNTIF(C208:E208,""*Uniform*"");COUNTIF(C208:E208,""*Unique*"&amp;""")},
  fit, IFERROR(FILTER(terms, counts&gt;=2), """"),
  IF(COUNTBLANK(C208:E208)&gt;0, ""No outcome yet"", IF(COUNTA(fit), TEXTJOIN("", "",,fit), """"))
)
"),"Atomic")</f>
        <v>Atomic</v>
      </c>
      <c r="I208" s="141" t="s">
        <v>2</v>
      </c>
    </row>
    <row r="209" hidden="1">
      <c r="A209" s="134"/>
      <c r="B209" s="29" t="s">
        <v>325</v>
      </c>
      <c r="C209" s="136" t="str">
        <f>'Labeling Max'!C209
</f>
        <v>No violation</v>
      </c>
      <c r="D209" s="136" t="str">
        <f>'Labeling Guusje'!C209</f>
        <v>Uniform</v>
      </c>
      <c r="E209" s="136" t="str">
        <f>'Labeling Matthias'!C209</f>
        <v>Atomic</v>
      </c>
      <c r="F209" s="44" t="str">
        <f t="shared" si="7"/>
        <v>No violation: 1, Atomic: 1, Minimal: 0, Uniform: 1, Unique: 0</v>
      </c>
      <c r="G209" s="44" t="str">
        <f t="shared" si="8"/>
        <v>❌</v>
      </c>
      <c r="H209" s="44" t="str">
        <f>IFERROR(__xludf.DUMMYFUNCTION("LET(
  terms, {""No violation"";""Atomic"";""Minimal"";""Uniform"";""Unique""},
  counts, {COUNTIF(C209:E209,""*No violation*"");COUNTIF(C209:E209,""*Atomic*"");COUNTIF(C209:E209,""*Minimal*"");COUNTIF(C209:E209,""*Uniform*"");COUNTIF(C209:E209,""*Unique*"&amp;""")},
  fit, IFERROR(FILTER(terms, counts&gt;=2), """"),
  IF(COUNTBLANK(C209:E209)&gt;0, ""No outcome yet"", IF(COUNTA(fit), TEXTJOIN("", "",,fit), """"))
)
"),"")</f>
        <v/>
      </c>
      <c r="I209" s="138"/>
    </row>
    <row r="210">
      <c r="A210" s="139"/>
      <c r="B210" s="131" t="s">
        <v>275</v>
      </c>
      <c r="C210" s="132" t="str">
        <f>'Labeling Max'!C210
</f>
        <v>Uniform</v>
      </c>
      <c r="D210" s="132" t="str">
        <f>'Labeling Guusje'!C210</f>
        <v>Uniform</v>
      </c>
      <c r="E210" s="132" t="str">
        <f>'Labeling Matthias'!C210</f>
        <v>No violation</v>
      </c>
      <c r="F210" s="78" t="str">
        <f t="shared" si="7"/>
        <v>No violation: 1, Atomic: 0, Minimal: 0, Uniform: 2, Unique: 0</v>
      </c>
      <c r="G210" s="78" t="str">
        <f t="shared" si="8"/>
        <v>✅❌</v>
      </c>
      <c r="H210" s="78" t="str">
        <f>IFERROR(__xludf.DUMMYFUNCTION("LET(
  terms, {""No violation"";""Atomic"";""Minimal"";""Uniform"";""Unique""},
  counts, {COUNTIF(C210:E210,""*No violation*"");COUNTIF(C210:E210,""*Atomic*"");COUNTIF(C210:E210,""*Minimal*"");COUNTIF(C210:E210,""*Uniform*"");COUNTIF(C210:E210,""*Unique*"&amp;""")},
  fit, IFERROR(FILTER(terms, counts&gt;=2), """"),
  IF(COUNTBLANK(C210:E210)&gt;0, ""No outcome yet"", IF(COUNTA(fit), TEXTJOIN("", "",,fit), """"))
)
"),"Uniform")</f>
        <v>Uniform</v>
      </c>
      <c r="I210" s="141" t="s">
        <v>9</v>
      </c>
    </row>
    <row r="211">
      <c r="A211" s="134"/>
      <c r="B211" s="135" t="s">
        <v>276</v>
      </c>
      <c r="C211" s="136" t="str">
        <f>'Labeling Max'!C211
</f>
        <v>Atomic, Minimal</v>
      </c>
      <c r="D211" s="136" t="str">
        <f>'Labeling Guusje'!C211</f>
        <v>Atomic</v>
      </c>
      <c r="E211" s="136" t="str">
        <f>'Labeling Matthias'!C211</f>
        <v>Atomic, Minimal</v>
      </c>
      <c r="F211" s="44" t="str">
        <f t="shared" si="7"/>
        <v>No violation: 0, Atomic: 3, Minimal: 2, Uniform: 0, Unique: 0</v>
      </c>
      <c r="G211" s="44" t="str">
        <f t="shared" si="8"/>
        <v>✅</v>
      </c>
      <c r="H211" s="44" t="str">
        <f>IFERROR(__xludf.DUMMYFUNCTION("LET(
  terms, {""No violation"";""Atomic"";""Minimal"";""Uniform"";""Unique""},
  counts, {COUNTIF(C211:E211,""*No violation*"");COUNTIF(C211:E211,""*Atomic*"");COUNTIF(C211:E211,""*Minimal*"");COUNTIF(C211:E211,""*Uniform*"");COUNTIF(C211:E211,""*Unique*"&amp;""")},
  fit, IFERROR(FILTER(terms, counts&gt;=2), """"),
  IF(COUNTBLANK(C211:E211)&gt;0, ""No outcome yet"", IF(COUNTA(fit), TEXTJOIN("", "",,fit), """"))
)
"),"Atomic, Minimal")</f>
        <v>Atomic, Minimal</v>
      </c>
      <c r="I211" s="140" t="s">
        <v>97</v>
      </c>
    </row>
    <row r="212">
      <c r="A212" s="139"/>
      <c r="B212" s="131" t="s">
        <v>277</v>
      </c>
      <c r="C212" s="132" t="str">
        <f>'Labeling Max'!C212
</f>
        <v>No violation</v>
      </c>
      <c r="D212" s="132" t="str">
        <f>'Labeling Guusje'!C212</f>
        <v>No violation</v>
      </c>
      <c r="E212" s="132" t="str">
        <f>'Labeling Matthias'!C212</f>
        <v>No violation</v>
      </c>
      <c r="F212" s="78" t="str">
        <f t="shared" si="7"/>
        <v>No violation: 3, Atomic: 0, Minimal: 0, Uniform: 0, Unique: 0</v>
      </c>
      <c r="G212" s="78" t="str">
        <f t="shared" si="8"/>
        <v>✅</v>
      </c>
      <c r="H212" s="78" t="str">
        <f>IFERROR(__xludf.DUMMYFUNCTION("LET(
  terms, {""No violation"";""Atomic"";""Minimal"";""Uniform"";""Unique""},
  counts, {COUNTIF(C212:E212,""*No violation*"");COUNTIF(C212:E212,""*Atomic*"");COUNTIF(C212:E212,""*Minimal*"");COUNTIF(C212:E212,""*Uniform*"");COUNTIF(C212:E212,""*Unique*"&amp;""")},
  fit, IFERROR(FILTER(terms, counts&gt;=2), """"),
  IF(COUNTBLANK(C212:E212)&gt;0, ""No outcome yet"", IF(COUNTA(fit), TEXTJOIN("", "",,fit), """"))
)
"),"No violation")</f>
        <v>No violation</v>
      </c>
      <c r="I212" s="133" t="str">
        <f>IFERROR(__xludf.DUMMYFUNCTION("LET(
  terms, {""No violation"";""Atomic"";""Minimal"";""Uniform"";""Unique""},
  counts, {COUNTIF(D212:F212,""*No violation*"");COUNTIF(D212:F212,""*Atomic*"");COUNTIF(D212:F212,""*Minimal*"");COUNTIF(D212:F212,""*Uniform*"");COUNTIF(D212:F212,""*Unique*"&amp;""")},
  fit, IFERROR(FILTER(terms, counts&gt;=2), """"),
  IF(COUNTBLANK(D212:F212)&gt;0, ""No outcome yet"", IF(COUNTA(fit), TEXTJOIN("", "",,fit), """"))
)
"),"No violation")</f>
        <v>No violation</v>
      </c>
    </row>
    <row r="213">
      <c r="A213" s="134"/>
      <c r="B213" s="135" t="s">
        <v>278</v>
      </c>
      <c r="C213" s="136" t="str">
        <f>'Labeling Max'!C213
</f>
        <v>No violation</v>
      </c>
      <c r="D213" s="136" t="str">
        <f>'Labeling Guusje'!C213</f>
        <v>No violation</v>
      </c>
      <c r="E213" s="136" t="str">
        <f>'Labeling Matthias'!C213</f>
        <v>No violation</v>
      </c>
      <c r="F213" s="44" t="str">
        <f t="shared" si="7"/>
        <v>No violation: 3, Atomic: 0, Minimal: 0, Uniform: 0, Unique: 0</v>
      </c>
      <c r="G213" s="44" t="str">
        <f t="shared" si="8"/>
        <v>✅</v>
      </c>
      <c r="H213" s="44" t="str">
        <f>IFERROR(__xludf.DUMMYFUNCTION("LET(
  terms, {""No violation"";""Atomic"";""Minimal"";""Uniform"";""Unique""},
  counts, {COUNTIF(C213:E213,""*No violation*"");COUNTIF(C213:E213,""*Atomic*"");COUNTIF(C213:E213,""*Minimal*"");COUNTIF(C213:E213,""*Uniform*"");COUNTIF(C213:E213,""*Unique*"&amp;""")},
  fit, IFERROR(FILTER(terms, counts&gt;=2), """"),
  IF(COUNTBLANK(C213:E213)&gt;0, ""No outcome yet"", IF(COUNTA(fit), TEXTJOIN("", "",,fit), """"))
)
"),"No violation")</f>
        <v>No violation</v>
      </c>
      <c r="I213" s="138" t="str">
        <f>IFERROR(__xludf.DUMMYFUNCTION("LET(
  terms, {""No violation"";""Atomic"";""Minimal"";""Uniform"";""Unique""},
  counts, {COUNTIF(D213:F213,""*No violation*"");COUNTIF(D213:F213,""*Atomic*"");COUNTIF(D213:F213,""*Minimal*"");COUNTIF(D213:F213,""*Uniform*"");COUNTIF(D213:F213,""*Unique*"&amp;""")},
  fit, IFERROR(FILTER(terms, counts&gt;=2), """"),
  IF(COUNTBLANK(D213:F213)&gt;0, ""No outcome yet"", IF(COUNTA(fit), TEXTJOIN("", "",,fit), """"))
)
"),"No violation")</f>
        <v>No violation</v>
      </c>
    </row>
    <row r="214">
      <c r="A214" s="139"/>
      <c r="B214" s="131" t="s">
        <v>279</v>
      </c>
      <c r="C214" s="132" t="str">
        <f>'Labeling Max'!C214
</f>
        <v>No violation</v>
      </c>
      <c r="D214" s="132" t="str">
        <f>'Labeling Guusje'!C214</f>
        <v>No violation</v>
      </c>
      <c r="E214" s="132" t="str">
        <f>'Labeling Matthias'!C214</f>
        <v>No violation</v>
      </c>
      <c r="F214" s="78" t="str">
        <f t="shared" si="7"/>
        <v>No violation: 3, Atomic: 0, Minimal: 0, Uniform: 0, Unique: 0</v>
      </c>
      <c r="G214" s="78" t="str">
        <f t="shared" si="8"/>
        <v>✅</v>
      </c>
      <c r="H214" s="78" t="str">
        <f>IFERROR(__xludf.DUMMYFUNCTION("LET(
  terms, {""No violation"";""Atomic"";""Minimal"";""Uniform"";""Unique""},
  counts, {COUNTIF(C214:E214,""*No violation*"");COUNTIF(C214:E214,""*Atomic*"");COUNTIF(C214:E214,""*Minimal*"");COUNTIF(C214:E214,""*Uniform*"");COUNTIF(C214:E214,""*Unique*"&amp;""")},
  fit, IFERROR(FILTER(terms, counts&gt;=2), """"),
  IF(COUNTBLANK(C214:E214)&gt;0, ""No outcome yet"", IF(COUNTA(fit), TEXTJOIN("", "",,fit), """"))
)
"),"No violation")</f>
        <v>No violation</v>
      </c>
      <c r="I214" s="133" t="str">
        <f>IFERROR(__xludf.DUMMYFUNCTION("LET(
  terms, {""No violation"";""Atomic"";""Minimal"";""Uniform"";""Unique""},
  counts, {COUNTIF(D214:F214,""*No violation*"");COUNTIF(D214:F214,""*Atomic*"");COUNTIF(D214:F214,""*Minimal*"");COUNTIF(D214:F214,""*Uniform*"");COUNTIF(D214:F214,""*Unique*"&amp;""")},
  fit, IFERROR(FILTER(terms, counts&gt;=2), """"),
  IF(COUNTBLANK(D214:F214)&gt;0, ""No outcome yet"", IF(COUNTA(fit), TEXTJOIN("", "",,fit), """"))
)
"),"No violation")</f>
        <v>No violation</v>
      </c>
    </row>
    <row r="215">
      <c r="A215" s="134"/>
      <c r="B215" s="135" t="s">
        <v>280</v>
      </c>
      <c r="C215" s="136" t="str">
        <f>'Labeling Max'!C215
</f>
        <v>No violation</v>
      </c>
      <c r="D215" s="136" t="str">
        <f>'Labeling Guusje'!C215</f>
        <v>No violation</v>
      </c>
      <c r="E215" s="136" t="str">
        <f>'Labeling Matthias'!C215</f>
        <v>No violation</v>
      </c>
      <c r="F215" s="44" t="str">
        <f t="shared" si="7"/>
        <v>No violation: 3, Atomic: 0, Minimal: 0, Uniform: 0, Unique: 0</v>
      </c>
      <c r="G215" s="44" t="str">
        <f t="shared" si="8"/>
        <v>✅</v>
      </c>
      <c r="H215" s="44" t="str">
        <f>IFERROR(__xludf.DUMMYFUNCTION("LET(
  terms, {""No violation"";""Atomic"";""Minimal"";""Uniform"";""Unique""},
  counts, {COUNTIF(C215:E215,""*No violation*"");COUNTIF(C215:E215,""*Atomic*"");COUNTIF(C215:E215,""*Minimal*"");COUNTIF(C215:E215,""*Uniform*"");COUNTIF(C215:E215,""*Unique*"&amp;""")},
  fit, IFERROR(FILTER(terms, counts&gt;=2), """"),
  IF(COUNTBLANK(C215:E215)&gt;0, ""No outcome yet"", IF(COUNTA(fit), TEXTJOIN("", "",,fit), """"))
)
"),"No violation")</f>
        <v>No violation</v>
      </c>
      <c r="I215" s="138" t="str">
        <f>IFERROR(__xludf.DUMMYFUNCTION("LET(
  terms, {""No violation"";""Atomic"";""Minimal"";""Uniform"";""Unique""},
  counts, {COUNTIF(D215:F215,""*No violation*"");COUNTIF(D215:F215,""*Atomic*"");COUNTIF(D215:F215,""*Minimal*"");COUNTIF(D215:F215,""*Uniform*"");COUNTIF(D215:F215,""*Unique*"&amp;""")},
  fit, IFERROR(FILTER(terms, counts&gt;=2), """"),
  IF(COUNTBLANK(D215:F215)&gt;0, ""No outcome yet"", IF(COUNTA(fit), TEXTJOIN("", "",,fit), """"))
)
"),"No violation")</f>
        <v>No violation</v>
      </c>
    </row>
    <row r="216">
      <c r="A216" s="139"/>
      <c r="B216" s="131" t="s">
        <v>281</v>
      </c>
      <c r="C216" s="132" t="str">
        <f>'Labeling Max'!C216
</f>
        <v>No violation</v>
      </c>
      <c r="D216" s="132" t="str">
        <f>'Labeling Guusje'!C216</f>
        <v>No violation</v>
      </c>
      <c r="E216" s="132" t="str">
        <f>'Labeling Matthias'!C216</f>
        <v>No violation</v>
      </c>
      <c r="F216" s="78" t="str">
        <f t="shared" si="7"/>
        <v>No violation: 3, Atomic: 0, Minimal: 0, Uniform: 0, Unique: 0</v>
      </c>
      <c r="G216" s="78" t="str">
        <f t="shared" si="8"/>
        <v>✅</v>
      </c>
      <c r="H216" s="78" t="str">
        <f>IFERROR(__xludf.DUMMYFUNCTION("LET(
  terms, {""No violation"";""Atomic"";""Minimal"";""Uniform"";""Unique""},
  counts, {COUNTIF(C216:E216,""*No violation*"");COUNTIF(C216:E216,""*Atomic*"");COUNTIF(C216:E216,""*Minimal*"");COUNTIF(C216:E216,""*Uniform*"");COUNTIF(C216:E216,""*Unique*"&amp;""")},
  fit, IFERROR(FILTER(terms, counts&gt;=2), """"),
  IF(COUNTBLANK(C216:E216)&gt;0, ""No outcome yet"", IF(COUNTA(fit), TEXTJOIN("", "",,fit), """"))
)
"),"No violation")</f>
        <v>No violation</v>
      </c>
      <c r="I216" s="133" t="str">
        <f>IFERROR(__xludf.DUMMYFUNCTION("LET(
  terms, {""No violation"";""Atomic"";""Minimal"";""Uniform"";""Unique""},
  counts, {COUNTIF(D216:F216,""*No violation*"");COUNTIF(D216:F216,""*Atomic*"");COUNTIF(D216:F216,""*Minimal*"");COUNTIF(D216:F216,""*Uniform*"");COUNTIF(D216:F216,""*Unique*"&amp;""")},
  fit, IFERROR(FILTER(terms, counts&gt;=2), """"),
  IF(COUNTBLANK(D216:F216)&gt;0, ""No outcome yet"", IF(COUNTA(fit), TEXTJOIN("", "",,fit), """"))
)
"),"No violation")</f>
        <v>No violation</v>
      </c>
    </row>
    <row r="217" hidden="1">
      <c r="A217" s="134"/>
      <c r="B217" s="29" t="s">
        <v>326</v>
      </c>
      <c r="C217" s="136" t="str">
        <f>'Labeling Max'!C217
</f>
        <v>No violation</v>
      </c>
      <c r="D217" s="136" t="str">
        <f>'Labeling Guusje'!C217</f>
        <v>Uniform</v>
      </c>
      <c r="E217" s="136" t="str">
        <f>'Labeling Matthias'!C217</f>
        <v>Minimal</v>
      </c>
      <c r="F217" s="44" t="str">
        <f t="shared" si="7"/>
        <v>No violation: 1, Atomic: 0, Minimal: 1, Uniform: 1, Unique: 0</v>
      </c>
      <c r="G217" s="44" t="str">
        <f t="shared" si="8"/>
        <v>❌</v>
      </c>
      <c r="H217" s="44" t="str">
        <f>IFERROR(__xludf.DUMMYFUNCTION("LET(
  terms, {""No violation"";""Atomic"";""Minimal"";""Uniform"";""Unique""},
  counts, {COUNTIF(C217:E217,""*No violation*"");COUNTIF(C217:E217,""*Atomic*"");COUNTIF(C217:E217,""*Minimal*"");COUNTIF(C217:E217,""*Uniform*"");COUNTIF(C217:E217,""*Unique*"&amp;""")},
  fit, IFERROR(FILTER(terms, counts&gt;=2), """"),
  IF(COUNTBLANK(C217:E217)&gt;0, ""No outcome yet"", IF(COUNTA(fit), TEXTJOIN("", "",,fit), """"))
)
"),"")</f>
        <v/>
      </c>
      <c r="I217" s="138"/>
    </row>
    <row r="218">
      <c r="A218" s="139"/>
      <c r="B218" s="131" t="s">
        <v>282</v>
      </c>
      <c r="C218" s="132" t="str">
        <f>'Labeling Max'!C218
</f>
        <v>Atomic</v>
      </c>
      <c r="D218" s="132" t="str">
        <f>'Labeling Guusje'!C218</f>
        <v>Atomic</v>
      </c>
      <c r="E218" s="132" t="str">
        <f>'Labeling Matthias'!C218</f>
        <v>No violation</v>
      </c>
      <c r="F218" s="78" t="str">
        <f t="shared" si="7"/>
        <v>No violation: 1, Atomic: 2, Minimal: 0, Uniform: 0, Unique: 0</v>
      </c>
      <c r="G218" s="78" t="str">
        <f t="shared" si="8"/>
        <v>✅❌</v>
      </c>
      <c r="H218" s="78" t="str">
        <f>IFERROR(__xludf.DUMMYFUNCTION("LET(
  terms, {""No violation"";""Atomic"";""Minimal"";""Uniform"";""Unique""},
  counts, {COUNTIF(C218:E218,""*No violation*"");COUNTIF(C218:E218,""*Atomic*"");COUNTIF(C218:E218,""*Minimal*"");COUNTIF(C218:E218,""*Uniform*"");COUNTIF(C218:E218,""*Unique*"&amp;""")},
  fit, IFERROR(FILTER(terms, counts&gt;=2), """"),
  IF(COUNTBLANK(C218:E218)&gt;0, ""No outcome yet"", IF(COUNTA(fit), TEXTJOIN("", "",,fit), """"))
)
"),"Atomic")</f>
        <v>Atomic</v>
      </c>
      <c r="I218" s="141" t="s">
        <v>2</v>
      </c>
    </row>
    <row r="219" hidden="1">
      <c r="A219" s="134"/>
      <c r="B219" s="29" t="s">
        <v>327</v>
      </c>
      <c r="C219" s="136" t="str">
        <f>'Labeling Max'!C219
</f>
        <v>Atomic</v>
      </c>
      <c r="D219" s="136" t="str">
        <f>'Labeling Guusje'!C219</f>
        <v>Uniform</v>
      </c>
      <c r="E219" s="136" t="str">
        <f>'Labeling Matthias'!C219</f>
        <v>No violation</v>
      </c>
      <c r="F219" s="44" t="str">
        <f t="shared" si="7"/>
        <v>No violation: 1, Atomic: 1, Minimal: 0, Uniform: 1, Unique: 0</v>
      </c>
      <c r="G219" s="44" t="str">
        <f t="shared" si="8"/>
        <v>❌</v>
      </c>
      <c r="H219" s="44" t="str">
        <f>IFERROR(__xludf.DUMMYFUNCTION("LET(
  terms, {""No violation"";""Atomic"";""Minimal"";""Uniform"";""Unique""},
  counts, {COUNTIF(C219:E219,""*No violation*"");COUNTIF(C219:E219,""*Atomic*"");COUNTIF(C219:E219,""*Minimal*"");COUNTIF(C219:E219,""*Uniform*"");COUNTIF(C219:E219,""*Unique*"&amp;""")},
  fit, IFERROR(FILTER(terms, counts&gt;=2), """"),
  IF(COUNTBLANK(C219:E219)&gt;0, ""No outcome yet"", IF(COUNTA(fit), TEXTJOIN("", "",,fit), """"))
)
"),"")</f>
        <v/>
      </c>
      <c r="I219" s="138"/>
    </row>
    <row r="220">
      <c r="A220" s="139"/>
      <c r="B220" s="131" t="s">
        <v>283</v>
      </c>
      <c r="C220" s="132" t="str">
        <f>'Labeling Max'!C220
</f>
        <v>Minimal</v>
      </c>
      <c r="D220" s="132" t="str">
        <f>'Labeling Guusje'!C220</f>
        <v>Atomic</v>
      </c>
      <c r="E220" s="132" t="str">
        <f>'Labeling Matthias'!C220</f>
        <v>Atomic</v>
      </c>
      <c r="F220" s="78" t="str">
        <f t="shared" si="7"/>
        <v>No violation: 0, Atomic: 2, Minimal: 1, Uniform: 0, Unique: 0</v>
      </c>
      <c r="G220" s="78" t="str">
        <f t="shared" si="8"/>
        <v>✅❌</v>
      </c>
      <c r="H220" s="78" t="str">
        <f>IFERROR(__xludf.DUMMYFUNCTION("LET(
  terms, {""No violation"";""Atomic"";""Minimal"";""Uniform"";""Unique""},
  counts, {COUNTIF(C220:E220,""*No violation*"");COUNTIF(C220:E220,""*Atomic*"");COUNTIF(C220:E220,""*Minimal*"");COUNTIF(C220:E220,""*Uniform*"");COUNTIF(C220:E220,""*Unique*"&amp;""")},
  fit, IFERROR(FILTER(terms, counts&gt;=2), """"),
  IF(COUNTBLANK(C220:E220)&gt;0, ""No outcome yet"", IF(COUNTA(fit), TEXTJOIN("", "",,fit), """"))
)
"),"Atomic")</f>
        <v>Atomic</v>
      </c>
      <c r="I220" s="141" t="s">
        <v>2</v>
      </c>
    </row>
    <row r="221">
      <c r="A221" s="134"/>
      <c r="B221" s="135" t="s">
        <v>284</v>
      </c>
      <c r="C221" s="136" t="str">
        <f>'Labeling Max'!C221
</f>
        <v>No violation</v>
      </c>
      <c r="D221" s="136" t="str">
        <f>'Labeling Guusje'!C221</f>
        <v>No violation</v>
      </c>
      <c r="E221" s="136" t="str">
        <f>'Labeling Matthias'!C221</f>
        <v>No violation</v>
      </c>
      <c r="F221" s="44" t="str">
        <f t="shared" si="7"/>
        <v>No violation: 3, Atomic: 0, Minimal: 0, Uniform: 0, Unique: 0</v>
      </c>
      <c r="G221" s="44" t="str">
        <f t="shared" si="8"/>
        <v>✅</v>
      </c>
      <c r="H221" s="44" t="str">
        <f>IFERROR(__xludf.DUMMYFUNCTION("LET(
  terms, {""No violation"";""Atomic"";""Minimal"";""Uniform"";""Unique""},
  counts, {COUNTIF(C221:E221,""*No violation*"");COUNTIF(C221:E221,""*Atomic*"");COUNTIF(C221:E221,""*Minimal*"");COUNTIF(C221:E221,""*Uniform*"");COUNTIF(C221:E221,""*Unique*"&amp;""")},
  fit, IFERROR(FILTER(terms, counts&gt;=2), """"),
  IF(COUNTBLANK(C221:E221)&gt;0, ""No outcome yet"", IF(COUNTA(fit), TEXTJOIN("", "",,fit), """"))
)
"),"No violation")</f>
        <v>No violation</v>
      </c>
      <c r="I221" s="138" t="str">
        <f>IFERROR(__xludf.DUMMYFUNCTION("LET(
  terms, {""No violation"";""Atomic"";""Minimal"";""Uniform"";""Unique""},
  counts, {COUNTIF(D221:F221,""*No violation*"");COUNTIF(D221:F221,""*Atomic*"");COUNTIF(D221:F221,""*Minimal*"");COUNTIF(D221:F221,""*Uniform*"");COUNTIF(D221:F221,""*Unique*"&amp;""")},
  fit, IFERROR(FILTER(terms, counts&gt;=2), """"),
  IF(COUNTBLANK(D221:F221)&gt;0, ""No outcome yet"", IF(COUNTA(fit), TEXTJOIN("", "",,fit), """"))
)
"),"No violation")</f>
        <v>No violation</v>
      </c>
    </row>
    <row r="222">
      <c r="A222" s="139"/>
      <c r="B222" s="131" t="s">
        <v>285</v>
      </c>
      <c r="C222" s="132" t="str">
        <f>'Labeling Max'!C222
</f>
        <v>No violation</v>
      </c>
      <c r="D222" s="132" t="str">
        <f>'Labeling Guusje'!C222</f>
        <v>Atomic</v>
      </c>
      <c r="E222" s="132" t="str">
        <f>'Labeling Matthias'!C222</f>
        <v>No violation</v>
      </c>
      <c r="F222" s="78" t="str">
        <f t="shared" si="7"/>
        <v>No violation: 2, Atomic: 1, Minimal: 0, Uniform: 0, Unique: 0</v>
      </c>
      <c r="G222" s="78" t="str">
        <f t="shared" si="8"/>
        <v>✅❌</v>
      </c>
      <c r="H222" s="78" t="str">
        <f>IFERROR(__xludf.DUMMYFUNCTION("LET(
  terms, {""No violation"";""Atomic"";""Minimal"";""Uniform"";""Unique""},
  counts, {COUNTIF(C222:E222,""*No violation*"");COUNTIF(C222:E222,""*Atomic*"");COUNTIF(C222:E222,""*Minimal*"");COUNTIF(C222:E222,""*Uniform*"");COUNTIF(C222:E222,""*Unique*"&amp;""")},
  fit, IFERROR(FILTER(terms, counts&gt;=2), """"),
  IF(COUNTBLANK(C222:E222)&gt;0, ""No outcome yet"", IF(COUNTA(fit), TEXTJOIN("", "",,fit), """"))
)
"),"No violation")</f>
        <v>No violation</v>
      </c>
      <c r="I222" s="141" t="s">
        <v>2</v>
      </c>
    </row>
    <row r="223">
      <c r="A223" s="134"/>
      <c r="B223" s="135" t="s">
        <v>286</v>
      </c>
      <c r="C223" s="136" t="str">
        <f>'Labeling Max'!C223
</f>
        <v>Atomic, Uniform</v>
      </c>
      <c r="D223" s="136" t="str">
        <f>'Labeling Guusje'!C223</f>
        <v>Atomic, Uniform</v>
      </c>
      <c r="E223" s="136" t="str">
        <f>'Labeling Matthias'!C223</f>
        <v>Atomic</v>
      </c>
      <c r="F223" s="44" t="str">
        <f t="shared" si="7"/>
        <v>No violation: 0, Atomic: 3, Minimal: 0, Uniform: 2, Unique: 0</v>
      </c>
      <c r="G223" s="44" t="str">
        <f t="shared" si="8"/>
        <v>✅</v>
      </c>
      <c r="H223" s="44" t="str">
        <f>IFERROR(__xludf.DUMMYFUNCTION("LET(
  terms, {""No violation"";""Atomic"";""Minimal"";""Uniform"";""Unique""},
  counts, {COUNTIF(C223:E223,""*No violation*"");COUNTIF(C223:E223,""*Atomic*"");COUNTIF(C223:E223,""*Minimal*"");COUNTIF(C223:E223,""*Uniform*"");COUNTIF(C223:E223,""*Unique*"&amp;""")},
  fit, IFERROR(FILTER(terms, counts&gt;=2), """"),
  IF(COUNTBLANK(C223:E223)&gt;0, ""No outcome yet"", IF(COUNTA(fit), TEXTJOIN("", "",,fit), """"))
)
"),"Atomic, Uniform")</f>
        <v>Atomic, Uniform</v>
      </c>
      <c r="I223" s="140" t="s">
        <v>73</v>
      </c>
    </row>
    <row r="224">
      <c r="A224" s="139"/>
      <c r="B224" s="131" t="s">
        <v>287</v>
      </c>
      <c r="C224" s="132" t="str">
        <f>'Labeling Max'!C224
</f>
        <v>No violation</v>
      </c>
      <c r="D224" s="132" t="str">
        <f>'Labeling Guusje'!C224</f>
        <v>No violation</v>
      </c>
      <c r="E224" s="132" t="str">
        <f>'Labeling Matthias'!C224</f>
        <v>No violation</v>
      </c>
      <c r="F224" s="78" t="str">
        <f t="shared" si="7"/>
        <v>No violation: 3, Atomic: 0, Minimal: 0, Uniform: 0, Unique: 0</v>
      </c>
      <c r="G224" s="78" t="str">
        <f t="shared" si="8"/>
        <v>✅</v>
      </c>
      <c r="H224" s="78" t="str">
        <f>IFERROR(__xludf.DUMMYFUNCTION("LET(
  terms, {""No violation"";""Atomic"";""Minimal"";""Uniform"";""Unique""},
  counts, {COUNTIF(C224:E224,""*No violation*"");COUNTIF(C224:E224,""*Atomic*"");COUNTIF(C224:E224,""*Minimal*"");COUNTIF(C224:E224,""*Uniform*"");COUNTIF(C224:E224,""*Unique*"&amp;""")},
  fit, IFERROR(FILTER(terms, counts&gt;=2), """"),
  IF(COUNTBLANK(C224:E224)&gt;0, ""No outcome yet"", IF(COUNTA(fit), TEXTJOIN("", "",,fit), """"))
)
"),"No violation")</f>
        <v>No violation</v>
      </c>
      <c r="I224" s="133" t="str">
        <f>IFERROR(__xludf.DUMMYFUNCTION("LET(
  terms, {""No violation"";""Atomic"";""Minimal"";""Uniform"";""Unique""},
  counts, {COUNTIF(D224:F224,""*No violation*"");COUNTIF(D224:F224,""*Atomic*"");COUNTIF(D224:F224,""*Minimal*"");COUNTIF(D224:F224,""*Uniform*"");COUNTIF(D224:F224,""*Unique*"&amp;""")},
  fit, IFERROR(FILTER(terms, counts&gt;=2), """"),
  IF(COUNTBLANK(D224:F224)&gt;0, ""No outcome yet"", IF(COUNTA(fit), TEXTJOIN("", "",,fit), """"))
)
"),"No violation")</f>
        <v>No violation</v>
      </c>
    </row>
    <row r="225">
      <c r="A225" s="134"/>
      <c r="B225" s="135" t="s">
        <v>288</v>
      </c>
      <c r="C225" s="136" t="str">
        <f>'Labeling Max'!C225
</f>
        <v>Atomic</v>
      </c>
      <c r="D225" s="136" t="str">
        <f>'Labeling Guusje'!C225</f>
        <v>Atomic</v>
      </c>
      <c r="E225" s="136" t="str">
        <f>'Labeling Matthias'!C225</f>
        <v>Minimal</v>
      </c>
      <c r="F225" s="44" t="str">
        <f t="shared" si="7"/>
        <v>No violation: 0, Atomic: 2, Minimal: 1, Uniform: 0, Unique: 0</v>
      </c>
      <c r="G225" s="44" t="str">
        <f t="shared" si="8"/>
        <v>✅❌</v>
      </c>
      <c r="H225" s="44" t="str">
        <f>IFERROR(__xludf.DUMMYFUNCTION("LET(
  terms, {""No violation"";""Atomic"";""Minimal"";""Uniform"";""Unique""},
  counts, {COUNTIF(C225:E225,""*No violation*"");COUNTIF(C225:E225,""*Atomic*"");COUNTIF(C225:E225,""*Minimal*"");COUNTIF(C225:E225,""*Uniform*"");COUNTIF(C225:E225,""*Unique*"&amp;""")},
  fit, IFERROR(FILTER(terms, counts&gt;=2), """"),
  IF(COUNTBLANK(C225:E225)&gt;0, ""No outcome yet"", IF(COUNTA(fit), TEXTJOIN("", "",,fit), """"))
)
"),"Atomic")</f>
        <v>Atomic</v>
      </c>
      <c r="I225" s="140" t="s">
        <v>2</v>
      </c>
    </row>
    <row r="226">
      <c r="A226" s="139"/>
      <c r="B226" s="131" t="s">
        <v>289</v>
      </c>
      <c r="C226" s="132" t="str">
        <f>'Labeling Max'!C226
</f>
        <v>Uniform, Atomic</v>
      </c>
      <c r="D226" s="132" t="str">
        <f>'Labeling Guusje'!C226</f>
        <v>Atomic</v>
      </c>
      <c r="E226" s="132" t="str">
        <f>'Labeling Matthias'!C226</f>
        <v>Atomic, Uniform</v>
      </c>
      <c r="F226" s="78" t="str">
        <f t="shared" si="7"/>
        <v>No violation: 0, Atomic: 3, Minimal: 0, Uniform: 2, Unique: 0</v>
      </c>
      <c r="G226" s="78" t="str">
        <f t="shared" si="8"/>
        <v>✅</v>
      </c>
      <c r="H226" s="78" t="str">
        <f>IFERROR(__xludf.DUMMYFUNCTION("LET(
  terms, {""No violation"";""Atomic"";""Minimal"";""Uniform"";""Unique""},
  counts, {COUNTIF(C226:E226,""*No violation*"");COUNTIF(C226:E226,""*Atomic*"");COUNTIF(C226:E226,""*Minimal*"");COUNTIF(C226:E226,""*Uniform*"");COUNTIF(C226:E226,""*Unique*"&amp;""")},
  fit, IFERROR(FILTER(terms, counts&gt;=2), """"),
  IF(COUNTBLANK(C226:E226)&gt;0, ""No outcome yet"", IF(COUNTA(fit), TEXTJOIN("", "",,fit), """"))
)
"),"Atomic, Uniform")</f>
        <v>Atomic, Uniform</v>
      </c>
      <c r="I226" s="141" t="s">
        <v>2</v>
      </c>
    </row>
    <row r="227" hidden="1">
      <c r="A227" s="134"/>
      <c r="B227" s="144" t="s">
        <v>328</v>
      </c>
      <c r="C227" s="136" t="str">
        <f>'Labeling Max'!C227
</f>
        <v>No violation</v>
      </c>
      <c r="D227" s="136" t="str">
        <f>'Labeling Guusje'!C227</f>
        <v>No violation</v>
      </c>
      <c r="E227" s="136" t="str">
        <f>'Labeling Matthias'!C227</f>
        <v>Minimal</v>
      </c>
      <c r="F227" s="44" t="str">
        <f t="shared" si="7"/>
        <v>No violation: 2, Atomic: 0, Minimal: 1, Uniform: 0, Unique: 0</v>
      </c>
      <c r="G227" s="44" t="str">
        <f t="shared" si="8"/>
        <v>✅❌</v>
      </c>
      <c r="H227" s="44" t="str">
        <f>IFERROR(__xludf.DUMMYFUNCTION("LET(
  terms, {""No violation"";""Atomic"";""Minimal"";""Uniform"";""Unique""},
  counts, {COUNTIF(C227:E227,""*No violation*"");COUNTIF(C227:E227,""*Atomic*"");COUNTIF(C227:E227,""*Minimal*"");COUNTIF(C227:E227,""*Uniform*"");COUNTIF(C227:E227,""*Unique*"&amp;""")},
  fit, IFERROR(FILTER(terms, counts&gt;=2), """"),
  IF(COUNTBLANK(C227:E227)&gt;0, ""No outcome yet"", IF(COUNTA(fit), TEXTJOIN("", "",,fit), """"))
)
"),"No violation")</f>
        <v>No violation</v>
      </c>
      <c r="I227" s="140" t="s">
        <v>309</v>
      </c>
    </row>
    <row r="228">
      <c r="A228" s="139"/>
      <c r="B228" s="131" t="s">
        <v>290</v>
      </c>
      <c r="C228" s="132" t="str">
        <f>'Labeling Max'!C228
</f>
        <v>No violation</v>
      </c>
      <c r="D228" s="132" t="str">
        <f>'Labeling Guusje'!C228</f>
        <v>Atomic</v>
      </c>
      <c r="E228" s="132" t="str">
        <f>'Labeling Matthias'!C228</f>
        <v>Atomic</v>
      </c>
      <c r="F228" s="78" t="str">
        <f t="shared" si="7"/>
        <v>No violation: 1, Atomic: 2, Minimal: 0, Uniform: 0, Unique: 0</v>
      </c>
      <c r="G228" s="78" t="str">
        <f t="shared" si="8"/>
        <v>✅❌</v>
      </c>
      <c r="H228" s="78" t="str">
        <f>IFERROR(__xludf.DUMMYFUNCTION("LET(
  terms, {""No violation"";""Atomic"";""Minimal"";""Uniform"";""Unique""},
  counts, {COUNTIF(C228:E228,""*No violation*"");COUNTIF(C228:E228,""*Atomic*"");COUNTIF(C228:E228,""*Minimal*"");COUNTIF(C228:E228,""*Uniform*"");COUNTIF(C228:E228,""*Unique*"&amp;""")},
  fit, IFERROR(FILTER(terms, counts&gt;=2), """"),
  IF(COUNTBLANK(C228:E228)&gt;0, ""No outcome yet"", IF(COUNTA(fit), TEXTJOIN("", "",,fit), """"))
)
"),"Atomic")</f>
        <v>Atomic</v>
      </c>
      <c r="I228" s="141" t="s">
        <v>2</v>
      </c>
    </row>
    <row r="229">
      <c r="A229" s="134"/>
      <c r="B229" s="135" t="s">
        <v>291</v>
      </c>
      <c r="C229" s="136" t="str">
        <f>'Labeling Max'!C229
</f>
        <v>No violation</v>
      </c>
      <c r="D229" s="136" t="str">
        <f>'Labeling Guusje'!C229</f>
        <v>No violation</v>
      </c>
      <c r="E229" s="136" t="str">
        <f>'Labeling Matthias'!C229</f>
        <v>No violation</v>
      </c>
      <c r="F229" s="44" t="str">
        <f t="shared" si="7"/>
        <v>No violation: 3, Atomic: 0, Minimal: 0, Uniform: 0, Unique: 0</v>
      </c>
      <c r="G229" s="44" t="str">
        <f t="shared" si="8"/>
        <v>✅</v>
      </c>
      <c r="H229" s="44" t="str">
        <f>IFERROR(__xludf.DUMMYFUNCTION("LET(
  terms, {""No violation"";""Atomic"";""Minimal"";""Uniform"";""Unique""},
  counts, {COUNTIF(C229:E229,""*No violation*"");COUNTIF(C229:E229,""*Atomic*"");COUNTIF(C229:E229,""*Minimal*"");COUNTIF(C229:E229,""*Uniform*"");COUNTIF(C229:E229,""*Unique*"&amp;""")},
  fit, IFERROR(FILTER(terms, counts&gt;=2), """"),
  IF(COUNTBLANK(C229:E229)&gt;0, ""No outcome yet"", IF(COUNTA(fit), TEXTJOIN("", "",,fit), """"))
)
"),"No violation")</f>
        <v>No violation</v>
      </c>
      <c r="I229" s="138" t="str">
        <f>IFERROR(__xludf.DUMMYFUNCTION("LET(
  terms, {""No violation"";""Atomic"";""Minimal"";""Uniform"";""Unique""},
  counts, {COUNTIF(D229:F229,""*No violation*"");COUNTIF(D229:F229,""*Atomic*"");COUNTIF(D229:F229,""*Minimal*"");COUNTIF(D229:F229,""*Uniform*"");COUNTIF(D229:F229,""*Unique*"&amp;""")},
  fit, IFERROR(FILTER(terms, counts&gt;=2), """"),
  IF(COUNTBLANK(D229:F229)&gt;0, ""No outcome yet"", IF(COUNTA(fit), TEXTJOIN("", "",,fit), """"))
)
"),"No violation")</f>
        <v>No violation</v>
      </c>
    </row>
    <row r="230">
      <c r="A230" s="139"/>
      <c r="B230" s="131" t="s">
        <v>292</v>
      </c>
      <c r="C230" s="132" t="str">
        <f>'Labeling Max'!C230
</f>
        <v>No violation</v>
      </c>
      <c r="D230" s="132" t="str">
        <f>'Labeling Guusje'!C230</f>
        <v>No violation</v>
      </c>
      <c r="E230" s="132" t="str">
        <f>'Labeling Matthias'!C230</f>
        <v>No violation</v>
      </c>
      <c r="F230" s="78" t="str">
        <f t="shared" si="7"/>
        <v>No violation: 3, Atomic: 0, Minimal: 0, Uniform: 0, Unique: 0</v>
      </c>
      <c r="G230" s="78" t="str">
        <f t="shared" si="8"/>
        <v>✅</v>
      </c>
      <c r="H230" s="78" t="str">
        <f>IFERROR(__xludf.DUMMYFUNCTION("LET(
  terms, {""No violation"";""Atomic"";""Minimal"";""Uniform"";""Unique""},
  counts, {COUNTIF(C230:E230,""*No violation*"");COUNTIF(C230:E230,""*Atomic*"");COUNTIF(C230:E230,""*Minimal*"");COUNTIF(C230:E230,""*Uniform*"");COUNTIF(C230:E230,""*Unique*"&amp;""")},
  fit, IFERROR(FILTER(terms, counts&gt;=2), """"),
  IF(COUNTBLANK(C230:E230)&gt;0, ""No outcome yet"", IF(COUNTA(fit), TEXTJOIN("", "",,fit), """"))
)
"),"No violation")</f>
        <v>No violation</v>
      </c>
      <c r="I230" s="133" t="str">
        <f>IFERROR(__xludf.DUMMYFUNCTION("LET(
  terms, {""No violation"";""Atomic"";""Minimal"";""Uniform"";""Unique""},
  counts, {COUNTIF(D230:F230,""*No violation*"");COUNTIF(D230:F230,""*Atomic*"");COUNTIF(D230:F230,""*Minimal*"");COUNTIF(D230:F230,""*Uniform*"");COUNTIF(D230:F230,""*Unique*"&amp;""")},
  fit, IFERROR(FILTER(terms, counts&gt;=2), """"),
  IF(COUNTBLANK(D230:F230)&gt;0, ""No outcome yet"", IF(COUNTA(fit), TEXTJOIN("", "",,fit), """"))
)
"),"No violation")</f>
        <v>No violation</v>
      </c>
    </row>
    <row r="231">
      <c r="A231" s="134"/>
      <c r="B231" s="135" t="s">
        <v>293</v>
      </c>
      <c r="C231" s="136" t="str">
        <f>'Labeling Max'!C231
</f>
        <v>No violation</v>
      </c>
      <c r="D231" s="136" t="str">
        <f>'Labeling Guusje'!C231</f>
        <v>Atomic</v>
      </c>
      <c r="E231" s="136" t="str">
        <f>'Labeling Matthias'!C231</f>
        <v>Atomic</v>
      </c>
      <c r="F231" s="44" t="str">
        <f t="shared" si="7"/>
        <v>No violation: 1, Atomic: 2, Minimal: 0, Uniform: 0, Unique: 0</v>
      </c>
      <c r="G231" s="44" t="str">
        <f t="shared" si="8"/>
        <v>✅❌</v>
      </c>
      <c r="H231" s="44" t="str">
        <f>IFERROR(__xludf.DUMMYFUNCTION("LET(
  terms, {""No violation"";""Atomic"";""Minimal"";""Uniform"";""Unique""},
  counts, {COUNTIF(C231:E231,""*No violation*"");COUNTIF(C231:E231,""*Atomic*"");COUNTIF(C231:E231,""*Minimal*"");COUNTIF(C231:E231,""*Uniform*"");COUNTIF(C231:E231,""*Unique*"&amp;""")},
  fit, IFERROR(FILTER(terms, counts&gt;=2), """"),
  IF(COUNTBLANK(C231:E231)&gt;0, ""No outcome yet"", IF(COUNTA(fit), TEXTJOIN("", "",,fit), """"))
)
"),"Atomic")</f>
        <v>Atomic</v>
      </c>
      <c r="I231" s="140" t="s">
        <v>2</v>
      </c>
    </row>
    <row r="232">
      <c r="A232" s="139"/>
      <c r="B232" s="131" t="s">
        <v>294</v>
      </c>
      <c r="C232" s="132" t="str">
        <f>'Labeling Max'!C232
</f>
        <v>No violation</v>
      </c>
      <c r="D232" s="132" t="str">
        <f>'Labeling Guusje'!C232</f>
        <v>No violation</v>
      </c>
      <c r="E232" s="132" t="str">
        <f>'Labeling Matthias'!C232</f>
        <v>No violation</v>
      </c>
      <c r="F232" s="78" t="str">
        <f t="shared" si="7"/>
        <v>No violation: 3, Atomic: 0, Minimal: 0, Uniform: 0, Unique: 0</v>
      </c>
      <c r="G232" s="78" t="str">
        <f t="shared" si="8"/>
        <v>✅</v>
      </c>
      <c r="H232" s="78" t="str">
        <f>IFERROR(__xludf.DUMMYFUNCTION("LET(
  terms, {""No violation"";""Atomic"";""Minimal"";""Uniform"";""Unique""},
  counts, {COUNTIF(C232:E232,""*No violation*"");COUNTIF(C232:E232,""*Atomic*"");COUNTIF(C232:E232,""*Minimal*"");COUNTIF(C232:E232,""*Uniform*"");COUNTIF(C232:E232,""*Unique*"&amp;""")},
  fit, IFERROR(FILTER(terms, counts&gt;=2), """"),
  IF(COUNTBLANK(C232:E232)&gt;0, ""No outcome yet"", IF(COUNTA(fit), TEXTJOIN("", "",,fit), """"))
)
"),"No violation")</f>
        <v>No violation</v>
      </c>
      <c r="I232" s="133" t="str">
        <f>IFERROR(__xludf.DUMMYFUNCTION("LET(
  terms, {""No violation"";""Atomic"";""Minimal"";""Uniform"";""Unique""},
  counts, {COUNTIF(D232:F232,""*No violation*"");COUNTIF(D232:F232,""*Atomic*"");COUNTIF(D232:F232,""*Minimal*"");COUNTIF(D232:F232,""*Uniform*"");COUNTIF(D232:F232,""*Unique*"&amp;""")},
  fit, IFERROR(FILTER(terms, counts&gt;=2), """"),
  IF(COUNTBLANK(D232:F232)&gt;0, ""No outcome yet"", IF(COUNTA(fit), TEXTJOIN("", "",,fit), """"))
)
"),"No violation")</f>
        <v>No violation</v>
      </c>
    </row>
    <row r="233" hidden="1">
      <c r="A233" s="134"/>
      <c r="B233" s="29" t="s">
        <v>329</v>
      </c>
      <c r="C233" s="136" t="str">
        <f>'Labeling Max'!C233
</f>
        <v>Minimal</v>
      </c>
      <c r="D233" s="136" t="str">
        <f>'Labeling Guusje'!C233</f>
        <v>Atomic</v>
      </c>
      <c r="E233" s="136" t="str">
        <f>'Labeling Matthias'!C233</f>
        <v>No violation</v>
      </c>
      <c r="F233" s="44" t="str">
        <f t="shared" si="7"/>
        <v>No violation: 1, Atomic: 1, Minimal: 1, Uniform: 0, Unique: 0</v>
      </c>
      <c r="G233" s="44" t="str">
        <f t="shared" si="8"/>
        <v>❌</v>
      </c>
      <c r="H233" s="44" t="str">
        <f>IFERROR(__xludf.DUMMYFUNCTION("LET(
  terms, {""No violation"";""Atomic"";""Minimal"";""Uniform"";""Unique""},
  counts, {COUNTIF(C233:E233,""*No violation*"");COUNTIF(C233:E233,""*Atomic*"");COUNTIF(C233:E233,""*Minimal*"");COUNTIF(C233:E233,""*Uniform*"");COUNTIF(C233:E233,""*Unique*"&amp;""")},
  fit, IFERROR(FILTER(terms, counts&gt;=2), """"),
  IF(COUNTBLANK(C233:E233)&gt;0, ""No outcome yet"", IF(COUNTA(fit), TEXTJOIN("", "",,fit), """"))
)
"),"")</f>
        <v/>
      </c>
      <c r="I233" s="138"/>
    </row>
    <row r="234">
      <c r="A234" s="139"/>
      <c r="B234" s="131" t="s">
        <v>295</v>
      </c>
      <c r="C234" s="132" t="str">
        <f>'Labeling Max'!C234
</f>
        <v>No violation</v>
      </c>
      <c r="D234" s="132" t="str">
        <f>'Labeling Guusje'!C234</f>
        <v>Atomic</v>
      </c>
      <c r="E234" s="132" t="str">
        <f>'Labeling Matthias'!C234</f>
        <v>Atomic</v>
      </c>
      <c r="F234" s="78" t="str">
        <f t="shared" si="7"/>
        <v>No violation: 1, Atomic: 2, Minimal: 0, Uniform: 0, Unique: 0</v>
      </c>
      <c r="G234" s="78" t="str">
        <f t="shared" si="8"/>
        <v>✅❌</v>
      </c>
      <c r="H234" s="78" t="str">
        <f>IFERROR(__xludf.DUMMYFUNCTION("LET(
  terms, {""No violation"";""Atomic"";""Minimal"";""Uniform"";""Unique""},
  counts, {COUNTIF(C234:E234,""*No violation*"");COUNTIF(C234:E234,""*Atomic*"");COUNTIF(C234:E234,""*Minimal*"");COUNTIF(C234:E234,""*Uniform*"");COUNTIF(C234:E234,""*Unique*"&amp;""")},
  fit, IFERROR(FILTER(terms, counts&gt;=2), """"),
  IF(COUNTBLANK(C234:E234)&gt;0, ""No outcome yet"", IF(COUNTA(fit), TEXTJOIN("", "",,fit), """"))
)
"),"Atomic")</f>
        <v>Atomic</v>
      </c>
      <c r="I234" s="141" t="s">
        <v>2</v>
      </c>
    </row>
    <row r="235">
      <c r="A235" s="134"/>
      <c r="B235" s="135" t="s">
        <v>296</v>
      </c>
      <c r="C235" s="136" t="str">
        <f>'Labeling Max'!C235
</f>
        <v>No violation</v>
      </c>
      <c r="D235" s="136" t="str">
        <f>'Labeling Guusje'!C235</f>
        <v>No violation</v>
      </c>
      <c r="E235" s="136" t="str">
        <f>'Labeling Matthias'!C235</f>
        <v>No violation</v>
      </c>
      <c r="F235" s="44" t="str">
        <f t="shared" si="7"/>
        <v>No violation: 3, Atomic: 0, Minimal: 0, Uniform: 0, Unique: 0</v>
      </c>
      <c r="G235" s="44" t="str">
        <f t="shared" si="8"/>
        <v>✅</v>
      </c>
      <c r="H235" s="44" t="str">
        <f>IFERROR(__xludf.DUMMYFUNCTION("LET(
  terms, {""No violation"";""Atomic"";""Minimal"";""Uniform"";""Unique""},
  counts, {COUNTIF(C235:E235,""*No violation*"");COUNTIF(C235:E235,""*Atomic*"");COUNTIF(C235:E235,""*Minimal*"");COUNTIF(C235:E235,""*Uniform*"");COUNTIF(C235:E235,""*Unique*"&amp;""")},
  fit, IFERROR(FILTER(terms, counts&gt;=2), """"),
  IF(COUNTBLANK(C235:E235)&gt;0, ""No outcome yet"", IF(COUNTA(fit), TEXTJOIN("", "",,fit), """"))
)
"),"No violation")</f>
        <v>No violation</v>
      </c>
      <c r="I235" s="138" t="str">
        <f>IFERROR(__xludf.DUMMYFUNCTION("LET(
  terms, {""No violation"";""Atomic"";""Minimal"";""Uniform"";""Unique""},
  counts, {COUNTIF(D235:F235,""*No violation*"");COUNTIF(D235:F235,""*Atomic*"");COUNTIF(D235:F235,""*Minimal*"");COUNTIF(D235:F235,""*Uniform*"");COUNTIF(D235:F235,""*Unique*"&amp;""")},
  fit, IFERROR(FILTER(terms, counts&gt;=2), """"),
  IF(COUNTBLANK(D235:F235)&gt;0, ""No outcome yet"", IF(COUNTA(fit), TEXTJOIN("", "",,fit), """"))
)
"),"No violation")</f>
        <v>No violation</v>
      </c>
    </row>
    <row r="236">
      <c r="A236" s="139"/>
      <c r="B236" s="131" t="s">
        <v>297</v>
      </c>
      <c r="C236" s="132" t="str">
        <f>'Labeling Max'!C236
</f>
        <v>Atomic</v>
      </c>
      <c r="D236" s="132" t="str">
        <f>'Labeling Guusje'!C236</f>
        <v>Atomic, Uniform</v>
      </c>
      <c r="E236" s="132" t="str">
        <f>'Labeling Matthias'!C236</f>
        <v>No violation</v>
      </c>
      <c r="F236" s="78" t="str">
        <f t="shared" si="7"/>
        <v>No violation: 1, Atomic: 2, Minimal: 0, Uniform: 1, Unique: 0</v>
      </c>
      <c r="G236" s="78" t="str">
        <f t="shared" si="8"/>
        <v>✅❌</v>
      </c>
      <c r="H236" s="78" t="str">
        <f>IFERROR(__xludf.DUMMYFUNCTION("LET(
  terms, {""No violation"";""Atomic"";""Minimal"";""Uniform"";""Unique""},
  counts, {COUNTIF(C236:E236,""*No violation*"");COUNTIF(C236:E236,""*Atomic*"");COUNTIF(C236:E236,""*Minimal*"");COUNTIF(C236:E236,""*Uniform*"");COUNTIF(C236:E236,""*Unique*"&amp;""")},
  fit, IFERROR(FILTER(terms, counts&gt;=2), """"),
  IF(COUNTBLANK(C236:E236)&gt;0, ""No outcome yet"", IF(COUNTA(fit), TEXTJOIN("", "",,fit), """"))
)
"),"Atomic")</f>
        <v>Atomic</v>
      </c>
      <c r="I236" s="141" t="s">
        <v>73</v>
      </c>
    </row>
    <row r="237">
      <c r="A237" s="145"/>
      <c r="B237" s="146" t="s">
        <v>298</v>
      </c>
      <c r="C237" s="147" t="str">
        <f>'Labeling Max'!C237
</f>
        <v>Atomic</v>
      </c>
      <c r="D237" s="147" t="str">
        <f>'Labeling Guusje'!C237</f>
        <v>Atomic</v>
      </c>
      <c r="E237" s="147" t="str">
        <f>'Labeling Matthias'!C237</f>
        <v>Atomic</v>
      </c>
      <c r="F237" s="148" t="str">
        <f t="shared" si="7"/>
        <v>No violation: 0, Atomic: 3, Minimal: 0, Uniform: 0, Unique: 0</v>
      </c>
      <c r="G237" s="148" t="str">
        <f t="shared" si="8"/>
        <v>✅</v>
      </c>
      <c r="H237" s="148" t="str">
        <f>IFERROR(__xludf.DUMMYFUNCTION("LET(
  terms, {""No violation"";""Atomic"";""Minimal"";""Uniform"";""Unique""},
  counts, {COUNTIF(C237:E237,""*No violation*"");COUNTIF(C237:E237,""*Atomic*"");COUNTIF(C237:E237,""*Minimal*"");COUNTIF(C237:E237,""*Uniform*"");COUNTIF(C237:E237,""*Unique*"&amp;""")},
  fit, IFERROR(FILTER(terms, counts&gt;=2), """"),
  IF(COUNTBLANK(C237:E237)&gt;0, ""No outcome yet"", IF(COUNTA(fit), TEXTJOIN("", "",,fit), """"))
)
"),"Atomic")</f>
        <v>Atomic</v>
      </c>
      <c r="I237" s="149" t="str">
        <f>IFERROR(__xludf.DUMMYFUNCTION("LET(
  terms, {""No violation"";""Atomic"";""Minimal"";""Uniform"";""Unique""},
  counts, {COUNTIF(D237:F237,""*No violation*"");COUNTIF(D237:F237,""*Atomic*"");COUNTIF(D237:F237,""*Minimal*"");COUNTIF(D237:F237,""*Uniform*"");COUNTIF(D237:F237,""*Unique*"&amp;""")},
  fit, IFERROR(FILTER(terms, counts&gt;=2), """"),
  IF(COUNTBLANK(D237:F237)&gt;0, ""No outcome yet"", IF(COUNTA(fit), TEXTJOIN("", "",,fit), """"))
)
"),"Atomic")</f>
        <v>Atomic</v>
      </c>
    </row>
    <row r="238">
      <c r="A238" s="150"/>
      <c r="B238" s="151"/>
      <c r="C238" s="152"/>
      <c r="D238" s="152"/>
      <c r="E238" s="152"/>
    </row>
    <row r="239">
      <c r="A239" s="150"/>
      <c r="B239" s="151"/>
      <c r="C239" s="152"/>
      <c r="D239" s="152"/>
      <c r="E239" s="152"/>
    </row>
    <row r="240">
      <c r="A240" s="150"/>
      <c r="B240" s="151"/>
      <c r="C240" s="152"/>
      <c r="D240" s="152"/>
      <c r="E240" s="152"/>
    </row>
    <row r="241">
      <c r="A241" s="150"/>
      <c r="B241" s="151"/>
      <c r="C241" s="152"/>
      <c r="D241" s="152"/>
      <c r="E241" s="152"/>
    </row>
    <row r="242">
      <c r="A242" s="150"/>
      <c r="B242" s="151"/>
      <c r="C242" s="152"/>
      <c r="D242" s="152"/>
      <c r="E242" s="152"/>
    </row>
    <row r="243">
      <c r="A243" s="150"/>
      <c r="B243" s="151"/>
      <c r="C243" s="152"/>
      <c r="D243" s="152"/>
      <c r="E243" s="152"/>
    </row>
    <row r="244">
      <c r="A244" s="150"/>
      <c r="B244" s="151"/>
      <c r="C244" s="152"/>
      <c r="D244" s="152"/>
      <c r="E244" s="152"/>
    </row>
    <row r="245">
      <c r="A245" s="150"/>
      <c r="B245" s="151"/>
      <c r="C245" s="152"/>
      <c r="D245" s="152"/>
      <c r="E245" s="152"/>
    </row>
    <row r="246">
      <c r="A246" s="150"/>
      <c r="B246" s="151"/>
      <c r="C246" s="152"/>
      <c r="D246" s="152"/>
      <c r="E246" s="152"/>
    </row>
    <row r="247">
      <c r="A247" s="150"/>
      <c r="B247" s="151"/>
      <c r="C247" s="152"/>
      <c r="D247" s="152"/>
      <c r="E247" s="152"/>
    </row>
    <row r="248">
      <c r="A248" s="150"/>
      <c r="B248" s="151"/>
      <c r="C248" s="152"/>
      <c r="D248" s="152"/>
      <c r="E248" s="152"/>
    </row>
    <row r="249">
      <c r="A249" s="150"/>
      <c r="B249" s="151"/>
      <c r="C249" s="152"/>
      <c r="D249" s="152"/>
      <c r="E249" s="152"/>
    </row>
    <row r="250">
      <c r="A250" s="150"/>
      <c r="B250" s="151"/>
      <c r="C250" s="152"/>
      <c r="D250" s="152"/>
      <c r="E250" s="152"/>
    </row>
    <row r="251">
      <c r="A251" s="150"/>
      <c r="B251" s="151"/>
      <c r="C251" s="152"/>
      <c r="D251" s="152"/>
      <c r="E251" s="152"/>
    </row>
    <row r="252">
      <c r="A252" s="150"/>
      <c r="B252" s="151"/>
      <c r="C252" s="152"/>
      <c r="D252" s="152"/>
      <c r="E252" s="152"/>
    </row>
    <row r="253">
      <c r="A253" s="150"/>
      <c r="B253" s="151"/>
      <c r="C253" s="152"/>
      <c r="D253" s="152"/>
      <c r="E253" s="152"/>
    </row>
    <row r="254">
      <c r="A254" s="150"/>
      <c r="B254" s="151"/>
      <c r="C254" s="152"/>
      <c r="D254" s="152"/>
      <c r="E254" s="152"/>
    </row>
    <row r="255">
      <c r="A255" s="150"/>
      <c r="B255" s="151"/>
      <c r="C255" s="152"/>
      <c r="D255" s="152"/>
      <c r="E255" s="152"/>
    </row>
    <row r="256">
      <c r="A256" s="150"/>
      <c r="B256" s="151"/>
      <c r="C256" s="152"/>
      <c r="D256" s="152"/>
      <c r="E256" s="152"/>
    </row>
    <row r="257">
      <c r="A257" s="150"/>
      <c r="B257" s="151"/>
      <c r="C257" s="152"/>
      <c r="D257" s="152"/>
      <c r="E257" s="152"/>
    </row>
    <row r="258">
      <c r="A258" s="150"/>
      <c r="B258" s="151"/>
      <c r="C258" s="152"/>
      <c r="D258" s="152"/>
      <c r="E258" s="152"/>
    </row>
    <row r="259">
      <c r="A259" s="150"/>
      <c r="B259" s="151"/>
      <c r="C259" s="152"/>
      <c r="D259" s="152"/>
      <c r="E259" s="152"/>
    </row>
    <row r="260">
      <c r="A260" s="150"/>
      <c r="B260" s="151"/>
      <c r="C260" s="152"/>
      <c r="D260" s="152"/>
      <c r="E260" s="152"/>
    </row>
    <row r="261">
      <c r="A261" s="150"/>
      <c r="B261" s="151"/>
      <c r="C261" s="152"/>
      <c r="D261" s="152"/>
      <c r="E261" s="152"/>
    </row>
    <row r="262">
      <c r="A262" s="150"/>
      <c r="B262" s="151"/>
      <c r="C262" s="152"/>
      <c r="D262" s="152"/>
      <c r="E262" s="152"/>
    </row>
    <row r="263">
      <c r="A263" s="150"/>
      <c r="B263" s="151"/>
      <c r="C263" s="152"/>
      <c r="D263" s="152"/>
      <c r="E263" s="152"/>
    </row>
    <row r="264">
      <c r="A264" s="150"/>
      <c r="B264" s="151"/>
      <c r="C264" s="152"/>
      <c r="D264" s="152"/>
      <c r="E264" s="152"/>
    </row>
    <row r="265">
      <c r="A265" s="150"/>
      <c r="B265" s="151"/>
      <c r="C265" s="152"/>
      <c r="D265" s="152"/>
      <c r="E265" s="152"/>
    </row>
    <row r="266">
      <c r="A266" s="150"/>
      <c r="B266" s="151"/>
      <c r="C266" s="152"/>
      <c r="D266" s="152"/>
      <c r="E266" s="152"/>
    </row>
    <row r="267">
      <c r="A267" s="150"/>
      <c r="B267" s="151"/>
      <c r="C267" s="152"/>
      <c r="D267" s="152"/>
      <c r="E267" s="152"/>
    </row>
    <row r="268">
      <c r="A268" s="150"/>
      <c r="B268" s="151"/>
      <c r="C268" s="152"/>
      <c r="D268" s="152"/>
      <c r="E268" s="152"/>
    </row>
    <row r="269">
      <c r="A269" s="150"/>
      <c r="B269" s="151"/>
      <c r="C269" s="152"/>
      <c r="D269" s="152"/>
      <c r="E269" s="152"/>
    </row>
    <row r="270">
      <c r="A270" s="150"/>
      <c r="B270" s="151"/>
      <c r="C270" s="152"/>
      <c r="D270" s="152"/>
      <c r="E270" s="152"/>
    </row>
    <row r="271">
      <c r="A271" s="150"/>
      <c r="B271" s="151"/>
      <c r="C271" s="152"/>
      <c r="D271" s="152"/>
      <c r="E271" s="152"/>
    </row>
    <row r="272">
      <c r="A272" s="150"/>
      <c r="B272" s="151"/>
      <c r="C272" s="152"/>
      <c r="D272" s="152"/>
      <c r="E272" s="152"/>
    </row>
    <row r="273">
      <c r="A273" s="150"/>
      <c r="B273" s="151"/>
      <c r="C273" s="152"/>
      <c r="D273" s="152"/>
      <c r="E273" s="152"/>
    </row>
    <row r="274">
      <c r="A274" s="150"/>
      <c r="B274" s="151"/>
      <c r="C274" s="152"/>
      <c r="D274" s="152"/>
      <c r="E274" s="152"/>
    </row>
    <row r="275">
      <c r="A275" s="150"/>
      <c r="B275" s="151"/>
      <c r="C275" s="152"/>
      <c r="D275" s="152"/>
      <c r="E275" s="152"/>
    </row>
    <row r="276">
      <c r="A276" s="150"/>
      <c r="B276" s="151"/>
      <c r="C276" s="152"/>
      <c r="D276" s="152"/>
      <c r="E276" s="152"/>
    </row>
    <row r="277">
      <c r="A277" s="150"/>
      <c r="B277" s="151"/>
      <c r="C277" s="152"/>
      <c r="D277" s="152"/>
      <c r="E277" s="152"/>
    </row>
    <row r="278">
      <c r="A278" s="150"/>
      <c r="B278" s="151"/>
      <c r="C278" s="152"/>
      <c r="D278" s="152"/>
      <c r="E278" s="152"/>
    </row>
    <row r="279">
      <c r="A279" s="150"/>
      <c r="B279" s="151"/>
      <c r="C279" s="152"/>
      <c r="D279" s="152"/>
      <c r="E279" s="152"/>
    </row>
    <row r="280">
      <c r="A280" s="150"/>
      <c r="B280" s="151"/>
      <c r="C280" s="152"/>
      <c r="D280" s="152"/>
      <c r="E280" s="152"/>
    </row>
    <row r="281">
      <c r="A281" s="150"/>
      <c r="B281" s="151"/>
      <c r="C281" s="152"/>
      <c r="D281" s="152"/>
      <c r="E281" s="152"/>
    </row>
    <row r="282">
      <c r="A282" s="150"/>
      <c r="B282" s="151"/>
      <c r="C282" s="152"/>
      <c r="D282" s="152"/>
      <c r="E282" s="152"/>
    </row>
    <row r="283">
      <c r="A283" s="150"/>
      <c r="B283" s="151"/>
      <c r="C283" s="152"/>
      <c r="D283" s="152"/>
      <c r="E283" s="152"/>
    </row>
    <row r="284">
      <c r="A284" s="150"/>
      <c r="B284" s="151"/>
      <c r="C284" s="152"/>
      <c r="D284" s="152"/>
      <c r="E284" s="152"/>
    </row>
    <row r="285">
      <c r="A285" s="150"/>
      <c r="B285" s="151"/>
      <c r="C285" s="152"/>
      <c r="D285" s="152"/>
      <c r="E285" s="152"/>
    </row>
    <row r="286">
      <c r="A286" s="150"/>
      <c r="B286" s="151"/>
      <c r="C286" s="152"/>
      <c r="D286" s="152"/>
      <c r="E286" s="152"/>
    </row>
    <row r="287">
      <c r="A287" s="150"/>
      <c r="B287" s="151"/>
      <c r="C287" s="152"/>
      <c r="D287" s="152"/>
      <c r="E287" s="152"/>
    </row>
    <row r="288">
      <c r="A288" s="150"/>
      <c r="B288" s="151"/>
      <c r="C288" s="152"/>
      <c r="D288" s="152"/>
      <c r="E288" s="152"/>
    </row>
    <row r="289">
      <c r="A289" s="150"/>
      <c r="B289" s="151"/>
      <c r="C289" s="152"/>
      <c r="D289" s="152"/>
      <c r="E289" s="152"/>
    </row>
    <row r="290">
      <c r="A290" s="150"/>
      <c r="B290" s="151"/>
      <c r="C290" s="152"/>
      <c r="D290" s="152"/>
      <c r="E290" s="152"/>
    </row>
    <row r="291">
      <c r="A291" s="150"/>
      <c r="B291" s="151"/>
      <c r="C291" s="152"/>
      <c r="D291" s="152"/>
      <c r="E291" s="152"/>
    </row>
    <row r="292">
      <c r="A292" s="150"/>
      <c r="B292" s="151"/>
      <c r="C292" s="152"/>
      <c r="D292" s="152"/>
      <c r="E292" s="152"/>
    </row>
    <row r="293">
      <c r="A293" s="150"/>
      <c r="B293" s="151"/>
      <c r="C293" s="152"/>
      <c r="D293" s="152"/>
      <c r="E293" s="152"/>
    </row>
    <row r="294">
      <c r="A294" s="150"/>
      <c r="B294" s="151"/>
      <c r="C294" s="152"/>
      <c r="D294" s="152"/>
      <c r="E294" s="152"/>
    </row>
    <row r="295">
      <c r="A295" s="150"/>
      <c r="B295" s="151"/>
      <c r="C295" s="152"/>
      <c r="D295" s="152"/>
      <c r="E295" s="152"/>
    </row>
    <row r="296">
      <c r="A296" s="150"/>
      <c r="B296" s="151"/>
      <c r="C296" s="152"/>
      <c r="D296" s="152"/>
      <c r="E296" s="152"/>
    </row>
    <row r="297">
      <c r="A297" s="150"/>
      <c r="B297" s="151"/>
      <c r="C297" s="152"/>
      <c r="D297" s="152"/>
      <c r="E297" s="152"/>
    </row>
    <row r="298">
      <c r="A298" s="150"/>
      <c r="B298" s="151"/>
      <c r="C298" s="152"/>
      <c r="D298" s="152"/>
      <c r="E298" s="152"/>
    </row>
    <row r="299">
      <c r="A299" s="150"/>
      <c r="B299" s="151"/>
      <c r="C299" s="152"/>
      <c r="D299" s="152"/>
      <c r="E299" s="152"/>
    </row>
    <row r="300">
      <c r="A300" s="150"/>
      <c r="B300" s="151"/>
      <c r="C300" s="152"/>
      <c r="D300" s="152"/>
      <c r="E300" s="152"/>
    </row>
    <row r="301">
      <c r="A301" s="150"/>
      <c r="B301" s="151"/>
      <c r="C301" s="152"/>
      <c r="D301" s="152"/>
      <c r="E301" s="152"/>
    </row>
    <row r="302">
      <c r="A302" s="150"/>
      <c r="B302" s="151"/>
      <c r="C302" s="152"/>
      <c r="D302" s="152"/>
      <c r="E302" s="152"/>
    </row>
    <row r="303">
      <c r="A303" s="150"/>
      <c r="B303" s="151"/>
      <c r="C303" s="152"/>
      <c r="D303" s="152"/>
      <c r="E303" s="152"/>
    </row>
    <row r="304">
      <c r="A304" s="150"/>
      <c r="B304" s="151"/>
      <c r="C304" s="152"/>
      <c r="D304" s="152"/>
      <c r="E304" s="152"/>
    </row>
    <row r="305">
      <c r="A305" s="150"/>
      <c r="B305" s="151"/>
      <c r="C305" s="152"/>
      <c r="D305" s="152"/>
      <c r="E305" s="152"/>
    </row>
    <row r="306">
      <c r="A306" s="150"/>
      <c r="B306" s="151"/>
      <c r="C306" s="152"/>
      <c r="D306" s="152"/>
      <c r="E306" s="152"/>
    </row>
    <row r="307">
      <c r="A307" s="150"/>
      <c r="B307" s="151"/>
      <c r="C307" s="152"/>
      <c r="D307" s="152"/>
      <c r="E307" s="152"/>
    </row>
    <row r="308">
      <c r="A308" s="150"/>
      <c r="B308" s="151"/>
      <c r="C308" s="152"/>
      <c r="D308" s="152"/>
      <c r="E308" s="152"/>
    </row>
    <row r="309">
      <c r="A309" s="150"/>
      <c r="B309" s="151"/>
      <c r="C309" s="152"/>
      <c r="D309" s="152"/>
      <c r="E309" s="152"/>
    </row>
    <row r="310">
      <c r="A310" s="150"/>
      <c r="B310" s="151"/>
      <c r="C310" s="152"/>
      <c r="D310" s="152"/>
      <c r="E310" s="152"/>
    </row>
    <row r="311">
      <c r="A311" s="150"/>
      <c r="B311" s="151"/>
      <c r="C311" s="152"/>
      <c r="D311" s="152"/>
      <c r="E311" s="152"/>
    </row>
    <row r="312">
      <c r="A312" s="150"/>
      <c r="B312" s="151"/>
      <c r="C312" s="152"/>
      <c r="D312" s="152"/>
      <c r="E312" s="152"/>
    </row>
    <row r="313">
      <c r="A313" s="150"/>
      <c r="B313" s="151"/>
      <c r="C313" s="152"/>
      <c r="D313" s="152"/>
      <c r="E313" s="152"/>
    </row>
    <row r="314">
      <c r="A314" s="150"/>
      <c r="B314" s="151"/>
      <c r="C314" s="152"/>
      <c r="D314" s="152"/>
      <c r="E314" s="152"/>
    </row>
    <row r="315">
      <c r="A315" s="150"/>
      <c r="B315" s="151"/>
      <c r="C315" s="152"/>
      <c r="D315" s="152"/>
      <c r="E315" s="152"/>
    </row>
    <row r="316">
      <c r="A316" s="150"/>
      <c r="B316" s="151"/>
      <c r="C316" s="152"/>
      <c r="D316" s="152"/>
      <c r="E316" s="152"/>
    </row>
    <row r="317">
      <c r="A317" s="150"/>
      <c r="B317" s="151"/>
      <c r="C317" s="152"/>
      <c r="D317" s="152"/>
      <c r="E317" s="152"/>
    </row>
    <row r="318">
      <c r="A318" s="150"/>
      <c r="B318" s="151"/>
      <c r="C318" s="152"/>
      <c r="D318" s="152"/>
      <c r="E318" s="152"/>
    </row>
    <row r="319">
      <c r="A319" s="150"/>
      <c r="B319" s="151"/>
      <c r="C319" s="152"/>
      <c r="D319" s="152"/>
      <c r="E319" s="152"/>
    </row>
    <row r="320">
      <c r="A320" s="150"/>
      <c r="B320" s="151"/>
      <c r="C320" s="152"/>
      <c r="D320" s="152"/>
      <c r="E320" s="152"/>
    </row>
    <row r="321">
      <c r="A321" s="150"/>
      <c r="B321" s="151"/>
      <c r="C321" s="152"/>
      <c r="D321" s="152"/>
      <c r="E321" s="152"/>
    </row>
    <row r="322">
      <c r="A322" s="150"/>
      <c r="B322" s="151"/>
      <c r="C322" s="152"/>
      <c r="D322" s="152"/>
      <c r="E322" s="152"/>
    </row>
    <row r="323">
      <c r="A323" s="150"/>
      <c r="B323" s="151"/>
      <c r="C323" s="152"/>
      <c r="D323" s="152"/>
      <c r="E323" s="152"/>
    </row>
    <row r="324">
      <c r="A324" s="150"/>
      <c r="B324" s="151"/>
      <c r="C324" s="152"/>
      <c r="D324" s="152"/>
      <c r="E324" s="152"/>
    </row>
    <row r="325">
      <c r="A325" s="150"/>
      <c r="B325" s="151"/>
      <c r="C325" s="152"/>
      <c r="D325" s="152"/>
      <c r="E325" s="152"/>
    </row>
    <row r="326">
      <c r="A326" s="150"/>
      <c r="B326" s="151"/>
      <c r="C326" s="152"/>
      <c r="D326" s="152"/>
      <c r="E326" s="152"/>
    </row>
    <row r="327">
      <c r="A327" s="150"/>
      <c r="B327" s="151"/>
      <c r="C327" s="152"/>
      <c r="D327" s="152"/>
      <c r="E327" s="152"/>
    </row>
    <row r="328">
      <c r="A328" s="150"/>
      <c r="B328" s="151"/>
      <c r="C328" s="152"/>
      <c r="D328" s="152"/>
      <c r="E328" s="152"/>
    </row>
    <row r="329">
      <c r="A329" s="150"/>
      <c r="B329" s="151"/>
      <c r="C329" s="152"/>
      <c r="D329" s="152"/>
      <c r="E329" s="152"/>
    </row>
    <row r="330">
      <c r="A330" s="150"/>
      <c r="B330" s="151"/>
      <c r="C330" s="152"/>
      <c r="D330" s="152"/>
      <c r="E330" s="152"/>
    </row>
    <row r="331">
      <c r="A331" s="150"/>
      <c r="B331" s="151"/>
      <c r="C331" s="152"/>
      <c r="D331" s="152"/>
      <c r="E331" s="152"/>
    </row>
    <row r="332">
      <c r="A332" s="150"/>
      <c r="B332" s="151"/>
      <c r="C332" s="152"/>
      <c r="D332" s="152"/>
      <c r="E332" s="152"/>
    </row>
    <row r="333">
      <c r="A333" s="150"/>
      <c r="B333" s="151"/>
      <c r="C333" s="152"/>
      <c r="D333" s="152"/>
      <c r="E333" s="152"/>
    </row>
    <row r="334">
      <c r="A334" s="150"/>
      <c r="B334" s="151"/>
      <c r="C334" s="152"/>
      <c r="D334" s="152"/>
      <c r="E334" s="152"/>
    </row>
    <row r="335">
      <c r="A335" s="150"/>
      <c r="B335" s="151"/>
      <c r="C335" s="152"/>
      <c r="D335" s="152"/>
      <c r="E335" s="152"/>
    </row>
    <row r="336">
      <c r="A336" s="150"/>
      <c r="B336" s="151"/>
      <c r="C336" s="152"/>
      <c r="D336" s="152"/>
      <c r="E336" s="152"/>
    </row>
    <row r="337">
      <c r="A337" s="150"/>
      <c r="B337" s="151"/>
      <c r="C337" s="152"/>
      <c r="D337" s="152"/>
      <c r="E337" s="152"/>
    </row>
    <row r="338">
      <c r="A338" s="150"/>
      <c r="B338" s="151"/>
      <c r="C338" s="152"/>
      <c r="D338" s="152"/>
      <c r="E338" s="152"/>
    </row>
    <row r="339">
      <c r="A339" s="150"/>
      <c r="B339" s="151"/>
      <c r="C339" s="152"/>
      <c r="D339" s="152"/>
      <c r="E339" s="152"/>
    </row>
    <row r="340">
      <c r="A340" s="150"/>
      <c r="B340" s="151"/>
      <c r="C340" s="152"/>
      <c r="D340" s="152"/>
      <c r="E340" s="152"/>
    </row>
    <row r="341">
      <c r="A341" s="150"/>
      <c r="B341" s="151"/>
      <c r="C341" s="152"/>
      <c r="D341" s="152"/>
      <c r="E341" s="152"/>
    </row>
    <row r="342">
      <c r="A342" s="150"/>
      <c r="B342" s="151"/>
      <c r="C342" s="152"/>
      <c r="D342" s="152"/>
      <c r="E342" s="152"/>
    </row>
    <row r="343">
      <c r="A343" s="150"/>
      <c r="B343" s="151"/>
      <c r="C343" s="152"/>
      <c r="D343" s="152"/>
      <c r="E343" s="152"/>
    </row>
    <row r="344">
      <c r="A344" s="150"/>
      <c r="B344" s="151"/>
      <c r="C344" s="152"/>
      <c r="D344" s="152"/>
      <c r="E344" s="152"/>
    </row>
    <row r="345">
      <c r="A345" s="150"/>
      <c r="B345" s="151"/>
      <c r="C345" s="152"/>
      <c r="D345" s="152"/>
      <c r="E345" s="152"/>
    </row>
    <row r="346">
      <c r="A346" s="150"/>
      <c r="B346" s="151"/>
      <c r="C346" s="152"/>
      <c r="D346" s="152"/>
      <c r="E346" s="152"/>
    </row>
    <row r="347">
      <c r="A347" s="150"/>
      <c r="B347" s="151"/>
      <c r="C347" s="152"/>
      <c r="D347" s="152"/>
      <c r="E347" s="152"/>
    </row>
    <row r="348">
      <c r="A348" s="150"/>
      <c r="B348" s="151"/>
      <c r="C348" s="152"/>
      <c r="D348" s="152"/>
      <c r="E348" s="152"/>
    </row>
    <row r="349">
      <c r="A349" s="150"/>
      <c r="B349" s="151"/>
      <c r="C349" s="152"/>
      <c r="D349" s="152"/>
      <c r="E349" s="152"/>
    </row>
    <row r="350">
      <c r="A350" s="150"/>
      <c r="B350" s="151"/>
      <c r="C350" s="152"/>
      <c r="D350" s="152"/>
      <c r="E350" s="152"/>
    </row>
    <row r="351">
      <c r="A351" s="150"/>
      <c r="B351" s="151"/>
      <c r="C351" s="152"/>
      <c r="D351" s="152"/>
      <c r="E351" s="152"/>
    </row>
    <row r="352">
      <c r="A352" s="150"/>
      <c r="B352" s="151"/>
      <c r="C352" s="152"/>
      <c r="D352" s="152"/>
      <c r="E352" s="152"/>
    </row>
    <row r="353">
      <c r="A353" s="150"/>
      <c r="B353" s="151"/>
      <c r="C353" s="152"/>
      <c r="D353" s="152"/>
      <c r="E353" s="152"/>
    </row>
    <row r="354">
      <c r="A354" s="150"/>
      <c r="B354" s="151"/>
      <c r="C354" s="152"/>
      <c r="D354" s="152"/>
      <c r="E354" s="152"/>
    </row>
    <row r="355">
      <c r="A355" s="150"/>
      <c r="B355" s="151"/>
      <c r="C355" s="152"/>
      <c r="D355" s="152"/>
      <c r="E355" s="152"/>
    </row>
    <row r="356">
      <c r="A356" s="150"/>
      <c r="B356" s="151"/>
      <c r="C356" s="152"/>
      <c r="D356" s="152"/>
      <c r="E356" s="152"/>
    </row>
    <row r="357">
      <c r="A357" s="150"/>
      <c r="B357" s="151"/>
      <c r="C357" s="152"/>
      <c r="D357" s="152"/>
      <c r="E357" s="152"/>
    </row>
    <row r="358">
      <c r="A358" s="150"/>
      <c r="B358" s="151"/>
      <c r="C358" s="152"/>
      <c r="D358" s="152"/>
      <c r="E358" s="152"/>
    </row>
    <row r="359">
      <c r="A359" s="150"/>
      <c r="B359" s="151"/>
      <c r="C359" s="152"/>
      <c r="D359" s="152"/>
      <c r="E359" s="152"/>
    </row>
    <row r="360">
      <c r="A360" s="150"/>
      <c r="B360" s="151"/>
      <c r="C360" s="152"/>
      <c r="D360" s="152"/>
      <c r="E360" s="152"/>
    </row>
    <row r="361">
      <c r="A361" s="150"/>
      <c r="B361" s="151"/>
      <c r="C361" s="152"/>
      <c r="D361" s="152"/>
      <c r="E361" s="152"/>
    </row>
    <row r="362">
      <c r="A362" s="150"/>
      <c r="B362" s="151"/>
      <c r="C362" s="152"/>
      <c r="D362" s="152"/>
      <c r="E362" s="152"/>
    </row>
    <row r="363">
      <c r="A363" s="150"/>
      <c r="B363" s="151"/>
      <c r="C363" s="152"/>
      <c r="D363" s="152"/>
      <c r="E363" s="152"/>
    </row>
    <row r="364">
      <c r="A364" s="150"/>
      <c r="B364" s="151"/>
      <c r="C364" s="152"/>
      <c r="D364" s="152"/>
      <c r="E364" s="152"/>
    </row>
    <row r="365">
      <c r="A365" s="150"/>
      <c r="B365" s="151"/>
      <c r="C365" s="152"/>
      <c r="D365" s="152"/>
      <c r="E365" s="152"/>
    </row>
    <row r="366">
      <c r="A366" s="150"/>
      <c r="B366" s="151"/>
      <c r="C366" s="152"/>
      <c r="D366" s="152"/>
      <c r="E366" s="152"/>
    </row>
    <row r="367">
      <c r="A367" s="150"/>
      <c r="B367" s="151"/>
      <c r="C367" s="152"/>
      <c r="D367" s="152"/>
      <c r="E367" s="152"/>
    </row>
    <row r="368">
      <c r="A368" s="150"/>
      <c r="B368" s="151"/>
      <c r="C368" s="152"/>
      <c r="D368" s="152"/>
      <c r="E368" s="152"/>
    </row>
    <row r="369">
      <c r="A369" s="150"/>
      <c r="B369" s="151"/>
      <c r="C369" s="152"/>
      <c r="D369" s="152"/>
      <c r="E369" s="152"/>
    </row>
    <row r="370">
      <c r="A370" s="150"/>
      <c r="B370" s="151"/>
      <c r="C370" s="152"/>
      <c r="D370" s="152"/>
      <c r="E370" s="152"/>
    </row>
    <row r="371">
      <c r="A371" s="150"/>
      <c r="B371" s="151"/>
      <c r="C371" s="152"/>
      <c r="D371" s="152"/>
      <c r="E371" s="152"/>
    </row>
    <row r="372">
      <c r="A372" s="150"/>
      <c r="B372" s="151"/>
      <c r="C372" s="152"/>
      <c r="D372" s="152"/>
      <c r="E372" s="152"/>
    </row>
    <row r="373">
      <c r="A373" s="150"/>
      <c r="B373" s="151"/>
      <c r="C373" s="152"/>
      <c r="D373" s="152"/>
      <c r="E373" s="152"/>
    </row>
    <row r="374">
      <c r="A374" s="150"/>
      <c r="B374" s="151"/>
      <c r="C374" s="152"/>
      <c r="D374" s="152"/>
      <c r="E374" s="152"/>
    </row>
    <row r="375">
      <c r="A375" s="150"/>
      <c r="B375" s="151"/>
      <c r="C375" s="152"/>
      <c r="D375" s="152"/>
      <c r="E375" s="152"/>
    </row>
    <row r="376">
      <c r="A376" s="150"/>
      <c r="B376" s="151"/>
      <c r="C376" s="152"/>
      <c r="D376" s="152"/>
      <c r="E376" s="152"/>
    </row>
    <row r="377">
      <c r="A377" s="150"/>
      <c r="B377" s="151"/>
      <c r="C377" s="152"/>
      <c r="D377" s="152"/>
      <c r="E377" s="152"/>
    </row>
    <row r="378">
      <c r="A378" s="150"/>
      <c r="B378" s="151"/>
      <c r="C378" s="152"/>
      <c r="D378" s="152"/>
      <c r="E378" s="152"/>
    </row>
    <row r="379">
      <c r="A379" s="150"/>
      <c r="B379" s="151"/>
      <c r="C379" s="152"/>
      <c r="D379" s="152"/>
      <c r="E379" s="152"/>
    </row>
    <row r="380">
      <c r="A380" s="150"/>
      <c r="B380" s="151"/>
      <c r="C380" s="152"/>
      <c r="D380" s="152"/>
      <c r="E380" s="152"/>
    </row>
    <row r="381">
      <c r="A381" s="150"/>
      <c r="B381" s="151"/>
      <c r="C381" s="152"/>
      <c r="D381" s="152"/>
      <c r="E381" s="152"/>
    </row>
    <row r="382">
      <c r="A382" s="150"/>
      <c r="B382" s="151"/>
      <c r="C382" s="152"/>
      <c r="D382" s="152"/>
      <c r="E382" s="152"/>
    </row>
    <row r="383">
      <c r="A383" s="150"/>
      <c r="B383" s="151"/>
      <c r="C383" s="152"/>
      <c r="D383" s="152"/>
      <c r="E383" s="152"/>
    </row>
    <row r="384">
      <c r="A384" s="150"/>
      <c r="B384" s="151"/>
      <c r="C384" s="152"/>
      <c r="D384" s="152"/>
      <c r="E384" s="152"/>
    </row>
    <row r="385">
      <c r="A385" s="150"/>
      <c r="B385" s="151"/>
      <c r="C385" s="152"/>
      <c r="D385" s="152"/>
      <c r="E385" s="152"/>
    </row>
    <row r="386">
      <c r="A386" s="150"/>
      <c r="B386" s="151"/>
      <c r="C386" s="152"/>
      <c r="D386" s="152"/>
      <c r="E386" s="152"/>
    </row>
    <row r="387">
      <c r="A387" s="150"/>
      <c r="B387" s="151"/>
      <c r="C387" s="152"/>
      <c r="D387" s="152"/>
      <c r="E387" s="152"/>
    </row>
    <row r="388">
      <c r="A388" s="150"/>
      <c r="B388" s="151"/>
      <c r="C388" s="152"/>
      <c r="D388" s="152"/>
      <c r="E388" s="152"/>
    </row>
    <row r="389">
      <c r="A389" s="150"/>
      <c r="B389" s="151"/>
      <c r="C389" s="152"/>
      <c r="D389" s="152"/>
      <c r="E389" s="152"/>
    </row>
    <row r="390">
      <c r="A390" s="150"/>
      <c r="B390" s="151"/>
      <c r="C390" s="152"/>
      <c r="D390" s="152"/>
      <c r="E390" s="152"/>
    </row>
    <row r="391">
      <c r="A391" s="150"/>
      <c r="B391" s="151"/>
      <c r="C391" s="152"/>
      <c r="D391" s="152"/>
      <c r="E391" s="152"/>
    </row>
    <row r="392">
      <c r="A392" s="150"/>
      <c r="B392" s="151"/>
      <c r="C392" s="152"/>
      <c r="D392" s="152"/>
      <c r="E392" s="152"/>
    </row>
    <row r="393">
      <c r="A393" s="150"/>
      <c r="B393" s="151"/>
      <c r="C393" s="152"/>
      <c r="D393" s="152"/>
      <c r="E393" s="152"/>
    </row>
    <row r="394">
      <c r="A394" s="150"/>
      <c r="B394" s="151"/>
      <c r="C394" s="152"/>
      <c r="D394" s="152"/>
      <c r="E394" s="152"/>
    </row>
    <row r="395">
      <c r="A395" s="150"/>
      <c r="B395" s="151"/>
      <c r="C395" s="152"/>
      <c r="D395" s="152"/>
      <c r="E395" s="152"/>
    </row>
    <row r="396">
      <c r="A396" s="150"/>
      <c r="B396" s="151"/>
      <c r="C396" s="152"/>
      <c r="D396" s="152"/>
      <c r="E396" s="152"/>
    </row>
    <row r="397">
      <c r="A397" s="150"/>
      <c r="B397" s="151"/>
      <c r="C397" s="152"/>
      <c r="D397" s="152"/>
      <c r="E397" s="152"/>
    </row>
    <row r="398">
      <c r="A398" s="150"/>
      <c r="B398" s="151"/>
      <c r="C398" s="152"/>
      <c r="D398" s="152"/>
      <c r="E398" s="152"/>
    </row>
    <row r="399">
      <c r="A399" s="150"/>
      <c r="B399" s="151"/>
      <c r="C399" s="152"/>
      <c r="D399" s="152"/>
      <c r="E399" s="152"/>
    </row>
    <row r="400">
      <c r="A400" s="150"/>
      <c r="B400" s="151"/>
      <c r="C400" s="152"/>
      <c r="D400" s="152"/>
      <c r="E400" s="152"/>
    </row>
    <row r="401">
      <c r="A401" s="150"/>
      <c r="B401" s="151"/>
      <c r="C401" s="152"/>
      <c r="D401" s="152"/>
      <c r="E401" s="152"/>
    </row>
    <row r="402">
      <c r="A402" s="150"/>
      <c r="B402" s="151"/>
      <c r="C402" s="152"/>
      <c r="D402" s="152"/>
      <c r="E402" s="152"/>
    </row>
    <row r="403">
      <c r="A403" s="150"/>
      <c r="B403" s="151"/>
      <c r="C403" s="152"/>
      <c r="D403" s="152"/>
      <c r="E403" s="152"/>
    </row>
    <row r="404">
      <c r="A404" s="150"/>
      <c r="B404" s="151"/>
      <c r="C404" s="152"/>
      <c r="D404" s="152"/>
      <c r="E404" s="152"/>
    </row>
    <row r="405">
      <c r="A405" s="150"/>
      <c r="B405" s="151"/>
      <c r="C405" s="152"/>
      <c r="D405" s="152"/>
      <c r="E405" s="152"/>
    </row>
    <row r="406">
      <c r="A406" s="150"/>
      <c r="B406" s="151"/>
      <c r="C406" s="152"/>
      <c r="D406" s="152"/>
      <c r="E406" s="152"/>
    </row>
    <row r="407">
      <c r="A407" s="150"/>
      <c r="B407" s="151"/>
      <c r="C407" s="152"/>
      <c r="D407" s="152"/>
      <c r="E407" s="152"/>
    </row>
    <row r="408">
      <c r="A408" s="150"/>
      <c r="B408" s="151"/>
      <c r="C408" s="152"/>
      <c r="D408" s="152"/>
      <c r="E408" s="152"/>
    </row>
    <row r="409">
      <c r="A409" s="150"/>
      <c r="B409" s="151"/>
      <c r="C409" s="152"/>
      <c r="D409" s="152"/>
      <c r="E409" s="152"/>
    </row>
    <row r="410">
      <c r="A410" s="150"/>
      <c r="B410" s="151"/>
      <c r="C410" s="152"/>
      <c r="D410" s="152"/>
      <c r="E410" s="152"/>
    </row>
    <row r="411">
      <c r="A411" s="150"/>
      <c r="B411" s="151"/>
      <c r="C411" s="152"/>
      <c r="D411" s="152"/>
      <c r="E411" s="152"/>
    </row>
    <row r="412">
      <c r="A412" s="150"/>
      <c r="B412" s="151"/>
      <c r="C412" s="152"/>
      <c r="D412" s="152"/>
      <c r="E412" s="152"/>
    </row>
    <row r="413">
      <c r="A413" s="150"/>
      <c r="B413" s="151"/>
      <c r="C413" s="152"/>
      <c r="D413" s="152"/>
      <c r="E413" s="152"/>
    </row>
    <row r="414">
      <c r="A414" s="150"/>
      <c r="B414" s="151"/>
      <c r="C414" s="152"/>
      <c r="D414" s="152"/>
      <c r="E414" s="152"/>
    </row>
    <row r="415">
      <c r="A415" s="150"/>
      <c r="B415" s="151"/>
      <c r="C415" s="152"/>
      <c r="D415" s="152"/>
      <c r="E415" s="152"/>
    </row>
    <row r="416">
      <c r="A416" s="150"/>
      <c r="B416" s="151"/>
      <c r="C416" s="152"/>
      <c r="D416" s="152"/>
      <c r="E416" s="152"/>
    </row>
    <row r="417">
      <c r="A417" s="150"/>
      <c r="B417" s="151"/>
      <c r="C417" s="152"/>
      <c r="D417" s="152"/>
      <c r="E417" s="152"/>
    </row>
    <row r="418">
      <c r="A418" s="150"/>
      <c r="B418" s="151"/>
      <c r="C418" s="152"/>
      <c r="D418" s="152"/>
      <c r="E418" s="152"/>
    </row>
    <row r="419">
      <c r="A419" s="150"/>
      <c r="B419" s="151"/>
      <c r="C419" s="152"/>
      <c r="D419" s="152"/>
      <c r="E419" s="152"/>
    </row>
    <row r="420">
      <c r="A420" s="150"/>
      <c r="B420" s="151"/>
      <c r="C420" s="152"/>
      <c r="D420" s="152"/>
      <c r="E420" s="152"/>
    </row>
    <row r="421">
      <c r="A421" s="150"/>
      <c r="B421" s="151"/>
      <c r="C421" s="152"/>
      <c r="D421" s="152"/>
      <c r="E421" s="152"/>
    </row>
    <row r="422">
      <c r="A422" s="150"/>
      <c r="B422" s="151"/>
      <c r="C422" s="152"/>
      <c r="D422" s="152"/>
      <c r="E422" s="152"/>
    </row>
    <row r="423">
      <c r="A423" s="150"/>
      <c r="B423" s="151"/>
      <c r="C423" s="152"/>
      <c r="D423" s="152"/>
      <c r="E423" s="152"/>
    </row>
    <row r="424">
      <c r="A424" s="150"/>
      <c r="B424" s="151"/>
      <c r="C424" s="152"/>
      <c r="D424" s="152"/>
      <c r="E424" s="152"/>
    </row>
    <row r="425">
      <c r="A425" s="150"/>
      <c r="B425" s="151"/>
      <c r="C425" s="152"/>
      <c r="D425" s="152"/>
      <c r="E425" s="152"/>
    </row>
    <row r="426">
      <c r="A426" s="150"/>
      <c r="B426" s="151"/>
      <c r="C426" s="152"/>
      <c r="D426" s="152"/>
      <c r="E426" s="152"/>
    </row>
    <row r="427">
      <c r="A427" s="150"/>
      <c r="B427" s="151"/>
      <c r="C427" s="152"/>
      <c r="D427" s="152"/>
      <c r="E427" s="152"/>
    </row>
    <row r="428">
      <c r="A428" s="150"/>
      <c r="B428" s="151"/>
      <c r="C428" s="152"/>
      <c r="D428" s="152"/>
      <c r="E428" s="152"/>
    </row>
    <row r="429">
      <c r="A429" s="150"/>
      <c r="B429" s="151"/>
      <c r="C429" s="152"/>
      <c r="D429" s="152"/>
      <c r="E429" s="152"/>
    </row>
    <row r="430">
      <c r="A430" s="150"/>
      <c r="B430" s="151"/>
      <c r="C430" s="152"/>
      <c r="D430" s="152"/>
      <c r="E430" s="152"/>
    </row>
    <row r="431">
      <c r="A431" s="150"/>
      <c r="B431" s="151"/>
      <c r="C431" s="152"/>
      <c r="D431" s="152"/>
      <c r="E431" s="152"/>
    </row>
    <row r="432">
      <c r="A432" s="150"/>
      <c r="B432" s="151"/>
      <c r="C432" s="152"/>
      <c r="D432" s="152"/>
      <c r="E432" s="152"/>
    </row>
    <row r="433">
      <c r="A433" s="150"/>
      <c r="B433" s="151"/>
      <c r="C433" s="152"/>
      <c r="D433" s="152"/>
      <c r="E433" s="152"/>
    </row>
    <row r="434">
      <c r="A434" s="150"/>
      <c r="B434" s="151"/>
      <c r="C434" s="152"/>
      <c r="D434" s="152"/>
      <c r="E434" s="152"/>
    </row>
    <row r="435">
      <c r="A435" s="150"/>
      <c r="B435" s="151"/>
      <c r="C435" s="152"/>
      <c r="D435" s="152"/>
      <c r="E435" s="152"/>
    </row>
    <row r="436">
      <c r="A436" s="150"/>
      <c r="B436" s="151"/>
      <c r="C436" s="152"/>
      <c r="D436" s="152"/>
      <c r="E436" s="152"/>
    </row>
    <row r="437">
      <c r="A437" s="150"/>
      <c r="B437" s="151"/>
      <c r="C437" s="152"/>
      <c r="D437" s="152"/>
      <c r="E437" s="152"/>
    </row>
    <row r="438">
      <c r="A438" s="150"/>
      <c r="B438" s="151"/>
      <c r="C438" s="152"/>
      <c r="D438" s="152"/>
      <c r="E438" s="152"/>
    </row>
    <row r="439">
      <c r="A439" s="150"/>
      <c r="B439" s="151"/>
      <c r="C439" s="152"/>
      <c r="D439" s="152"/>
      <c r="E439" s="152"/>
    </row>
    <row r="440">
      <c r="A440" s="150"/>
      <c r="B440" s="151"/>
      <c r="C440" s="152"/>
      <c r="D440" s="152"/>
      <c r="E440" s="152"/>
    </row>
    <row r="441">
      <c r="A441" s="150"/>
      <c r="B441" s="151"/>
      <c r="C441" s="152"/>
      <c r="D441" s="152"/>
      <c r="E441" s="152"/>
    </row>
    <row r="442">
      <c r="A442" s="150"/>
      <c r="B442" s="151"/>
      <c r="C442" s="152"/>
      <c r="D442" s="152"/>
      <c r="E442" s="152"/>
    </row>
    <row r="443">
      <c r="A443" s="150"/>
      <c r="B443" s="151"/>
      <c r="C443" s="152"/>
      <c r="D443" s="152"/>
      <c r="E443" s="152"/>
    </row>
    <row r="444">
      <c r="A444" s="150"/>
      <c r="B444" s="151"/>
      <c r="C444" s="152"/>
      <c r="D444" s="152"/>
      <c r="E444" s="152"/>
    </row>
    <row r="445">
      <c r="A445" s="150"/>
      <c r="B445" s="151"/>
      <c r="C445" s="152"/>
      <c r="D445" s="152"/>
      <c r="E445" s="152"/>
    </row>
    <row r="446">
      <c r="A446" s="150"/>
      <c r="B446" s="151"/>
      <c r="C446" s="152"/>
      <c r="D446" s="152"/>
      <c r="E446" s="152"/>
    </row>
    <row r="447">
      <c r="A447" s="150"/>
      <c r="B447" s="151"/>
      <c r="C447" s="152"/>
      <c r="D447" s="152"/>
      <c r="E447" s="152"/>
    </row>
    <row r="448">
      <c r="A448" s="150"/>
      <c r="B448" s="151"/>
      <c r="C448" s="152"/>
      <c r="D448" s="152"/>
      <c r="E448" s="152"/>
    </row>
    <row r="449">
      <c r="A449" s="150"/>
      <c r="B449" s="151"/>
      <c r="C449" s="152"/>
      <c r="D449" s="152"/>
      <c r="E449" s="152"/>
    </row>
    <row r="450">
      <c r="A450" s="150"/>
      <c r="B450" s="151"/>
      <c r="C450" s="152"/>
      <c r="D450" s="152"/>
      <c r="E450" s="152"/>
    </row>
    <row r="451">
      <c r="A451" s="150"/>
      <c r="B451" s="151"/>
      <c r="C451" s="152"/>
      <c r="D451" s="152"/>
      <c r="E451" s="152"/>
    </row>
    <row r="452">
      <c r="A452" s="150"/>
      <c r="B452" s="151"/>
      <c r="C452" s="152"/>
      <c r="D452" s="152"/>
      <c r="E452" s="152"/>
    </row>
    <row r="453">
      <c r="A453" s="150"/>
      <c r="B453" s="151"/>
      <c r="C453" s="152"/>
      <c r="D453" s="152"/>
      <c r="E453" s="152"/>
    </row>
    <row r="454">
      <c r="A454" s="150"/>
      <c r="B454" s="151"/>
      <c r="C454" s="152"/>
      <c r="D454" s="152"/>
      <c r="E454" s="152"/>
    </row>
    <row r="455">
      <c r="A455" s="150"/>
      <c r="B455" s="151"/>
      <c r="C455" s="152"/>
      <c r="D455" s="152"/>
      <c r="E455" s="152"/>
    </row>
    <row r="456">
      <c r="A456" s="150"/>
      <c r="B456" s="151"/>
      <c r="C456" s="152"/>
      <c r="D456" s="152"/>
      <c r="E456" s="152"/>
    </row>
    <row r="457">
      <c r="A457" s="150"/>
      <c r="B457" s="151"/>
      <c r="C457" s="152"/>
      <c r="D457" s="152"/>
      <c r="E457" s="152"/>
    </row>
    <row r="458">
      <c r="A458" s="150"/>
      <c r="B458" s="151"/>
      <c r="C458" s="152"/>
      <c r="D458" s="152"/>
      <c r="E458" s="152"/>
    </row>
    <row r="459">
      <c r="A459" s="150"/>
      <c r="B459" s="151"/>
      <c r="C459" s="152"/>
      <c r="D459" s="152"/>
      <c r="E459" s="152"/>
    </row>
    <row r="460">
      <c r="A460" s="150"/>
      <c r="B460" s="151"/>
      <c r="C460" s="152"/>
      <c r="D460" s="152"/>
      <c r="E460" s="152"/>
    </row>
    <row r="461">
      <c r="A461" s="150"/>
      <c r="B461" s="151"/>
      <c r="C461" s="152"/>
      <c r="D461" s="152"/>
      <c r="E461" s="152"/>
    </row>
    <row r="462">
      <c r="A462" s="150"/>
      <c r="B462" s="151"/>
      <c r="C462" s="152"/>
      <c r="D462" s="152"/>
      <c r="E462" s="152"/>
    </row>
    <row r="463">
      <c r="A463" s="150"/>
      <c r="B463" s="151"/>
      <c r="C463" s="152"/>
      <c r="D463" s="152"/>
      <c r="E463" s="152"/>
    </row>
    <row r="464">
      <c r="A464" s="150"/>
      <c r="B464" s="151"/>
      <c r="C464" s="152"/>
      <c r="D464" s="152"/>
      <c r="E464" s="152"/>
    </row>
    <row r="465">
      <c r="A465" s="150"/>
      <c r="B465" s="151"/>
      <c r="C465" s="152"/>
      <c r="D465" s="152"/>
      <c r="E465" s="152"/>
    </row>
    <row r="466">
      <c r="A466" s="150"/>
      <c r="B466" s="151"/>
      <c r="C466" s="152"/>
      <c r="D466" s="152"/>
      <c r="E466" s="152"/>
    </row>
    <row r="467">
      <c r="A467" s="150"/>
      <c r="B467" s="151"/>
      <c r="C467" s="152"/>
      <c r="D467" s="152"/>
      <c r="E467" s="152"/>
    </row>
    <row r="468">
      <c r="A468" s="150"/>
      <c r="B468" s="151"/>
      <c r="C468" s="152"/>
      <c r="D468" s="152"/>
      <c r="E468" s="152"/>
    </row>
    <row r="469">
      <c r="A469" s="150"/>
      <c r="B469" s="151"/>
      <c r="C469" s="152"/>
      <c r="D469" s="152"/>
      <c r="E469" s="152"/>
    </row>
    <row r="470">
      <c r="A470" s="150"/>
      <c r="B470" s="151"/>
      <c r="C470" s="152"/>
      <c r="D470" s="152"/>
      <c r="E470" s="152"/>
    </row>
    <row r="471">
      <c r="A471" s="150"/>
      <c r="B471" s="151"/>
      <c r="C471" s="152"/>
      <c r="D471" s="152"/>
      <c r="E471" s="152"/>
    </row>
    <row r="472">
      <c r="A472" s="150"/>
      <c r="B472" s="151"/>
      <c r="C472" s="152"/>
      <c r="D472" s="152"/>
      <c r="E472" s="152"/>
    </row>
    <row r="473">
      <c r="A473" s="150"/>
      <c r="B473" s="151"/>
      <c r="C473" s="152"/>
      <c r="D473" s="152"/>
      <c r="E473" s="152"/>
    </row>
    <row r="474">
      <c r="A474" s="150"/>
      <c r="B474" s="151"/>
      <c r="C474" s="152"/>
      <c r="D474" s="152"/>
      <c r="E474" s="152"/>
    </row>
    <row r="475">
      <c r="A475" s="150"/>
      <c r="B475" s="151"/>
      <c r="C475" s="152"/>
      <c r="D475" s="152"/>
      <c r="E475" s="152"/>
    </row>
    <row r="476">
      <c r="A476" s="150"/>
      <c r="B476" s="151"/>
      <c r="C476" s="152"/>
      <c r="D476" s="152"/>
      <c r="E476" s="152"/>
    </row>
    <row r="477">
      <c r="A477" s="150"/>
      <c r="B477" s="151"/>
      <c r="C477" s="152"/>
      <c r="D477" s="152"/>
      <c r="E477" s="152"/>
    </row>
    <row r="478">
      <c r="A478" s="150"/>
      <c r="B478" s="151"/>
      <c r="C478" s="152"/>
      <c r="D478" s="152"/>
      <c r="E478" s="152"/>
    </row>
    <row r="479">
      <c r="A479" s="150"/>
      <c r="B479" s="151"/>
      <c r="C479" s="152"/>
      <c r="D479" s="152"/>
      <c r="E479" s="152"/>
    </row>
    <row r="480">
      <c r="A480" s="150"/>
      <c r="B480" s="151"/>
      <c r="C480" s="152"/>
      <c r="D480" s="152"/>
      <c r="E480" s="152"/>
    </row>
    <row r="481">
      <c r="A481" s="150"/>
      <c r="B481" s="151"/>
      <c r="C481" s="152"/>
      <c r="D481" s="152"/>
      <c r="E481" s="152"/>
    </row>
    <row r="482">
      <c r="A482" s="150"/>
      <c r="B482" s="151"/>
      <c r="C482" s="152"/>
      <c r="D482" s="152"/>
      <c r="E482" s="152"/>
    </row>
    <row r="483">
      <c r="A483" s="150"/>
      <c r="B483" s="151"/>
      <c r="C483" s="152"/>
      <c r="D483" s="152"/>
      <c r="E483" s="152"/>
    </row>
    <row r="484">
      <c r="A484" s="150"/>
      <c r="B484" s="151"/>
      <c r="C484" s="152"/>
      <c r="D484" s="152"/>
      <c r="E484" s="152"/>
    </row>
    <row r="485">
      <c r="A485" s="150"/>
      <c r="B485" s="151"/>
      <c r="C485" s="152"/>
      <c r="D485" s="152"/>
      <c r="E485" s="152"/>
    </row>
    <row r="486">
      <c r="A486" s="150"/>
      <c r="B486" s="151"/>
      <c r="C486" s="152"/>
      <c r="D486" s="152"/>
      <c r="E486" s="152"/>
    </row>
    <row r="487">
      <c r="A487" s="150"/>
      <c r="B487" s="151"/>
      <c r="C487" s="152"/>
      <c r="D487" s="152"/>
      <c r="E487" s="152"/>
    </row>
    <row r="488">
      <c r="A488" s="150"/>
      <c r="B488" s="151"/>
      <c r="C488" s="152"/>
      <c r="D488" s="152"/>
      <c r="E488" s="152"/>
    </row>
    <row r="489">
      <c r="A489" s="150"/>
      <c r="B489" s="151"/>
      <c r="C489" s="152"/>
      <c r="D489" s="152"/>
      <c r="E489" s="152"/>
    </row>
    <row r="490">
      <c r="A490" s="150"/>
      <c r="B490" s="151"/>
      <c r="C490" s="152"/>
      <c r="D490" s="152"/>
      <c r="E490" s="152"/>
    </row>
    <row r="491">
      <c r="A491" s="150"/>
      <c r="B491" s="151"/>
      <c r="C491" s="152"/>
      <c r="D491" s="152"/>
      <c r="E491" s="152"/>
    </row>
    <row r="492">
      <c r="A492" s="150"/>
      <c r="B492" s="151"/>
      <c r="C492" s="152"/>
      <c r="D492" s="152"/>
      <c r="E492" s="152"/>
    </row>
    <row r="493">
      <c r="A493" s="150"/>
      <c r="B493" s="151"/>
      <c r="C493" s="152"/>
      <c r="D493" s="152"/>
      <c r="E493" s="152"/>
    </row>
    <row r="494">
      <c r="A494" s="150"/>
      <c r="B494" s="151"/>
      <c r="C494" s="152"/>
      <c r="D494" s="152"/>
      <c r="E494" s="152"/>
    </row>
    <row r="495">
      <c r="A495" s="150"/>
      <c r="B495" s="151"/>
      <c r="C495" s="152"/>
      <c r="D495" s="152"/>
      <c r="E495" s="152"/>
    </row>
    <row r="496">
      <c r="A496" s="150"/>
      <c r="B496" s="151"/>
      <c r="C496" s="152"/>
      <c r="D496" s="152"/>
      <c r="E496" s="152"/>
    </row>
    <row r="497">
      <c r="A497" s="150"/>
      <c r="B497" s="151"/>
      <c r="C497" s="152"/>
      <c r="D497" s="152"/>
      <c r="E497" s="152"/>
    </row>
    <row r="498">
      <c r="A498" s="150"/>
      <c r="B498" s="151"/>
      <c r="C498" s="152"/>
      <c r="D498" s="152"/>
      <c r="E498" s="152"/>
    </row>
    <row r="499">
      <c r="A499" s="150"/>
      <c r="B499" s="151"/>
      <c r="C499" s="152"/>
      <c r="D499" s="152"/>
      <c r="E499" s="152"/>
    </row>
    <row r="500">
      <c r="A500" s="150"/>
      <c r="B500" s="151"/>
      <c r="C500" s="152"/>
      <c r="D500" s="152"/>
      <c r="E500" s="152"/>
    </row>
    <row r="501">
      <c r="A501" s="150"/>
      <c r="B501" s="151"/>
      <c r="C501" s="152"/>
      <c r="D501" s="152"/>
      <c r="E501" s="152"/>
    </row>
    <row r="502">
      <c r="A502" s="150"/>
      <c r="B502" s="151"/>
      <c r="C502" s="152"/>
      <c r="D502" s="152"/>
      <c r="E502" s="152"/>
    </row>
    <row r="503">
      <c r="A503" s="150"/>
      <c r="B503" s="151"/>
      <c r="C503" s="152"/>
      <c r="D503" s="152"/>
      <c r="E503" s="152"/>
    </row>
    <row r="504">
      <c r="A504" s="150"/>
      <c r="B504" s="151"/>
      <c r="C504" s="152"/>
      <c r="D504" s="152"/>
      <c r="E504" s="152"/>
    </row>
    <row r="505">
      <c r="A505" s="150"/>
      <c r="B505" s="151"/>
      <c r="C505" s="152"/>
      <c r="D505" s="152"/>
      <c r="E505" s="152"/>
    </row>
    <row r="506">
      <c r="A506" s="150"/>
      <c r="B506" s="151"/>
      <c r="C506" s="152"/>
      <c r="D506" s="152"/>
      <c r="E506" s="152"/>
    </row>
    <row r="507">
      <c r="A507" s="150"/>
      <c r="B507" s="151"/>
      <c r="C507" s="152"/>
      <c r="D507" s="152"/>
      <c r="E507" s="152"/>
    </row>
    <row r="508">
      <c r="A508" s="150"/>
      <c r="B508" s="151"/>
      <c r="C508" s="152"/>
      <c r="D508" s="152"/>
      <c r="E508" s="152"/>
    </row>
    <row r="509">
      <c r="A509" s="150"/>
      <c r="B509" s="151"/>
      <c r="C509" s="152"/>
      <c r="D509" s="152"/>
      <c r="E509" s="152"/>
    </row>
    <row r="510">
      <c r="A510" s="150"/>
      <c r="B510" s="151"/>
      <c r="C510" s="152"/>
      <c r="D510" s="152"/>
      <c r="E510" s="152"/>
    </row>
    <row r="511">
      <c r="A511" s="150"/>
      <c r="B511" s="151"/>
      <c r="C511" s="152"/>
      <c r="D511" s="152"/>
      <c r="E511" s="152"/>
    </row>
    <row r="512">
      <c r="A512" s="150"/>
      <c r="B512" s="151"/>
      <c r="C512" s="152"/>
      <c r="D512" s="152"/>
      <c r="E512" s="152"/>
    </row>
    <row r="513">
      <c r="A513" s="150"/>
      <c r="B513" s="151"/>
      <c r="C513" s="152"/>
      <c r="D513" s="152"/>
      <c r="E513" s="152"/>
    </row>
    <row r="514">
      <c r="A514" s="150"/>
      <c r="B514" s="151"/>
      <c r="C514" s="152"/>
      <c r="D514" s="152"/>
      <c r="E514" s="152"/>
    </row>
    <row r="515">
      <c r="A515" s="150"/>
      <c r="B515" s="151"/>
      <c r="C515" s="152"/>
      <c r="D515" s="152"/>
      <c r="E515" s="152"/>
    </row>
    <row r="516">
      <c r="A516" s="150"/>
      <c r="B516" s="151"/>
      <c r="C516" s="152"/>
      <c r="D516" s="152"/>
      <c r="E516" s="152"/>
    </row>
    <row r="517">
      <c r="A517" s="150"/>
      <c r="B517" s="151"/>
      <c r="C517" s="152"/>
      <c r="D517" s="152"/>
      <c r="E517" s="152"/>
    </row>
    <row r="518">
      <c r="A518" s="150"/>
      <c r="B518" s="151"/>
      <c r="C518" s="152"/>
      <c r="D518" s="152"/>
      <c r="E518" s="152"/>
    </row>
    <row r="519">
      <c r="A519" s="150"/>
      <c r="B519" s="151"/>
      <c r="C519" s="152"/>
      <c r="D519" s="152"/>
      <c r="E519" s="152"/>
    </row>
    <row r="520">
      <c r="A520" s="150"/>
      <c r="B520" s="151"/>
      <c r="C520" s="152"/>
      <c r="D520" s="152"/>
      <c r="E520" s="152"/>
    </row>
    <row r="521">
      <c r="A521" s="150"/>
      <c r="B521" s="151"/>
      <c r="C521" s="152"/>
      <c r="D521" s="152"/>
      <c r="E521" s="152"/>
    </row>
    <row r="522">
      <c r="A522" s="150"/>
      <c r="B522" s="151"/>
      <c r="C522" s="152"/>
      <c r="D522" s="152"/>
      <c r="E522" s="152"/>
    </row>
    <row r="523">
      <c r="A523" s="150"/>
      <c r="B523" s="151"/>
      <c r="C523" s="152"/>
      <c r="D523" s="152"/>
      <c r="E523" s="152"/>
    </row>
    <row r="524">
      <c r="A524" s="150"/>
      <c r="B524" s="151"/>
      <c r="C524" s="152"/>
      <c r="D524" s="152"/>
      <c r="E524" s="152"/>
    </row>
    <row r="525">
      <c r="A525" s="150"/>
      <c r="B525" s="151"/>
      <c r="C525" s="152"/>
      <c r="D525" s="152"/>
      <c r="E525" s="152"/>
    </row>
    <row r="526">
      <c r="A526" s="150"/>
      <c r="B526" s="151"/>
      <c r="C526" s="152"/>
      <c r="D526" s="152"/>
      <c r="E526" s="152"/>
    </row>
    <row r="527">
      <c r="A527" s="150"/>
      <c r="B527" s="151"/>
      <c r="C527" s="152"/>
      <c r="D527" s="152"/>
      <c r="E527" s="152"/>
    </row>
    <row r="528">
      <c r="A528" s="150"/>
      <c r="B528" s="151"/>
      <c r="C528" s="152"/>
      <c r="D528" s="152"/>
      <c r="E528" s="152"/>
    </row>
    <row r="529">
      <c r="A529" s="150"/>
      <c r="B529" s="151"/>
      <c r="C529" s="152"/>
      <c r="D529" s="152"/>
      <c r="E529" s="152"/>
    </row>
    <row r="530">
      <c r="A530" s="150"/>
      <c r="B530" s="151"/>
      <c r="C530" s="152"/>
      <c r="D530" s="152"/>
      <c r="E530" s="152"/>
    </row>
    <row r="531">
      <c r="A531" s="150"/>
      <c r="B531" s="151"/>
      <c r="C531" s="152"/>
      <c r="D531" s="152"/>
      <c r="E531" s="152"/>
    </row>
    <row r="532">
      <c r="A532" s="150"/>
      <c r="B532" s="151"/>
      <c r="C532" s="152"/>
      <c r="D532" s="152"/>
      <c r="E532" s="152"/>
    </row>
    <row r="533">
      <c r="A533" s="150"/>
      <c r="B533" s="151"/>
      <c r="C533" s="152"/>
      <c r="D533" s="152"/>
      <c r="E533" s="152"/>
    </row>
    <row r="534">
      <c r="A534" s="150"/>
      <c r="B534" s="151"/>
      <c r="C534" s="152"/>
      <c r="D534" s="152"/>
      <c r="E534" s="152"/>
    </row>
    <row r="535">
      <c r="A535" s="150"/>
      <c r="B535" s="151"/>
      <c r="C535" s="152"/>
      <c r="D535" s="152"/>
      <c r="E535" s="152"/>
    </row>
    <row r="536">
      <c r="A536" s="150"/>
      <c r="B536" s="151"/>
      <c r="C536" s="152"/>
      <c r="D536" s="152"/>
      <c r="E536" s="152"/>
    </row>
    <row r="537">
      <c r="A537" s="150"/>
      <c r="B537" s="151"/>
      <c r="C537" s="152"/>
      <c r="D537" s="152"/>
      <c r="E537" s="152"/>
    </row>
    <row r="538">
      <c r="A538" s="150"/>
      <c r="B538" s="151"/>
      <c r="C538" s="152"/>
      <c r="D538" s="152"/>
      <c r="E538" s="152"/>
    </row>
    <row r="539">
      <c r="A539" s="150"/>
      <c r="B539" s="151"/>
      <c r="C539" s="152"/>
      <c r="D539" s="152"/>
      <c r="E539" s="152"/>
    </row>
    <row r="540">
      <c r="A540" s="150"/>
      <c r="B540" s="151"/>
      <c r="C540" s="152"/>
      <c r="D540" s="152"/>
      <c r="E540" s="152"/>
    </row>
    <row r="541">
      <c r="A541" s="150"/>
      <c r="B541" s="151"/>
      <c r="C541" s="152"/>
      <c r="D541" s="152"/>
      <c r="E541" s="152"/>
    </row>
    <row r="542">
      <c r="A542" s="150"/>
      <c r="B542" s="151"/>
      <c r="C542" s="152"/>
      <c r="D542" s="152"/>
      <c r="E542" s="152"/>
    </row>
    <row r="543">
      <c r="A543" s="150"/>
      <c r="B543" s="151"/>
      <c r="C543" s="152"/>
      <c r="D543" s="152"/>
      <c r="E543" s="152"/>
    </row>
    <row r="544">
      <c r="A544" s="150"/>
      <c r="B544" s="151"/>
      <c r="C544" s="152"/>
      <c r="D544" s="152"/>
      <c r="E544" s="152"/>
    </row>
    <row r="545">
      <c r="A545" s="150"/>
      <c r="B545" s="151"/>
      <c r="C545" s="152"/>
      <c r="D545" s="152"/>
      <c r="E545" s="152"/>
    </row>
    <row r="546">
      <c r="A546" s="150"/>
      <c r="B546" s="151"/>
      <c r="C546" s="152"/>
      <c r="D546" s="152"/>
      <c r="E546" s="152"/>
    </row>
    <row r="547">
      <c r="A547" s="150"/>
      <c r="B547" s="151"/>
      <c r="C547" s="152"/>
      <c r="D547" s="152"/>
      <c r="E547" s="152"/>
    </row>
    <row r="548">
      <c r="A548" s="150"/>
      <c r="B548" s="151"/>
      <c r="C548" s="152"/>
      <c r="D548" s="152"/>
      <c r="E548" s="152"/>
    </row>
    <row r="549">
      <c r="A549" s="150"/>
      <c r="B549" s="151"/>
      <c r="C549" s="152"/>
      <c r="D549" s="152"/>
      <c r="E549" s="152"/>
    </row>
    <row r="550">
      <c r="A550" s="150"/>
      <c r="B550" s="151"/>
      <c r="C550" s="152"/>
      <c r="D550" s="152"/>
      <c r="E550" s="152"/>
    </row>
    <row r="551">
      <c r="A551" s="150"/>
      <c r="B551" s="151"/>
      <c r="C551" s="152"/>
      <c r="D551" s="152"/>
      <c r="E551" s="152"/>
    </row>
    <row r="552">
      <c r="A552" s="150"/>
      <c r="B552" s="151"/>
      <c r="C552" s="152"/>
      <c r="D552" s="152"/>
      <c r="E552" s="152"/>
    </row>
    <row r="553">
      <c r="A553" s="150"/>
      <c r="B553" s="151"/>
      <c r="C553" s="152"/>
      <c r="D553" s="152"/>
      <c r="E553" s="152"/>
    </row>
    <row r="554">
      <c r="A554" s="150"/>
      <c r="B554" s="151"/>
      <c r="C554" s="152"/>
      <c r="D554" s="152"/>
      <c r="E554" s="152"/>
    </row>
    <row r="555">
      <c r="A555" s="150"/>
      <c r="B555" s="151"/>
      <c r="C555" s="152"/>
      <c r="D555" s="152"/>
      <c r="E555" s="152"/>
    </row>
    <row r="556">
      <c r="A556" s="150"/>
      <c r="B556" s="151"/>
      <c r="C556" s="152"/>
      <c r="D556" s="152"/>
      <c r="E556" s="152"/>
    </row>
    <row r="557">
      <c r="A557" s="150"/>
      <c r="B557" s="151"/>
      <c r="C557" s="152"/>
      <c r="D557" s="152"/>
      <c r="E557" s="152"/>
    </row>
    <row r="558">
      <c r="A558" s="150"/>
      <c r="B558" s="151"/>
      <c r="C558" s="152"/>
      <c r="D558" s="152"/>
      <c r="E558" s="152"/>
    </row>
    <row r="559">
      <c r="A559" s="150"/>
      <c r="B559" s="151"/>
      <c r="C559" s="152"/>
      <c r="D559" s="152"/>
      <c r="E559" s="152"/>
    </row>
    <row r="560">
      <c r="A560" s="150"/>
      <c r="B560" s="151"/>
      <c r="C560" s="152"/>
      <c r="D560" s="152"/>
      <c r="E560" s="152"/>
    </row>
    <row r="561">
      <c r="A561" s="150"/>
      <c r="B561" s="151"/>
      <c r="C561" s="152"/>
      <c r="D561" s="152"/>
      <c r="E561" s="152"/>
    </row>
    <row r="562">
      <c r="A562" s="150"/>
      <c r="B562" s="151"/>
      <c r="C562" s="152"/>
      <c r="D562" s="152"/>
      <c r="E562" s="152"/>
    </row>
    <row r="563">
      <c r="A563" s="150"/>
      <c r="B563" s="151"/>
      <c r="C563" s="152"/>
      <c r="D563" s="152"/>
      <c r="E563" s="152"/>
    </row>
    <row r="564">
      <c r="A564" s="150"/>
      <c r="B564" s="151"/>
      <c r="C564" s="152"/>
      <c r="D564" s="152"/>
      <c r="E564" s="152"/>
    </row>
    <row r="565">
      <c r="A565" s="150"/>
      <c r="B565" s="151"/>
      <c r="C565" s="152"/>
      <c r="D565" s="152"/>
      <c r="E565" s="152"/>
    </row>
    <row r="566">
      <c r="A566" s="150"/>
      <c r="B566" s="151"/>
      <c r="C566" s="152"/>
      <c r="D566" s="152"/>
      <c r="E566" s="152"/>
    </row>
    <row r="567">
      <c r="A567" s="150"/>
      <c r="B567" s="151"/>
      <c r="C567" s="152"/>
      <c r="D567" s="152"/>
      <c r="E567" s="152"/>
    </row>
    <row r="568">
      <c r="A568" s="150"/>
      <c r="B568" s="151"/>
      <c r="C568" s="152"/>
      <c r="D568" s="152"/>
      <c r="E568" s="152"/>
    </row>
    <row r="569">
      <c r="A569" s="150"/>
      <c r="B569" s="151"/>
      <c r="C569" s="152"/>
      <c r="D569" s="152"/>
      <c r="E569" s="152"/>
    </row>
    <row r="570">
      <c r="A570" s="150"/>
      <c r="B570" s="151"/>
      <c r="C570" s="152"/>
      <c r="D570" s="152"/>
      <c r="E570" s="152"/>
    </row>
    <row r="571">
      <c r="A571" s="150"/>
      <c r="B571" s="151"/>
      <c r="C571" s="152"/>
      <c r="D571" s="152"/>
      <c r="E571" s="152"/>
    </row>
    <row r="572">
      <c r="A572" s="150"/>
      <c r="B572" s="151"/>
      <c r="C572" s="152"/>
      <c r="D572" s="152"/>
      <c r="E572" s="152"/>
    </row>
    <row r="573">
      <c r="A573" s="150"/>
      <c r="B573" s="151"/>
      <c r="C573" s="152"/>
      <c r="D573" s="152"/>
      <c r="E573" s="152"/>
    </row>
    <row r="574">
      <c r="A574" s="150"/>
      <c r="B574" s="151"/>
      <c r="C574" s="152"/>
      <c r="D574" s="152"/>
      <c r="E574" s="152"/>
    </row>
    <row r="575">
      <c r="A575" s="150"/>
      <c r="B575" s="151"/>
      <c r="C575" s="152"/>
      <c r="D575" s="152"/>
      <c r="E575" s="152"/>
    </row>
    <row r="576">
      <c r="A576" s="150"/>
      <c r="B576" s="151"/>
      <c r="C576" s="152"/>
      <c r="D576" s="152"/>
      <c r="E576" s="152"/>
    </row>
    <row r="577">
      <c r="A577" s="150"/>
      <c r="B577" s="151"/>
      <c r="C577" s="152"/>
      <c r="D577" s="152"/>
      <c r="E577" s="152"/>
    </row>
    <row r="578">
      <c r="A578" s="150"/>
      <c r="B578" s="151"/>
      <c r="C578" s="152"/>
      <c r="D578" s="152"/>
      <c r="E578" s="152"/>
    </row>
    <row r="579">
      <c r="A579" s="150"/>
      <c r="B579" s="151"/>
      <c r="C579" s="152"/>
      <c r="D579" s="152"/>
      <c r="E579" s="152"/>
    </row>
    <row r="580">
      <c r="A580" s="150"/>
      <c r="B580" s="151"/>
      <c r="C580" s="152"/>
      <c r="D580" s="152"/>
      <c r="E580" s="152"/>
    </row>
    <row r="581">
      <c r="A581" s="150"/>
      <c r="B581" s="151"/>
      <c r="C581" s="152"/>
      <c r="D581" s="152"/>
      <c r="E581" s="152"/>
    </row>
    <row r="582">
      <c r="A582" s="150"/>
      <c r="B582" s="151"/>
      <c r="C582" s="152"/>
      <c r="D582" s="152"/>
      <c r="E582" s="152"/>
    </row>
    <row r="583">
      <c r="A583" s="150"/>
      <c r="B583" s="151"/>
      <c r="C583" s="152"/>
      <c r="D583" s="152"/>
      <c r="E583" s="152"/>
    </row>
    <row r="584">
      <c r="A584" s="150"/>
      <c r="B584" s="151"/>
      <c r="C584" s="152"/>
      <c r="D584" s="152"/>
      <c r="E584" s="152"/>
    </row>
    <row r="585">
      <c r="A585" s="150"/>
      <c r="B585" s="151"/>
      <c r="C585" s="152"/>
      <c r="D585" s="152"/>
      <c r="E585" s="152"/>
    </row>
    <row r="586">
      <c r="A586" s="150"/>
      <c r="B586" s="151"/>
      <c r="C586" s="152"/>
      <c r="D586" s="152"/>
      <c r="E586" s="152"/>
    </row>
    <row r="587">
      <c r="A587" s="150"/>
      <c r="B587" s="151"/>
      <c r="C587" s="152"/>
      <c r="D587" s="152"/>
      <c r="E587" s="152"/>
    </row>
    <row r="588">
      <c r="A588" s="150"/>
      <c r="B588" s="151"/>
      <c r="C588" s="152"/>
      <c r="D588" s="152"/>
      <c r="E588" s="152"/>
    </row>
    <row r="589">
      <c r="A589" s="150"/>
      <c r="B589" s="151"/>
      <c r="C589" s="152"/>
      <c r="D589" s="152"/>
      <c r="E589" s="152"/>
    </row>
    <row r="590">
      <c r="A590" s="150"/>
      <c r="B590" s="151"/>
      <c r="C590" s="152"/>
      <c r="D590" s="152"/>
      <c r="E590" s="152"/>
    </row>
    <row r="591">
      <c r="A591" s="150"/>
      <c r="B591" s="151"/>
      <c r="C591" s="152"/>
      <c r="D591" s="152"/>
      <c r="E591" s="152"/>
    </row>
    <row r="592">
      <c r="A592" s="150"/>
      <c r="B592" s="151"/>
      <c r="C592" s="152"/>
      <c r="D592" s="152"/>
      <c r="E592" s="152"/>
    </row>
    <row r="593">
      <c r="A593" s="150"/>
      <c r="B593" s="151"/>
      <c r="C593" s="152"/>
      <c r="D593" s="152"/>
      <c r="E593" s="152"/>
    </row>
    <row r="594">
      <c r="A594" s="150"/>
      <c r="B594" s="151"/>
      <c r="C594" s="152"/>
      <c r="D594" s="152"/>
      <c r="E594" s="152"/>
    </row>
    <row r="595">
      <c r="A595" s="150"/>
      <c r="B595" s="151"/>
      <c r="C595" s="152"/>
      <c r="D595" s="152"/>
      <c r="E595" s="152"/>
    </row>
    <row r="596">
      <c r="A596" s="150"/>
      <c r="B596" s="151"/>
      <c r="C596" s="152"/>
      <c r="D596" s="152"/>
      <c r="E596" s="152"/>
    </row>
    <row r="597">
      <c r="A597" s="150"/>
      <c r="B597" s="151"/>
      <c r="C597" s="152"/>
      <c r="D597" s="152"/>
      <c r="E597" s="152"/>
    </row>
    <row r="598">
      <c r="A598" s="150"/>
      <c r="B598" s="151"/>
      <c r="C598" s="152"/>
      <c r="D598" s="152"/>
      <c r="E598" s="152"/>
    </row>
    <row r="599">
      <c r="A599" s="150"/>
      <c r="B599" s="151"/>
      <c r="C599" s="152"/>
      <c r="D599" s="152"/>
      <c r="E599" s="152"/>
    </row>
    <row r="600">
      <c r="A600" s="150"/>
      <c r="B600" s="151"/>
      <c r="C600" s="152"/>
      <c r="D600" s="152"/>
      <c r="E600" s="152"/>
    </row>
    <row r="601">
      <c r="A601" s="150"/>
      <c r="B601" s="151"/>
      <c r="C601" s="152"/>
      <c r="D601" s="152"/>
      <c r="E601" s="152"/>
    </row>
    <row r="602">
      <c r="A602" s="150"/>
      <c r="B602" s="151"/>
      <c r="C602" s="152"/>
      <c r="D602" s="152"/>
      <c r="E602" s="152"/>
    </row>
    <row r="603">
      <c r="A603" s="150"/>
      <c r="B603" s="151"/>
      <c r="C603" s="152"/>
      <c r="D603" s="152"/>
      <c r="E603" s="152"/>
    </row>
    <row r="604">
      <c r="A604" s="150"/>
      <c r="B604" s="151"/>
      <c r="C604" s="152"/>
      <c r="D604" s="152"/>
      <c r="E604" s="152"/>
    </row>
    <row r="605">
      <c r="A605" s="150"/>
      <c r="B605" s="151"/>
      <c r="C605" s="152"/>
      <c r="D605" s="152"/>
      <c r="E605" s="152"/>
    </row>
    <row r="606">
      <c r="A606" s="150"/>
      <c r="B606" s="151"/>
      <c r="C606" s="152"/>
      <c r="D606" s="152"/>
      <c r="E606" s="152"/>
    </row>
    <row r="607">
      <c r="A607" s="150"/>
      <c r="B607" s="151"/>
      <c r="C607" s="152"/>
      <c r="D607" s="152"/>
      <c r="E607" s="152"/>
    </row>
    <row r="608">
      <c r="A608" s="150"/>
      <c r="B608" s="151"/>
      <c r="C608" s="152"/>
      <c r="D608" s="152"/>
      <c r="E608" s="152"/>
    </row>
    <row r="609">
      <c r="A609" s="150"/>
      <c r="B609" s="151"/>
      <c r="C609" s="152"/>
      <c r="D609" s="152"/>
      <c r="E609" s="152"/>
    </row>
    <row r="610">
      <c r="A610" s="150"/>
      <c r="B610" s="151"/>
      <c r="C610" s="152"/>
      <c r="D610" s="152"/>
      <c r="E610" s="152"/>
    </row>
    <row r="611">
      <c r="A611" s="150"/>
      <c r="B611" s="151"/>
      <c r="C611" s="152"/>
      <c r="D611" s="152"/>
      <c r="E611" s="152"/>
    </row>
    <row r="612">
      <c r="A612" s="150"/>
      <c r="B612" s="151"/>
      <c r="C612" s="152"/>
      <c r="D612" s="152"/>
      <c r="E612" s="152"/>
    </row>
    <row r="613">
      <c r="A613" s="150"/>
      <c r="B613" s="151"/>
      <c r="C613" s="152"/>
      <c r="D613" s="152"/>
      <c r="E613" s="152"/>
    </row>
    <row r="614">
      <c r="A614" s="150"/>
      <c r="B614" s="151"/>
      <c r="C614" s="152"/>
      <c r="D614" s="152"/>
      <c r="E614" s="152"/>
    </row>
    <row r="615">
      <c r="A615" s="150"/>
      <c r="B615" s="151"/>
      <c r="C615" s="152"/>
      <c r="D615" s="152"/>
      <c r="E615" s="152"/>
    </row>
    <row r="616">
      <c r="A616" s="150"/>
      <c r="B616" s="151"/>
      <c r="C616" s="152"/>
      <c r="D616" s="152"/>
      <c r="E616" s="152"/>
    </row>
    <row r="617">
      <c r="A617" s="150"/>
      <c r="B617" s="151"/>
      <c r="C617" s="152"/>
      <c r="D617" s="152"/>
      <c r="E617" s="152"/>
    </row>
    <row r="618">
      <c r="A618" s="150"/>
      <c r="B618" s="151"/>
      <c r="C618" s="152"/>
      <c r="D618" s="152"/>
      <c r="E618" s="152"/>
    </row>
    <row r="619">
      <c r="A619" s="150"/>
      <c r="B619" s="151"/>
      <c r="C619" s="152"/>
      <c r="D619" s="152"/>
      <c r="E619" s="152"/>
    </row>
    <row r="620">
      <c r="A620" s="150"/>
      <c r="B620" s="151"/>
      <c r="C620" s="152"/>
      <c r="D620" s="152"/>
      <c r="E620" s="152"/>
    </row>
    <row r="621">
      <c r="A621" s="150"/>
      <c r="B621" s="151"/>
      <c r="C621" s="152"/>
      <c r="D621" s="152"/>
      <c r="E621" s="152"/>
    </row>
    <row r="622">
      <c r="A622" s="150"/>
      <c r="B622" s="151"/>
      <c r="C622" s="152"/>
      <c r="D622" s="152"/>
      <c r="E622" s="152"/>
    </row>
    <row r="623">
      <c r="A623" s="150"/>
      <c r="B623" s="151"/>
      <c r="C623" s="152"/>
      <c r="D623" s="152"/>
      <c r="E623" s="152"/>
    </row>
    <row r="624">
      <c r="A624" s="150"/>
      <c r="B624" s="151"/>
      <c r="C624" s="152"/>
      <c r="D624" s="152"/>
      <c r="E624" s="152"/>
    </row>
    <row r="625">
      <c r="A625" s="150"/>
      <c r="B625" s="151"/>
      <c r="C625" s="152"/>
      <c r="D625" s="152"/>
      <c r="E625" s="152"/>
    </row>
    <row r="626">
      <c r="A626" s="150"/>
      <c r="B626" s="151"/>
      <c r="C626" s="152"/>
      <c r="D626" s="152"/>
      <c r="E626" s="152"/>
    </row>
    <row r="627">
      <c r="A627" s="150"/>
      <c r="B627" s="151"/>
      <c r="C627" s="152"/>
      <c r="D627" s="152"/>
      <c r="E627" s="152"/>
    </row>
    <row r="628">
      <c r="A628" s="150"/>
      <c r="B628" s="151"/>
      <c r="C628" s="152"/>
      <c r="D628" s="152"/>
      <c r="E628" s="152"/>
    </row>
    <row r="629">
      <c r="A629" s="150"/>
      <c r="B629" s="151"/>
      <c r="C629" s="152"/>
      <c r="D629" s="152"/>
      <c r="E629" s="152"/>
    </row>
    <row r="630">
      <c r="A630" s="150"/>
      <c r="B630" s="151"/>
      <c r="C630" s="152"/>
      <c r="D630" s="152"/>
      <c r="E630" s="152"/>
    </row>
    <row r="631">
      <c r="A631" s="150"/>
      <c r="B631" s="151"/>
      <c r="C631" s="152"/>
      <c r="D631" s="152"/>
      <c r="E631" s="152"/>
    </row>
    <row r="632">
      <c r="A632" s="150"/>
      <c r="B632" s="151"/>
      <c r="C632" s="152"/>
      <c r="D632" s="152"/>
      <c r="E632" s="152"/>
    </row>
    <row r="633">
      <c r="A633" s="150"/>
      <c r="B633" s="151"/>
      <c r="C633" s="152"/>
      <c r="D633" s="152"/>
      <c r="E633" s="152"/>
    </row>
    <row r="634">
      <c r="A634" s="150"/>
      <c r="B634" s="151"/>
      <c r="C634" s="152"/>
      <c r="D634" s="152"/>
      <c r="E634" s="152"/>
    </row>
    <row r="635">
      <c r="A635" s="150"/>
      <c r="B635" s="151"/>
      <c r="C635" s="152"/>
      <c r="D635" s="152"/>
      <c r="E635" s="152"/>
    </row>
    <row r="636">
      <c r="A636" s="150"/>
      <c r="B636" s="151"/>
      <c r="C636" s="152"/>
      <c r="D636" s="152"/>
      <c r="E636" s="152"/>
    </row>
    <row r="637">
      <c r="A637" s="150"/>
      <c r="B637" s="151"/>
      <c r="C637" s="152"/>
      <c r="D637" s="152"/>
      <c r="E637" s="152"/>
    </row>
    <row r="638">
      <c r="A638" s="150"/>
      <c r="B638" s="151"/>
      <c r="C638" s="152"/>
      <c r="D638" s="152"/>
      <c r="E638" s="152"/>
    </row>
    <row r="639">
      <c r="A639" s="150"/>
      <c r="B639" s="151"/>
      <c r="C639" s="152"/>
      <c r="D639" s="152"/>
      <c r="E639" s="152"/>
    </row>
    <row r="640">
      <c r="A640" s="150"/>
      <c r="B640" s="151"/>
      <c r="C640" s="152"/>
      <c r="D640" s="152"/>
      <c r="E640" s="152"/>
    </row>
    <row r="641">
      <c r="A641" s="150"/>
      <c r="B641" s="151"/>
      <c r="C641" s="152"/>
      <c r="D641" s="152"/>
      <c r="E641" s="152"/>
    </row>
    <row r="642">
      <c r="A642" s="150"/>
      <c r="B642" s="151"/>
      <c r="C642" s="152"/>
      <c r="D642" s="152"/>
      <c r="E642" s="152"/>
    </row>
    <row r="643">
      <c r="A643" s="150"/>
      <c r="B643" s="151"/>
      <c r="C643" s="152"/>
      <c r="D643" s="152"/>
      <c r="E643" s="152"/>
    </row>
    <row r="644">
      <c r="A644" s="150"/>
      <c r="B644" s="151"/>
      <c r="C644" s="152"/>
      <c r="D644" s="152"/>
      <c r="E644" s="152"/>
    </row>
    <row r="645">
      <c r="A645" s="150"/>
      <c r="B645" s="151"/>
      <c r="C645" s="152"/>
      <c r="D645" s="152"/>
      <c r="E645" s="152"/>
    </row>
    <row r="646">
      <c r="A646" s="150"/>
      <c r="B646" s="151"/>
      <c r="C646" s="152"/>
      <c r="D646" s="152"/>
      <c r="E646" s="152"/>
    </row>
    <row r="647">
      <c r="A647" s="150"/>
      <c r="B647" s="151"/>
      <c r="C647" s="152"/>
      <c r="D647" s="152"/>
      <c r="E647" s="152"/>
    </row>
    <row r="648">
      <c r="A648" s="150"/>
      <c r="B648" s="151"/>
      <c r="C648" s="152"/>
      <c r="D648" s="152"/>
      <c r="E648" s="152"/>
    </row>
    <row r="649">
      <c r="A649" s="150"/>
      <c r="B649" s="151"/>
      <c r="C649" s="152"/>
      <c r="D649" s="152"/>
      <c r="E649" s="152"/>
    </row>
    <row r="650">
      <c r="A650" s="150"/>
      <c r="B650" s="151"/>
      <c r="C650" s="152"/>
      <c r="D650" s="152"/>
      <c r="E650" s="152"/>
    </row>
    <row r="651">
      <c r="A651" s="150"/>
      <c r="B651" s="151"/>
      <c r="C651" s="152"/>
      <c r="D651" s="152"/>
      <c r="E651" s="152"/>
    </row>
    <row r="652">
      <c r="A652" s="150"/>
      <c r="B652" s="151"/>
      <c r="C652" s="152"/>
      <c r="D652" s="152"/>
      <c r="E652" s="152"/>
    </row>
    <row r="653">
      <c r="A653" s="150"/>
      <c r="B653" s="151"/>
      <c r="C653" s="152"/>
      <c r="D653" s="152"/>
      <c r="E653" s="152"/>
    </row>
    <row r="654">
      <c r="A654" s="150"/>
      <c r="B654" s="151"/>
      <c r="C654" s="152"/>
      <c r="D654" s="152"/>
      <c r="E654" s="152"/>
    </row>
    <row r="655">
      <c r="A655" s="150"/>
      <c r="B655" s="151"/>
      <c r="C655" s="152"/>
      <c r="D655" s="152"/>
      <c r="E655" s="152"/>
    </row>
    <row r="656">
      <c r="A656" s="150"/>
      <c r="B656" s="151"/>
      <c r="C656" s="152"/>
      <c r="D656" s="152"/>
      <c r="E656" s="152"/>
    </row>
    <row r="657">
      <c r="A657" s="150"/>
      <c r="B657" s="151"/>
      <c r="C657" s="152"/>
      <c r="D657" s="152"/>
      <c r="E657" s="152"/>
    </row>
    <row r="658">
      <c r="A658" s="150"/>
      <c r="B658" s="151"/>
      <c r="C658" s="152"/>
      <c r="D658" s="152"/>
      <c r="E658" s="152"/>
    </row>
    <row r="659">
      <c r="A659" s="150"/>
      <c r="B659" s="151"/>
      <c r="C659" s="152"/>
      <c r="D659" s="152"/>
      <c r="E659" s="152"/>
    </row>
    <row r="660">
      <c r="A660" s="150"/>
      <c r="B660" s="151"/>
      <c r="C660" s="152"/>
      <c r="D660" s="152"/>
      <c r="E660" s="152"/>
    </row>
    <row r="661">
      <c r="A661" s="150"/>
      <c r="B661" s="151"/>
      <c r="C661" s="152"/>
      <c r="D661" s="152"/>
      <c r="E661" s="152"/>
    </row>
    <row r="662">
      <c r="A662" s="150"/>
      <c r="B662" s="151"/>
      <c r="C662" s="152"/>
      <c r="D662" s="152"/>
      <c r="E662" s="152"/>
    </row>
    <row r="663">
      <c r="A663" s="150"/>
      <c r="B663" s="151"/>
      <c r="C663" s="152"/>
      <c r="D663" s="152"/>
      <c r="E663" s="152"/>
    </row>
    <row r="664">
      <c r="A664" s="150"/>
      <c r="B664" s="151"/>
      <c r="C664" s="152"/>
      <c r="D664" s="152"/>
      <c r="E664" s="152"/>
    </row>
    <row r="665">
      <c r="A665" s="150"/>
      <c r="B665" s="151"/>
      <c r="C665" s="152"/>
      <c r="D665" s="152"/>
      <c r="E665" s="152"/>
    </row>
    <row r="666">
      <c r="A666" s="150"/>
      <c r="B666" s="151"/>
      <c r="C666" s="152"/>
      <c r="D666" s="152"/>
      <c r="E666" s="152"/>
    </row>
    <row r="667">
      <c r="A667" s="150"/>
      <c r="B667" s="151"/>
      <c r="C667" s="152"/>
      <c r="D667" s="152"/>
      <c r="E667" s="152"/>
    </row>
    <row r="668">
      <c r="A668" s="150"/>
      <c r="B668" s="151"/>
      <c r="C668" s="152"/>
      <c r="D668" s="152"/>
      <c r="E668" s="152"/>
    </row>
    <row r="669">
      <c r="A669" s="150"/>
      <c r="B669" s="151"/>
      <c r="C669" s="152"/>
      <c r="D669" s="152"/>
      <c r="E669" s="152"/>
    </row>
    <row r="670">
      <c r="A670" s="150"/>
      <c r="B670" s="151"/>
      <c r="C670" s="152"/>
      <c r="D670" s="152"/>
      <c r="E670" s="152"/>
    </row>
    <row r="671">
      <c r="A671" s="150"/>
      <c r="B671" s="151"/>
      <c r="C671" s="152"/>
      <c r="D671" s="152"/>
      <c r="E671" s="152"/>
    </row>
    <row r="672">
      <c r="A672" s="150"/>
      <c r="B672" s="151"/>
      <c r="C672" s="152"/>
      <c r="D672" s="152"/>
      <c r="E672" s="152"/>
    </row>
    <row r="673">
      <c r="A673" s="150"/>
      <c r="B673" s="151"/>
      <c r="C673" s="152"/>
      <c r="D673" s="152"/>
      <c r="E673" s="152"/>
    </row>
    <row r="674">
      <c r="A674" s="150"/>
      <c r="B674" s="151"/>
      <c r="C674" s="152"/>
      <c r="D674" s="152"/>
      <c r="E674" s="152"/>
    </row>
    <row r="675">
      <c r="A675" s="150"/>
      <c r="B675" s="151"/>
      <c r="C675" s="152"/>
      <c r="D675" s="152"/>
      <c r="E675" s="152"/>
    </row>
    <row r="676">
      <c r="A676" s="150"/>
      <c r="B676" s="151"/>
      <c r="C676" s="152"/>
      <c r="D676" s="152"/>
      <c r="E676" s="152"/>
    </row>
    <row r="677">
      <c r="A677" s="150"/>
      <c r="B677" s="151"/>
      <c r="C677" s="152"/>
      <c r="D677" s="152"/>
      <c r="E677" s="152"/>
    </row>
    <row r="678">
      <c r="A678" s="150"/>
      <c r="B678" s="151"/>
      <c r="C678" s="152"/>
      <c r="D678" s="152"/>
      <c r="E678" s="152"/>
    </row>
    <row r="679">
      <c r="A679" s="150"/>
      <c r="B679" s="151"/>
      <c r="C679" s="152"/>
      <c r="D679" s="152"/>
      <c r="E679" s="152"/>
    </row>
    <row r="680">
      <c r="A680" s="150"/>
      <c r="B680" s="151"/>
      <c r="C680" s="152"/>
      <c r="D680" s="152"/>
      <c r="E680" s="152"/>
    </row>
    <row r="681">
      <c r="A681" s="150"/>
      <c r="B681" s="151"/>
      <c r="C681" s="152"/>
      <c r="D681" s="152"/>
      <c r="E681" s="152"/>
    </row>
    <row r="682">
      <c r="A682" s="150"/>
      <c r="B682" s="151"/>
      <c r="C682" s="152"/>
      <c r="D682" s="152"/>
      <c r="E682" s="152"/>
    </row>
    <row r="683">
      <c r="A683" s="150"/>
      <c r="B683" s="151"/>
      <c r="C683" s="152"/>
      <c r="D683" s="152"/>
      <c r="E683" s="152"/>
    </row>
    <row r="684">
      <c r="A684" s="150"/>
      <c r="B684" s="151"/>
      <c r="C684" s="152"/>
      <c r="D684" s="152"/>
      <c r="E684" s="152"/>
    </row>
    <row r="685">
      <c r="A685" s="150"/>
      <c r="B685" s="151"/>
      <c r="C685" s="152"/>
      <c r="D685" s="152"/>
      <c r="E685" s="152"/>
    </row>
    <row r="686">
      <c r="A686" s="150"/>
      <c r="B686" s="151"/>
      <c r="C686" s="152"/>
      <c r="D686" s="152"/>
      <c r="E686" s="152"/>
    </row>
    <row r="687">
      <c r="A687" s="150"/>
      <c r="B687" s="151"/>
      <c r="C687" s="152"/>
      <c r="D687" s="152"/>
      <c r="E687" s="152"/>
    </row>
    <row r="688">
      <c r="A688" s="150"/>
      <c r="B688" s="151"/>
      <c r="C688" s="152"/>
      <c r="D688" s="152"/>
      <c r="E688" s="152"/>
    </row>
    <row r="689">
      <c r="A689" s="150"/>
      <c r="B689" s="151"/>
      <c r="C689" s="152"/>
      <c r="D689" s="152"/>
      <c r="E689" s="152"/>
    </row>
    <row r="690">
      <c r="A690" s="150"/>
      <c r="B690" s="151"/>
      <c r="C690" s="152"/>
      <c r="D690" s="152"/>
      <c r="E690" s="152"/>
    </row>
    <row r="691">
      <c r="A691" s="150"/>
      <c r="B691" s="151"/>
      <c r="C691" s="152"/>
      <c r="D691" s="152"/>
      <c r="E691" s="152"/>
    </row>
    <row r="692">
      <c r="A692" s="150"/>
      <c r="B692" s="151"/>
      <c r="C692" s="152"/>
      <c r="D692" s="152"/>
      <c r="E692" s="152"/>
    </row>
    <row r="693">
      <c r="A693" s="150"/>
      <c r="B693" s="151"/>
      <c r="C693" s="152"/>
      <c r="D693" s="152"/>
      <c r="E693" s="152"/>
    </row>
    <row r="694">
      <c r="A694" s="150"/>
      <c r="B694" s="151"/>
      <c r="C694" s="152"/>
      <c r="D694" s="152"/>
      <c r="E694" s="152"/>
    </row>
    <row r="695">
      <c r="A695" s="150"/>
      <c r="B695" s="151"/>
      <c r="C695" s="152"/>
      <c r="D695" s="152"/>
      <c r="E695" s="152"/>
    </row>
    <row r="696">
      <c r="A696" s="150"/>
      <c r="B696" s="151"/>
      <c r="C696" s="152"/>
      <c r="D696" s="152"/>
      <c r="E696" s="152"/>
    </row>
    <row r="697">
      <c r="A697" s="150"/>
      <c r="B697" s="151"/>
      <c r="C697" s="152"/>
      <c r="D697" s="152"/>
      <c r="E697" s="152"/>
    </row>
    <row r="698">
      <c r="A698" s="150"/>
      <c r="B698" s="151"/>
      <c r="C698" s="152"/>
      <c r="D698" s="152"/>
      <c r="E698" s="152"/>
    </row>
    <row r="699">
      <c r="A699" s="150"/>
      <c r="B699" s="151"/>
      <c r="C699" s="152"/>
      <c r="D699" s="152"/>
      <c r="E699" s="152"/>
    </row>
    <row r="700">
      <c r="A700" s="150"/>
      <c r="B700" s="151"/>
      <c r="C700" s="152"/>
      <c r="D700" s="152"/>
      <c r="E700" s="152"/>
    </row>
    <row r="701">
      <c r="A701" s="150"/>
      <c r="B701" s="151"/>
      <c r="C701" s="152"/>
      <c r="D701" s="152"/>
      <c r="E701" s="152"/>
    </row>
    <row r="702">
      <c r="A702" s="150"/>
      <c r="B702" s="151"/>
      <c r="C702" s="152"/>
      <c r="D702" s="152"/>
      <c r="E702" s="152"/>
    </row>
    <row r="703">
      <c r="A703" s="150"/>
      <c r="B703" s="151"/>
      <c r="C703" s="152"/>
      <c r="D703" s="152"/>
      <c r="E703" s="152"/>
    </row>
    <row r="704">
      <c r="A704" s="150"/>
      <c r="B704" s="151"/>
      <c r="C704" s="152"/>
      <c r="D704" s="152"/>
      <c r="E704" s="152"/>
    </row>
    <row r="705">
      <c r="A705" s="150"/>
      <c r="B705" s="151"/>
      <c r="C705" s="152"/>
      <c r="D705" s="152"/>
      <c r="E705" s="152"/>
    </row>
    <row r="706">
      <c r="A706" s="150"/>
      <c r="B706" s="151"/>
      <c r="C706" s="152"/>
      <c r="D706" s="152"/>
      <c r="E706" s="152"/>
    </row>
    <row r="707">
      <c r="A707" s="150"/>
      <c r="B707" s="151"/>
      <c r="C707" s="152"/>
      <c r="D707" s="152"/>
      <c r="E707" s="152"/>
    </row>
    <row r="708">
      <c r="A708" s="150"/>
      <c r="B708" s="151"/>
      <c r="C708" s="152"/>
      <c r="D708" s="152"/>
      <c r="E708" s="152"/>
    </row>
    <row r="709">
      <c r="A709" s="150"/>
      <c r="B709" s="151"/>
      <c r="C709" s="152"/>
      <c r="D709" s="152"/>
      <c r="E709" s="152"/>
    </row>
    <row r="710">
      <c r="A710" s="150"/>
      <c r="B710" s="151"/>
      <c r="C710" s="152"/>
      <c r="D710" s="152"/>
      <c r="E710" s="152"/>
    </row>
    <row r="711">
      <c r="A711" s="150"/>
      <c r="B711" s="151"/>
      <c r="C711" s="152"/>
      <c r="D711" s="152"/>
      <c r="E711" s="152"/>
    </row>
    <row r="712">
      <c r="A712" s="150"/>
      <c r="B712" s="151"/>
      <c r="C712" s="152"/>
      <c r="D712" s="152"/>
      <c r="E712" s="152"/>
    </row>
    <row r="713">
      <c r="A713" s="150"/>
      <c r="B713" s="151"/>
      <c r="C713" s="152"/>
      <c r="D713" s="152"/>
      <c r="E713" s="152"/>
    </row>
    <row r="714">
      <c r="A714" s="150"/>
      <c r="B714" s="151"/>
      <c r="C714" s="152"/>
      <c r="D714" s="152"/>
      <c r="E714" s="152"/>
    </row>
    <row r="715">
      <c r="A715" s="150"/>
      <c r="B715" s="151"/>
      <c r="C715" s="152"/>
      <c r="D715" s="152"/>
      <c r="E715" s="152"/>
    </row>
    <row r="716">
      <c r="A716" s="150"/>
      <c r="B716" s="151"/>
      <c r="C716" s="152"/>
      <c r="D716" s="152"/>
      <c r="E716" s="152"/>
    </row>
    <row r="717">
      <c r="A717" s="150"/>
      <c r="B717" s="151"/>
      <c r="C717" s="152"/>
      <c r="D717" s="152"/>
      <c r="E717" s="152"/>
    </row>
    <row r="718">
      <c r="A718" s="150"/>
      <c r="B718" s="151"/>
      <c r="C718" s="152"/>
      <c r="D718" s="152"/>
      <c r="E718" s="152"/>
    </row>
    <row r="719">
      <c r="A719" s="150"/>
      <c r="B719" s="151"/>
      <c r="C719" s="152"/>
      <c r="D719" s="152"/>
      <c r="E719" s="152"/>
    </row>
    <row r="720">
      <c r="A720" s="150"/>
      <c r="B720" s="151"/>
      <c r="C720" s="152"/>
      <c r="D720" s="152"/>
      <c r="E720" s="152"/>
    </row>
    <row r="721">
      <c r="A721" s="150"/>
      <c r="B721" s="151"/>
      <c r="C721" s="152"/>
      <c r="D721" s="152"/>
      <c r="E721" s="152"/>
    </row>
    <row r="722">
      <c r="A722" s="150"/>
      <c r="B722" s="151"/>
      <c r="C722" s="152"/>
      <c r="D722" s="152"/>
      <c r="E722" s="152"/>
    </row>
    <row r="723">
      <c r="A723" s="150"/>
      <c r="B723" s="151"/>
      <c r="C723" s="152"/>
      <c r="D723" s="152"/>
      <c r="E723" s="152"/>
    </row>
    <row r="724">
      <c r="A724" s="150"/>
      <c r="B724" s="151"/>
      <c r="C724" s="152"/>
      <c r="D724" s="152"/>
      <c r="E724" s="152"/>
    </row>
    <row r="725">
      <c r="A725" s="150"/>
      <c r="B725" s="151"/>
      <c r="C725" s="152"/>
      <c r="D725" s="152"/>
      <c r="E725" s="152"/>
    </row>
    <row r="726">
      <c r="A726" s="150"/>
      <c r="B726" s="151"/>
      <c r="C726" s="152"/>
      <c r="D726" s="152"/>
      <c r="E726" s="152"/>
    </row>
    <row r="727">
      <c r="A727" s="150"/>
      <c r="B727" s="151"/>
      <c r="C727" s="152"/>
      <c r="D727" s="152"/>
      <c r="E727" s="152"/>
    </row>
    <row r="728">
      <c r="A728" s="150"/>
      <c r="B728" s="151"/>
      <c r="C728" s="152"/>
      <c r="D728" s="152"/>
      <c r="E728" s="152"/>
    </row>
    <row r="729">
      <c r="A729" s="150"/>
      <c r="B729" s="151"/>
      <c r="C729" s="152"/>
      <c r="D729" s="152"/>
      <c r="E729" s="152"/>
    </row>
    <row r="730">
      <c r="A730" s="150"/>
      <c r="B730" s="151"/>
      <c r="C730" s="152"/>
      <c r="D730" s="152"/>
      <c r="E730" s="152"/>
    </row>
    <row r="731">
      <c r="A731" s="150"/>
      <c r="B731" s="151"/>
      <c r="C731" s="152"/>
      <c r="D731" s="152"/>
      <c r="E731" s="152"/>
    </row>
    <row r="732">
      <c r="A732" s="150"/>
      <c r="B732" s="151"/>
      <c r="C732" s="152"/>
      <c r="D732" s="152"/>
      <c r="E732" s="152"/>
    </row>
    <row r="733">
      <c r="A733" s="150"/>
      <c r="B733" s="151"/>
      <c r="C733" s="152"/>
      <c r="D733" s="152"/>
      <c r="E733" s="152"/>
    </row>
    <row r="734">
      <c r="A734" s="150"/>
      <c r="B734" s="151"/>
      <c r="C734" s="152"/>
      <c r="D734" s="152"/>
      <c r="E734" s="152"/>
    </row>
    <row r="735">
      <c r="A735" s="150"/>
      <c r="B735" s="151"/>
      <c r="C735" s="152"/>
      <c r="D735" s="152"/>
      <c r="E735" s="152"/>
    </row>
    <row r="736">
      <c r="A736" s="150"/>
      <c r="B736" s="151"/>
      <c r="C736" s="152"/>
      <c r="D736" s="152"/>
      <c r="E736" s="152"/>
    </row>
    <row r="737">
      <c r="A737" s="150"/>
      <c r="B737" s="151"/>
      <c r="C737" s="152"/>
      <c r="D737" s="152"/>
      <c r="E737" s="152"/>
    </row>
    <row r="738">
      <c r="A738" s="150"/>
      <c r="B738" s="151"/>
      <c r="C738" s="152"/>
      <c r="D738" s="152"/>
      <c r="E738" s="152"/>
    </row>
    <row r="739">
      <c r="A739" s="150"/>
      <c r="B739" s="151"/>
      <c r="C739" s="152"/>
      <c r="D739" s="152"/>
      <c r="E739" s="152"/>
    </row>
    <row r="740">
      <c r="A740" s="150"/>
      <c r="B740" s="151"/>
      <c r="C740" s="152"/>
      <c r="D740" s="152"/>
      <c r="E740" s="152"/>
    </row>
    <row r="741">
      <c r="A741" s="150"/>
      <c r="B741" s="151"/>
      <c r="C741" s="152"/>
      <c r="D741" s="152"/>
      <c r="E741" s="152"/>
    </row>
    <row r="742">
      <c r="A742" s="150"/>
      <c r="B742" s="151"/>
      <c r="C742" s="152"/>
      <c r="D742" s="152"/>
      <c r="E742" s="152"/>
    </row>
    <row r="743">
      <c r="A743" s="150"/>
      <c r="B743" s="151"/>
      <c r="C743" s="152"/>
      <c r="D743" s="152"/>
      <c r="E743" s="152"/>
    </row>
    <row r="744">
      <c r="A744" s="150"/>
      <c r="B744" s="151"/>
      <c r="C744" s="152"/>
      <c r="D744" s="152"/>
      <c r="E744" s="152"/>
    </row>
    <row r="745">
      <c r="A745" s="150"/>
      <c r="B745" s="151"/>
      <c r="C745" s="152"/>
      <c r="D745" s="152"/>
      <c r="E745" s="152"/>
    </row>
    <row r="746">
      <c r="A746" s="150"/>
      <c r="B746" s="151"/>
      <c r="C746" s="152"/>
      <c r="D746" s="152"/>
      <c r="E746" s="152"/>
    </row>
    <row r="747">
      <c r="A747" s="150"/>
      <c r="B747" s="151"/>
      <c r="C747" s="152"/>
      <c r="D747" s="152"/>
      <c r="E747" s="152"/>
    </row>
    <row r="748">
      <c r="A748" s="150"/>
      <c r="B748" s="151"/>
      <c r="C748" s="152"/>
      <c r="D748" s="152"/>
      <c r="E748" s="152"/>
    </row>
    <row r="749">
      <c r="A749" s="150"/>
      <c r="B749" s="151"/>
      <c r="C749" s="152"/>
      <c r="D749" s="152"/>
      <c r="E749" s="152"/>
    </row>
    <row r="750">
      <c r="A750" s="150"/>
      <c r="B750" s="151"/>
      <c r="C750" s="152"/>
      <c r="D750" s="152"/>
      <c r="E750" s="152"/>
    </row>
    <row r="751">
      <c r="A751" s="150"/>
      <c r="B751" s="151"/>
      <c r="C751" s="152"/>
      <c r="D751" s="152"/>
      <c r="E751" s="152"/>
    </row>
    <row r="752">
      <c r="A752" s="150"/>
      <c r="B752" s="151"/>
      <c r="C752" s="152"/>
      <c r="D752" s="152"/>
      <c r="E752" s="152"/>
    </row>
    <row r="753">
      <c r="A753" s="150"/>
      <c r="B753" s="151"/>
      <c r="C753" s="152"/>
      <c r="D753" s="152"/>
      <c r="E753" s="152"/>
    </row>
    <row r="754">
      <c r="A754" s="150"/>
      <c r="B754" s="151"/>
      <c r="C754" s="152"/>
      <c r="D754" s="152"/>
      <c r="E754" s="152"/>
    </row>
    <row r="755">
      <c r="A755" s="150"/>
      <c r="B755" s="151"/>
      <c r="C755" s="152"/>
      <c r="D755" s="152"/>
      <c r="E755" s="152"/>
    </row>
    <row r="756">
      <c r="A756" s="150"/>
      <c r="B756" s="151"/>
      <c r="C756" s="152"/>
      <c r="D756" s="152"/>
      <c r="E756" s="152"/>
    </row>
    <row r="757">
      <c r="A757" s="150"/>
      <c r="B757" s="151"/>
      <c r="C757" s="152"/>
      <c r="D757" s="152"/>
      <c r="E757" s="152"/>
    </row>
    <row r="758">
      <c r="A758" s="150"/>
      <c r="B758" s="151"/>
      <c r="C758" s="152"/>
      <c r="D758" s="152"/>
      <c r="E758" s="152"/>
    </row>
    <row r="759">
      <c r="A759" s="150"/>
      <c r="B759" s="151"/>
      <c r="C759" s="152"/>
      <c r="D759" s="152"/>
      <c r="E759" s="152"/>
    </row>
    <row r="760">
      <c r="A760" s="150"/>
      <c r="B760" s="151"/>
      <c r="C760" s="152"/>
      <c r="D760" s="152"/>
      <c r="E760" s="152"/>
    </row>
    <row r="761">
      <c r="A761" s="150"/>
      <c r="B761" s="151"/>
      <c r="C761" s="152"/>
      <c r="D761" s="152"/>
      <c r="E761" s="152"/>
    </row>
    <row r="762">
      <c r="A762" s="150"/>
      <c r="B762" s="151"/>
      <c r="C762" s="152"/>
      <c r="D762" s="152"/>
      <c r="E762" s="152"/>
    </row>
    <row r="763">
      <c r="A763" s="150"/>
      <c r="B763" s="151"/>
      <c r="C763" s="152"/>
      <c r="D763" s="152"/>
      <c r="E763" s="152"/>
    </row>
    <row r="764">
      <c r="A764" s="150"/>
      <c r="B764" s="151"/>
      <c r="C764" s="152"/>
      <c r="D764" s="152"/>
      <c r="E764" s="152"/>
    </row>
    <row r="765">
      <c r="A765" s="150"/>
      <c r="B765" s="151"/>
      <c r="C765" s="152"/>
      <c r="D765" s="152"/>
      <c r="E765" s="152"/>
    </row>
    <row r="766">
      <c r="A766" s="150"/>
      <c r="B766" s="151"/>
      <c r="C766" s="152"/>
      <c r="D766" s="152"/>
      <c r="E766" s="152"/>
    </row>
    <row r="767">
      <c r="A767" s="150"/>
      <c r="B767" s="151"/>
      <c r="C767" s="152"/>
      <c r="D767" s="152"/>
      <c r="E767" s="152"/>
    </row>
    <row r="768">
      <c r="A768" s="150"/>
      <c r="B768" s="151"/>
      <c r="C768" s="152"/>
      <c r="D768" s="152"/>
      <c r="E768" s="152"/>
    </row>
    <row r="769">
      <c r="A769" s="150"/>
      <c r="B769" s="151"/>
      <c r="C769" s="152"/>
      <c r="D769" s="152"/>
      <c r="E769" s="152"/>
    </row>
    <row r="770">
      <c r="A770" s="150"/>
      <c r="B770" s="151"/>
      <c r="C770" s="152"/>
      <c r="D770" s="152"/>
      <c r="E770" s="152"/>
    </row>
    <row r="771">
      <c r="A771" s="150"/>
      <c r="B771" s="151"/>
      <c r="C771" s="152"/>
      <c r="D771" s="152"/>
      <c r="E771" s="152"/>
    </row>
    <row r="772">
      <c r="A772" s="150"/>
      <c r="B772" s="151"/>
      <c r="C772" s="152"/>
      <c r="D772" s="152"/>
      <c r="E772" s="152"/>
    </row>
    <row r="773">
      <c r="A773" s="150"/>
      <c r="B773" s="151"/>
      <c r="C773" s="152"/>
      <c r="D773" s="152"/>
      <c r="E773" s="152"/>
    </row>
    <row r="774">
      <c r="A774" s="150"/>
      <c r="B774" s="151"/>
      <c r="C774" s="152"/>
      <c r="D774" s="152"/>
      <c r="E774" s="152"/>
    </row>
    <row r="775">
      <c r="A775" s="150"/>
      <c r="B775" s="151"/>
      <c r="C775" s="152"/>
      <c r="D775" s="152"/>
      <c r="E775" s="152"/>
    </row>
    <row r="776">
      <c r="A776" s="150"/>
      <c r="B776" s="151"/>
      <c r="C776" s="152"/>
      <c r="D776" s="152"/>
      <c r="E776" s="152"/>
    </row>
    <row r="777">
      <c r="A777" s="150"/>
      <c r="B777" s="151"/>
      <c r="C777" s="152"/>
      <c r="D777" s="152"/>
      <c r="E777" s="152"/>
    </row>
    <row r="778">
      <c r="A778" s="150"/>
      <c r="B778" s="151"/>
      <c r="C778" s="152"/>
      <c r="D778" s="152"/>
      <c r="E778" s="152"/>
    </row>
    <row r="779">
      <c r="A779" s="150"/>
      <c r="B779" s="151"/>
      <c r="C779" s="152"/>
      <c r="D779" s="152"/>
      <c r="E779" s="152"/>
    </row>
    <row r="780">
      <c r="A780" s="150"/>
      <c r="B780" s="151"/>
      <c r="C780" s="152"/>
      <c r="D780" s="152"/>
      <c r="E780" s="152"/>
    </row>
    <row r="781">
      <c r="A781" s="150"/>
      <c r="B781" s="151"/>
      <c r="C781" s="152"/>
      <c r="D781" s="152"/>
      <c r="E781" s="152"/>
    </row>
    <row r="782">
      <c r="A782" s="150"/>
      <c r="B782" s="151"/>
      <c r="C782" s="152"/>
      <c r="D782" s="152"/>
      <c r="E782" s="152"/>
    </row>
    <row r="783">
      <c r="A783" s="150"/>
      <c r="B783" s="151"/>
      <c r="C783" s="152"/>
      <c r="D783" s="152"/>
      <c r="E783" s="152"/>
    </row>
    <row r="784">
      <c r="A784" s="150"/>
      <c r="B784" s="151"/>
      <c r="C784" s="152"/>
      <c r="D784" s="152"/>
      <c r="E784" s="152"/>
    </row>
    <row r="785">
      <c r="A785" s="150"/>
      <c r="B785" s="151"/>
      <c r="C785" s="152"/>
      <c r="D785" s="152"/>
      <c r="E785" s="152"/>
    </row>
    <row r="786">
      <c r="A786" s="150"/>
      <c r="B786" s="151"/>
      <c r="C786" s="152"/>
      <c r="D786" s="152"/>
      <c r="E786" s="152"/>
    </row>
    <row r="787">
      <c r="A787" s="150"/>
      <c r="B787" s="151"/>
      <c r="C787" s="152"/>
      <c r="D787" s="152"/>
      <c r="E787" s="152"/>
    </row>
    <row r="788">
      <c r="A788" s="150"/>
      <c r="B788" s="151"/>
      <c r="C788" s="152"/>
      <c r="D788" s="152"/>
      <c r="E788" s="152"/>
    </row>
    <row r="789">
      <c r="A789" s="150"/>
      <c r="B789" s="151"/>
      <c r="C789" s="152"/>
      <c r="D789" s="152"/>
      <c r="E789" s="152"/>
    </row>
    <row r="790">
      <c r="A790" s="150"/>
      <c r="B790" s="151"/>
      <c r="C790" s="152"/>
      <c r="D790" s="152"/>
      <c r="E790" s="152"/>
    </row>
    <row r="791">
      <c r="A791" s="150"/>
      <c r="B791" s="151"/>
      <c r="C791" s="152"/>
      <c r="D791" s="152"/>
      <c r="E791" s="152"/>
    </row>
    <row r="792">
      <c r="A792" s="150"/>
      <c r="B792" s="151"/>
      <c r="C792" s="152"/>
      <c r="D792" s="152"/>
      <c r="E792" s="152"/>
    </row>
    <row r="793">
      <c r="A793" s="150"/>
      <c r="B793" s="151"/>
      <c r="C793" s="152"/>
      <c r="D793" s="152"/>
      <c r="E793" s="152"/>
    </row>
    <row r="794">
      <c r="A794" s="150"/>
      <c r="B794" s="151"/>
      <c r="C794" s="152"/>
      <c r="D794" s="152"/>
      <c r="E794" s="152"/>
    </row>
    <row r="795">
      <c r="A795" s="150"/>
      <c r="B795" s="151"/>
      <c r="C795" s="152"/>
      <c r="D795" s="152"/>
      <c r="E795" s="152"/>
    </row>
    <row r="796">
      <c r="A796" s="150"/>
      <c r="B796" s="151"/>
      <c r="C796" s="152"/>
      <c r="D796" s="152"/>
      <c r="E796" s="152"/>
    </row>
    <row r="797">
      <c r="A797" s="150"/>
      <c r="B797" s="151"/>
      <c r="C797" s="152"/>
      <c r="D797" s="152"/>
      <c r="E797" s="152"/>
    </row>
    <row r="798">
      <c r="A798" s="150"/>
      <c r="B798" s="151"/>
      <c r="C798" s="152"/>
      <c r="D798" s="152"/>
      <c r="E798" s="152"/>
    </row>
    <row r="799">
      <c r="A799" s="150"/>
      <c r="B799" s="151"/>
      <c r="C799" s="152"/>
      <c r="D799" s="152"/>
      <c r="E799" s="152"/>
    </row>
    <row r="800">
      <c r="A800" s="150"/>
      <c r="B800" s="151"/>
      <c r="C800" s="152"/>
      <c r="D800" s="152"/>
      <c r="E800" s="152"/>
    </row>
    <row r="801">
      <c r="A801" s="150"/>
      <c r="B801" s="151"/>
      <c r="C801" s="152"/>
      <c r="D801" s="152"/>
      <c r="E801" s="152"/>
    </row>
    <row r="802">
      <c r="A802" s="150"/>
      <c r="B802" s="151"/>
      <c r="C802" s="152"/>
      <c r="D802" s="152"/>
      <c r="E802" s="152"/>
    </row>
    <row r="803">
      <c r="A803" s="150"/>
      <c r="B803" s="151"/>
      <c r="C803" s="152"/>
      <c r="D803" s="152"/>
      <c r="E803" s="152"/>
    </row>
    <row r="804">
      <c r="A804" s="150"/>
      <c r="B804" s="151"/>
      <c r="C804" s="152"/>
      <c r="D804" s="152"/>
      <c r="E804" s="152"/>
    </row>
    <row r="805">
      <c r="A805" s="150"/>
      <c r="B805" s="151"/>
      <c r="C805" s="152"/>
      <c r="D805" s="152"/>
      <c r="E805" s="152"/>
    </row>
    <row r="806">
      <c r="A806" s="150"/>
      <c r="B806" s="151"/>
      <c r="C806" s="152"/>
      <c r="D806" s="152"/>
      <c r="E806" s="152"/>
    </row>
    <row r="807">
      <c r="A807" s="150"/>
      <c r="B807" s="151"/>
      <c r="C807" s="152"/>
      <c r="D807" s="152"/>
      <c r="E807" s="152"/>
    </row>
    <row r="808">
      <c r="A808" s="150"/>
      <c r="B808" s="151"/>
      <c r="C808" s="152"/>
      <c r="D808" s="152"/>
      <c r="E808" s="152"/>
    </row>
    <row r="809">
      <c r="A809" s="150"/>
      <c r="B809" s="151"/>
      <c r="C809" s="152"/>
      <c r="D809" s="152"/>
      <c r="E809" s="152"/>
    </row>
    <row r="810">
      <c r="A810" s="150"/>
      <c r="B810" s="151"/>
      <c r="C810" s="152"/>
      <c r="D810" s="152"/>
      <c r="E810" s="152"/>
    </row>
    <row r="811">
      <c r="A811" s="150"/>
      <c r="B811" s="151"/>
      <c r="C811" s="152"/>
      <c r="D811" s="152"/>
      <c r="E811" s="152"/>
    </row>
    <row r="812">
      <c r="A812" s="150"/>
      <c r="B812" s="151"/>
      <c r="C812" s="152"/>
      <c r="D812" s="152"/>
      <c r="E812" s="152"/>
    </row>
    <row r="813">
      <c r="A813" s="150"/>
      <c r="B813" s="151"/>
      <c r="C813" s="152"/>
      <c r="D813" s="152"/>
      <c r="E813" s="152"/>
    </row>
    <row r="814">
      <c r="A814" s="150"/>
      <c r="B814" s="151"/>
      <c r="C814" s="152"/>
      <c r="D814" s="152"/>
      <c r="E814" s="152"/>
    </row>
    <row r="815">
      <c r="A815" s="150"/>
      <c r="B815" s="151"/>
      <c r="C815" s="152"/>
      <c r="D815" s="152"/>
      <c r="E815" s="152"/>
    </row>
    <row r="816">
      <c r="A816" s="150"/>
      <c r="B816" s="151"/>
      <c r="C816" s="152"/>
      <c r="D816" s="152"/>
      <c r="E816" s="152"/>
    </row>
    <row r="817">
      <c r="A817" s="150"/>
      <c r="B817" s="151"/>
      <c r="C817" s="152"/>
      <c r="D817" s="152"/>
      <c r="E817" s="152"/>
    </row>
    <row r="818">
      <c r="A818" s="150"/>
      <c r="B818" s="151"/>
      <c r="C818" s="152"/>
      <c r="D818" s="152"/>
      <c r="E818" s="152"/>
    </row>
    <row r="819">
      <c r="A819" s="150"/>
      <c r="B819" s="151"/>
      <c r="C819" s="152"/>
      <c r="D819" s="152"/>
      <c r="E819" s="152"/>
    </row>
    <row r="820">
      <c r="A820" s="150"/>
      <c r="B820" s="151"/>
      <c r="C820" s="152"/>
      <c r="D820" s="152"/>
      <c r="E820" s="152"/>
    </row>
    <row r="821">
      <c r="A821" s="150"/>
      <c r="B821" s="151"/>
      <c r="C821" s="152"/>
      <c r="D821" s="152"/>
      <c r="E821" s="152"/>
    </row>
    <row r="822">
      <c r="A822" s="150"/>
      <c r="B822" s="151"/>
      <c r="C822" s="152"/>
      <c r="D822" s="152"/>
      <c r="E822" s="152"/>
    </row>
    <row r="823">
      <c r="A823" s="150"/>
      <c r="B823" s="151"/>
      <c r="C823" s="152"/>
      <c r="D823" s="152"/>
      <c r="E823" s="152"/>
    </row>
    <row r="824">
      <c r="A824" s="150"/>
      <c r="B824" s="151"/>
      <c r="C824" s="152"/>
      <c r="D824" s="152"/>
      <c r="E824" s="152"/>
    </row>
    <row r="825">
      <c r="A825" s="150"/>
      <c r="B825" s="151"/>
      <c r="C825" s="152"/>
      <c r="D825" s="152"/>
      <c r="E825" s="152"/>
    </row>
    <row r="826">
      <c r="A826" s="150"/>
      <c r="B826" s="151"/>
      <c r="C826" s="152"/>
      <c r="D826" s="152"/>
      <c r="E826" s="152"/>
    </row>
    <row r="827">
      <c r="A827" s="150"/>
      <c r="B827" s="151"/>
      <c r="C827" s="152"/>
      <c r="D827" s="152"/>
      <c r="E827" s="152"/>
    </row>
    <row r="828">
      <c r="A828" s="150"/>
      <c r="B828" s="151"/>
      <c r="C828" s="152"/>
      <c r="D828" s="152"/>
      <c r="E828" s="152"/>
    </row>
    <row r="829">
      <c r="A829" s="150"/>
      <c r="B829" s="151"/>
      <c r="C829" s="152"/>
      <c r="D829" s="152"/>
      <c r="E829" s="152"/>
    </row>
    <row r="830">
      <c r="A830" s="150"/>
      <c r="B830" s="151"/>
      <c r="C830" s="152"/>
      <c r="D830" s="152"/>
      <c r="E830" s="152"/>
    </row>
    <row r="831">
      <c r="A831" s="150"/>
      <c r="B831" s="151"/>
      <c r="C831" s="152"/>
      <c r="D831" s="152"/>
      <c r="E831" s="152"/>
    </row>
    <row r="832">
      <c r="A832" s="150"/>
      <c r="B832" s="151"/>
      <c r="C832" s="152"/>
      <c r="D832" s="152"/>
      <c r="E832" s="152"/>
    </row>
    <row r="833">
      <c r="A833" s="150"/>
      <c r="B833" s="151"/>
      <c r="C833" s="152"/>
      <c r="D833" s="152"/>
      <c r="E833" s="152"/>
    </row>
    <row r="834">
      <c r="A834" s="150"/>
      <c r="B834" s="151"/>
      <c r="C834" s="152"/>
      <c r="D834" s="152"/>
      <c r="E834" s="152"/>
    </row>
    <row r="835">
      <c r="A835" s="150"/>
      <c r="B835" s="151"/>
      <c r="C835" s="152"/>
      <c r="D835" s="152"/>
      <c r="E835" s="152"/>
    </row>
    <row r="836">
      <c r="A836" s="150"/>
      <c r="B836" s="151"/>
      <c r="C836" s="152"/>
      <c r="D836" s="152"/>
      <c r="E836" s="152"/>
    </row>
    <row r="837">
      <c r="A837" s="150"/>
      <c r="B837" s="151"/>
      <c r="C837" s="152"/>
      <c r="D837" s="152"/>
      <c r="E837" s="152"/>
    </row>
    <row r="838">
      <c r="A838" s="150"/>
      <c r="B838" s="151"/>
      <c r="C838" s="152"/>
      <c r="D838" s="152"/>
      <c r="E838" s="152"/>
    </row>
    <row r="839">
      <c r="A839" s="150"/>
      <c r="B839" s="151"/>
      <c r="C839" s="152"/>
      <c r="D839" s="152"/>
      <c r="E839" s="152"/>
    </row>
    <row r="840">
      <c r="A840" s="150"/>
      <c r="B840" s="151"/>
      <c r="C840" s="152"/>
      <c r="D840" s="152"/>
      <c r="E840" s="152"/>
    </row>
    <row r="841">
      <c r="A841" s="150"/>
      <c r="B841" s="151"/>
      <c r="C841" s="152"/>
      <c r="D841" s="152"/>
      <c r="E841" s="152"/>
    </row>
    <row r="842">
      <c r="A842" s="150"/>
      <c r="B842" s="151"/>
      <c r="C842" s="152"/>
      <c r="D842" s="152"/>
      <c r="E842" s="152"/>
    </row>
    <row r="843">
      <c r="A843" s="150"/>
      <c r="B843" s="151"/>
      <c r="C843" s="152"/>
      <c r="D843" s="152"/>
      <c r="E843" s="152"/>
    </row>
    <row r="844">
      <c r="A844" s="150"/>
      <c r="B844" s="151"/>
      <c r="C844" s="152"/>
      <c r="D844" s="152"/>
      <c r="E844" s="152"/>
    </row>
    <row r="845">
      <c r="A845" s="150"/>
      <c r="B845" s="151"/>
      <c r="C845" s="152"/>
      <c r="D845" s="152"/>
      <c r="E845" s="152"/>
    </row>
    <row r="846">
      <c r="A846" s="150"/>
      <c r="B846" s="151"/>
      <c r="C846" s="152"/>
      <c r="D846" s="152"/>
      <c r="E846" s="152"/>
    </row>
    <row r="847">
      <c r="A847" s="150"/>
      <c r="B847" s="151"/>
      <c r="C847" s="152"/>
      <c r="D847" s="152"/>
      <c r="E847" s="152"/>
    </row>
    <row r="848">
      <c r="A848" s="150"/>
      <c r="B848" s="151"/>
      <c r="C848" s="152"/>
      <c r="D848" s="152"/>
      <c r="E848" s="152"/>
    </row>
    <row r="849">
      <c r="A849" s="150"/>
      <c r="B849" s="151"/>
      <c r="C849" s="152"/>
      <c r="D849" s="152"/>
      <c r="E849" s="152"/>
    </row>
    <row r="850">
      <c r="A850" s="150"/>
      <c r="B850" s="151"/>
      <c r="C850" s="152"/>
      <c r="D850" s="152"/>
      <c r="E850" s="152"/>
    </row>
    <row r="851">
      <c r="A851" s="150"/>
      <c r="B851" s="151"/>
      <c r="C851" s="152"/>
      <c r="D851" s="152"/>
      <c r="E851" s="152"/>
    </row>
    <row r="852">
      <c r="A852" s="150"/>
      <c r="B852" s="151"/>
      <c r="C852" s="152"/>
      <c r="D852" s="152"/>
      <c r="E852" s="152"/>
    </row>
    <row r="853">
      <c r="A853" s="150"/>
      <c r="B853" s="151"/>
      <c r="C853" s="152"/>
      <c r="D853" s="152"/>
      <c r="E853" s="152"/>
    </row>
    <row r="854">
      <c r="A854" s="150"/>
      <c r="B854" s="151"/>
      <c r="C854" s="152"/>
      <c r="D854" s="152"/>
      <c r="E854" s="152"/>
    </row>
    <row r="855">
      <c r="A855" s="150"/>
      <c r="B855" s="151"/>
      <c r="C855" s="152"/>
      <c r="D855" s="152"/>
      <c r="E855" s="152"/>
    </row>
    <row r="856">
      <c r="A856" s="150"/>
      <c r="B856" s="151"/>
      <c r="C856" s="152"/>
      <c r="D856" s="152"/>
      <c r="E856" s="152"/>
    </row>
    <row r="857">
      <c r="A857" s="150"/>
      <c r="B857" s="151"/>
      <c r="C857" s="152"/>
      <c r="D857" s="152"/>
      <c r="E857" s="152"/>
    </row>
    <row r="858">
      <c r="A858" s="150"/>
      <c r="B858" s="151"/>
      <c r="C858" s="152"/>
      <c r="D858" s="152"/>
      <c r="E858" s="152"/>
    </row>
    <row r="859">
      <c r="A859" s="150"/>
      <c r="B859" s="151"/>
      <c r="C859" s="152"/>
      <c r="D859" s="152"/>
      <c r="E859" s="152"/>
    </row>
    <row r="860">
      <c r="A860" s="150"/>
      <c r="B860" s="151"/>
      <c r="C860" s="152"/>
      <c r="D860" s="152"/>
      <c r="E860" s="152"/>
    </row>
    <row r="861">
      <c r="A861" s="150"/>
      <c r="B861" s="151"/>
      <c r="C861" s="152"/>
      <c r="D861" s="152"/>
      <c r="E861" s="152"/>
    </row>
    <row r="862">
      <c r="A862" s="150"/>
      <c r="B862" s="151"/>
      <c r="C862" s="152"/>
      <c r="D862" s="152"/>
      <c r="E862" s="152"/>
    </row>
    <row r="863">
      <c r="A863" s="150"/>
      <c r="B863" s="151"/>
      <c r="C863" s="152"/>
      <c r="D863" s="152"/>
      <c r="E863" s="152"/>
    </row>
    <row r="864">
      <c r="A864" s="150"/>
      <c r="B864" s="151"/>
      <c r="C864" s="152"/>
      <c r="D864" s="152"/>
      <c r="E864" s="152"/>
    </row>
    <row r="865">
      <c r="A865" s="150"/>
      <c r="B865" s="151"/>
      <c r="C865" s="152"/>
      <c r="D865" s="152"/>
      <c r="E865" s="152"/>
    </row>
    <row r="866">
      <c r="A866" s="150"/>
      <c r="B866" s="151"/>
      <c r="C866" s="152"/>
      <c r="D866" s="152"/>
      <c r="E866" s="152"/>
    </row>
    <row r="867">
      <c r="A867" s="150"/>
      <c r="B867" s="151"/>
      <c r="C867" s="152"/>
      <c r="D867" s="152"/>
      <c r="E867" s="152"/>
    </row>
    <row r="868">
      <c r="A868" s="150"/>
      <c r="B868" s="151"/>
      <c r="C868" s="152"/>
      <c r="D868" s="152"/>
      <c r="E868" s="152"/>
    </row>
    <row r="869">
      <c r="A869" s="150"/>
      <c r="B869" s="151"/>
      <c r="C869" s="152"/>
      <c r="D869" s="152"/>
      <c r="E869" s="152"/>
    </row>
    <row r="870">
      <c r="A870" s="150"/>
      <c r="B870" s="151"/>
      <c r="C870" s="152"/>
      <c r="D870" s="152"/>
      <c r="E870" s="152"/>
    </row>
    <row r="871">
      <c r="A871" s="150"/>
      <c r="B871" s="151"/>
      <c r="C871" s="152"/>
      <c r="D871" s="152"/>
      <c r="E871" s="152"/>
    </row>
    <row r="872">
      <c r="A872" s="150"/>
      <c r="B872" s="151"/>
      <c r="C872" s="152"/>
      <c r="D872" s="152"/>
      <c r="E872" s="152"/>
    </row>
    <row r="873">
      <c r="A873" s="150"/>
      <c r="B873" s="151"/>
      <c r="C873" s="152"/>
      <c r="D873" s="152"/>
      <c r="E873" s="152"/>
    </row>
    <row r="874">
      <c r="A874" s="150"/>
      <c r="B874" s="151"/>
      <c r="C874" s="152"/>
      <c r="D874" s="152"/>
      <c r="E874" s="152"/>
    </row>
    <row r="875">
      <c r="A875" s="150"/>
      <c r="B875" s="151"/>
      <c r="C875" s="152"/>
      <c r="D875" s="152"/>
      <c r="E875" s="152"/>
    </row>
    <row r="876">
      <c r="A876" s="150"/>
      <c r="B876" s="151"/>
      <c r="C876" s="152"/>
      <c r="D876" s="152"/>
      <c r="E876" s="152"/>
    </row>
    <row r="877">
      <c r="A877" s="150"/>
      <c r="B877" s="151"/>
      <c r="C877" s="152"/>
      <c r="D877" s="152"/>
      <c r="E877" s="152"/>
    </row>
    <row r="878">
      <c r="A878" s="150"/>
      <c r="B878" s="151"/>
      <c r="C878" s="152"/>
      <c r="D878" s="152"/>
      <c r="E878" s="152"/>
    </row>
    <row r="879">
      <c r="A879" s="150"/>
      <c r="B879" s="151"/>
      <c r="C879" s="152"/>
      <c r="D879" s="152"/>
      <c r="E879" s="152"/>
    </row>
    <row r="880">
      <c r="A880" s="150"/>
      <c r="B880" s="151"/>
      <c r="C880" s="152"/>
      <c r="D880" s="152"/>
      <c r="E880" s="152"/>
    </row>
    <row r="881">
      <c r="A881" s="150"/>
      <c r="B881" s="151"/>
      <c r="C881" s="152"/>
      <c r="D881" s="152"/>
      <c r="E881" s="152"/>
    </row>
    <row r="882">
      <c r="A882" s="150"/>
      <c r="B882" s="151"/>
      <c r="C882" s="152"/>
      <c r="D882" s="152"/>
      <c r="E882" s="152"/>
    </row>
    <row r="883">
      <c r="A883" s="150"/>
      <c r="B883" s="151"/>
      <c r="C883" s="152"/>
      <c r="D883" s="152"/>
      <c r="E883" s="152"/>
    </row>
    <row r="884">
      <c r="A884" s="150"/>
      <c r="B884" s="151"/>
      <c r="C884" s="152"/>
      <c r="D884" s="152"/>
      <c r="E884" s="152"/>
    </row>
    <row r="885">
      <c r="A885" s="150"/>
      <c r="B885" s="151"/>
      <c r="C885" s="152"/>
      <c r="D885" s="152"/>
      <c r="E885" s="152"/>
    </row>
    <row r="886">
      <c r="A886" s="150"/>
      <c r="B886" s="151"/>
      <c r="C886" s="152"/>
      <c r="D886" s="152"/>
      <c r="E886" s="152"/>
    </row>
    <row r="887">
      <c r="A887" s="150"/>
      <c r="B887" s="151"/>
      <c r="C887" s="152"/>
      <c r="D887" s="152"/>
      <c r="E887" s="152"/>
    </row>
    <row r="888">
      <c r="A888" s="150"/>
      <c r="B888" s="151"/>
      <c r="C888" s="152"/>
      <c r="D888" s="152"/>
      <c r="E888" s="152"/>
    </row>
    <row r="889">
      <c r="A889" s="150"/>
      <c r="B889" s="151"/>
      <c r="C889" s="152"/>
      <c r="D889" s="152"/>
      <c r="E889" s="152"/>
    </row>
    <row r="890">
      <c r="A890" s="150"/>
      <c r="B890" s="151"/>
      <c r="C890" s="152"/>
      <c r="D890" s="152"/>
      <c r="E890" s="152"/>
    </row>
    <row r="891">
      <c r="A891" s="150"/>
      <c r="B891" s="151"/>
      <c r="C891" s="152"/>
      <c r="D891" s="152"/>
      <c r="E891" s="152"/>
    </row>
    <row r="892">
      <c r="A892" s="150"/>
      <c r="B892" s="151"/>
      <c r="C892" s="152"/>
      <c r="D892" s="152"/>
      <c r="E892" s="152"/>
    </row>
    <row r="893">
      <c r="A893" s="150"/>
      <c r="B893" s="151"/>
      <c r="C893" s="152"/>
      <c r="D893" s="152"/>
      <c r="E893" s="152"/>
    </row>
    <row r="894">
      <c r="A894" s="150"/>
      <c r="B894" s="151"/>
      <c r="C894" s="152"/>
      <c r="D894" s="152"/>
      <c r="E894" s="152"/>
    </row>
    <row r="895">
      <c r="A895" s="150"/>
      <c r="B895" s="151"/>
      <c r="C895" s="152"/>
      <c r="D895" s="152"/>
      <c r="E895" s="152"/>
    </row>
    <row r="896">
      <c r="A896" s="150"/>
      <c r="B896" s="151"/>
      <c r="C896" s="152"/>
      <c r="D896" s="152"/>
      <c r="E896" s="152"/>
    </row>
    <row r="897">
      <c r="A897" s="150"/>
      <c r="B897" s="151"/>
      <c r="C897" s="152"/>
      <c r="D897" s="152"/>
      <c r="E897" s="152"/>
    </row>
    <row r="898">
      <c r="A898" s="150"/>
      <c r="B898" s="151"/>
      <c r="C898" s="152"/>
      <c r="D898" s="152"/>
      <c r="E898" s="152"/>
    </row>
    <row r="899">
      <c r="A899" s="150"/>
      <c r="B899" s="151"/>
      <c r="C899" s="152"/>
      <c r="D899" s="152"/>
      <c r="E899" s="152"/>
    </row>
    <row r="900">
      <c r="A900" s="150"/>
      <c r="B900" s="151"/>
      <c r="C900" s="152"/>
      <c r="D900" s="152"/>
      <c r="E900" s="152"/>
    </row>
    <row r="901">
      <c r="A901" s="150"/>
      <c r="B901" s="151"/>
      <c r="C901" s="152"/>
      <c r="D901" s="152"/>
      <c r="E901" s="152"/>
    </row>
    <row r="902">
      <c r="A902" s="150"/>
      <c r="B902" s="151"/>
      <c r="C902" s="152"/>
      <c r="D902" s="152"/>
      <c r="E902" s="152"/>
    </row>
    <row r="903">
      <c r="A903" s="150"/>
      <c r="B903" s="151"/>
      <c r="C903" s="152"/>
      <c r="D903" s="152"/>
      <c r="E903" s="152"/>
    </row>
    <row r="904">
      <c r="A904" s="150"/>
      <c r="B904" s="151"/>
      <c r="C904" s="152"/>
      <c r="D904" s="152"/>
      <c r="E904" s="152"/>
    </row>
    <row r="905">
      <c r="A905" s="150"/>
      <c r="B905" s="151"/>
      <c r="C905" s="152"/>
      <c r="D905" s="152"/>
      <c r="E905" s="152"/>
    </row>
    <row r="906">
      <c r="A906" s="150"/>
      <c r="B906" s="151"/>
      <c r="C906" s="152"/>
      <c r="D906" s="152"/>
      <c r="E906" s="152"/>
    </row>
    <row r="907">
      <c r="A907" s="150"/>
      <c r="B907" s="151"/>
      <c r="C907" s="152"/>
      <c r="D907" s="152"/>
      <c r="E907" s="152"/>
    </row>
    <row r="908">
      <c r="A908" s="150"/>
      <c r="B908" s="151"/>
      <c r="C908" s="152"/>
      <c r="D908" s="152"/>
      <c r="E908" s="152"/>
    </row>
    <row r="909">
      <c r="A909" s="150"/>
      <c r="B909" s="151"/>
      <c r="C909" s="152"/>
      <c r="D909" s="152"/>
      <c r="E909" s="152"/>
    </row>
    <row r="910">
      <c r="A910" s="150"/>
      <c r="B910" s="151"/>
      <c r="C910" s="152"/>
      <c r="D910" s="152"/>
      <c r="E910" s="152"/>
    </row>
    <row r="911">
      <c r="A911" s="150"/>
      <c r="B911" s="151"/>
      <c r="C911" s="152"/>
      <c r="D911" s="152"/>
      <c r="E911" s="152"/>
    </row>
    <row r="912">
      <c r="A912" s="150"/>
      <c r="B912" s="151"/>
      <c r="C912" s="152"/>
      <c r="D912" s="152"/>
      <c r="E912" s="152"/>
    </row>
    <row r="913">
      <c r="A913" s="150"/>
      <c r="B913" s="151"/>
      <c r="C913" s="152"/>
      <c r="D913" s="152"/>
      <c r="E913" s="152"/>
    </row>
    <row r="914">
      <c r="A914" s="150"/>
      <c r="B914" s="151"/>
      <c r="C914" s="152"/>
      <c r="D914" s="152"/>
      <c r="E914" s="152"/>
    </row>
    <row r="915">
      <c r="A915" s="150"/>
      <c r="B915" s="151"/>
      <c r="C915" s="152"/>
      <c r="D915" s="152"/>
      <c r="E915" s="152"/>
    </row>
    <row r="916">
      <c r="A916" s="150"/>
      <c r="B916" s="151"/>
      <c r="C916" s="152"/>
      <c r="D916" s="152"/>
      <c r="E916" s="152"/>
    </row>
    <row r="917">
      <c r="A917" s="150"/>
      <c r="B917" s="151"/>
      <c r="C917" s="152"/>
      <c r="D917" s="152"/>
      <c r="E917" s="152"/>
    </row>
    <row r="918">
      <c r="A918" s="150"/>
      <c r="B918" s="151"/>
      <c r="C918" s="152"/>
      <c r="D918" s="152"/>
      <c r="E918" s="152"/>
    </row>
    <row r="919">
      <c r="A919" s="150"/>
      <c r="B919" s="151"/>
      <c r="C919" s="152"/>
      <c r="D919" s="152"/>
      <c r="E919" s="152"/>
    </row>
    <row r="920">
      <c r="A920" s="150"/>
      <c r="B920" s="151"/>
      <c r="C920" s="152"/>
      <c r="D920" s="152"/>
      <c r="E920" s="152"/>
    </row>
    <row r="921">
      <c r="A921" s="150"/>
      <c r="B921" s="151"/>
      <c r="C921" s="152"/>
      <c r="D921" s="152"/>
      <c r="E921" s="152"/>
    </row>
    <row r="922">
      <c r="A922" s="150"/>
      <c r="B922" s="151"/>
      <c r="C922" s="152"/>
      <c r="D922" s="152"/>
      <c r="E922" s="152"/>
    </row>
    <row r="923">
      <c r="A923" s="150"/>
      <c r="B923" s="151"/>
      <c r="C923" s="152"/>
      <c r="D923" s="152"/>
      <c r="E923" s="152"/>
    </row>
    <row r="924">
      <c r="A924" s="150"/>
      <c r="B924" s="151"/>
      <c r="C924" s="152"/>
      <c r="D924" s="152"/>
      <c r="E924" s="152"/>
    </row>
    <row r="925">
      <c r="A925" s="150"/>
      <c r="B925" s="151"/>
      <c r="C925" s="152"/>
      <c r="D925" s="152"/>
      <c r="E925" s="152"/>
    </row>
    <row r="926">
      <c r="A926" s="150"/>
      <c r="B926" s="151"/>
      <c r="C926" s="152"/>
      <c r="D926" s="152"/>
      <c r="E926" s="152"/>
    </row>
    <row r="927">
      <c r="A927" s="150"/>
      <c r="B927" s="151"/>
      <c r="C927" s="152"/>
      <c r="D927" s="152"/>
      <c r="E927" s="152"/>
    </row>
    <row r="928">
      <c r="A928" s="150"/>
      <c r="B928" s="151"/>
      <c r="C928" s="152"/>
      <c r="D928" s="152"/>
      <c r="E928" s="152"/>
    </row>
    <row r="929">
      <c r="A929" s="150"/>
      <c r="B929" s="151"/>
      <c r="C929" s="152"/>
      <c r="D929" s="152"/>
      <c r="E929" s="152"/>
    </row>
    <row r="930">
      <c r="A930" s="150"/>
      <c r="B930" s="151"/>
      <c r="C930" s="152"/>
      <c r="D930" s="152"/>
      <c r="E930" s="152"/>
    </row>
    <row r="931">
      <c r="A931" s="150"/>
      <c r="B931" s="151"/>
      <c r="C931" s="152"/>
      <c r="D931" s="152"/>
      <c r="E931" s="152"/>
    </row>
    <row r="932">
      <c r="A932" s="150"/>
      <c r="B932" s="151"/>
      <c r="C932" s="152"/>
      <c r="D932" s="152"/>
      <c r="E932" s="152"/>
    </row>
    <row r="933">
      <c r="A933" s="150"/>
      <c r="B933" s="151"/>
      <c r="C933" s="152"/>
      <c r="D933" s="152"/>
      <c r="E933" s="152"/>
    </row>
    <row r="934">
      <c r="A934" s="150"/>
      <c r="B934" s="151"/>
      <c r="C934" s="152"/>
      <c r="D934" s="152"/>
      <c r="E934" s="152"/>
    </row>
    <row r="935">
      <c r="A935" s="150"/>
      <c r="B935" s="151"/>
      <c r="C935" s="152"/>
      <c r="D935" s="152"/>
      <c r="E935" s="152"/>
    </row>
    <row r="936">
      <c r="A936" s="150"/>
      <c r="B936" s="151"/>
      <c r="C936" s="152"/>
      <c r="D936" s="152"/>
      <c r="E936" s="152"/>
    </row>
    <row r="937">
      <c r="A937" s="150"/>
      <c r="B937" s="151"/>
      <c r="C937" s="152"/>
      <c r="D937" s="152"/>
      <c r="E937" s="152"/>
    </row>
    <row r="938">
      <c r="A938" s="150"/>
      <c r="B938" s="151"/>
      <c r="C938" s="152"/>
      <c r="D938" s="152"/>
      <c r="E938" s="152"/>
    </row>
    <row r="939">
      <c r="A939" s="150"/>
      <c r="B939" s="151"/>
      <c r="C939" s="152"/>
      <c r="D939" s="152"/>
      <c r="E939" s="152"/>
    </row>
    <row r="940">
      <c r="A940" s="150"/>
      <c r="B940" s="151"/>
      <c r="C940" s="152"/>
      <c r="D940" s="152"/>
      <c r="E940" s="152"/>
    </row>
    <row r="941">
      <c r="A941" s="150"/>
      <c r="B941" s="151"/>
      <c r="C941" s="152"/>
      <c r="D941" s="152"/>
      <c r="E941" s="152"/>
    </row>
    <row r="942">
      <c r="A942" s="150"/>
      <c r="B942" s="151"/>
      <c r="C942" s="152"/>
      <c r="D942" s="152"/>
      <c r="E942" s="152"/>
    </row>
    <row r="943">
      <c r="A943" s="150"/>
      <c r="B943" s="151"/>
      <c r="C943" s="152"/>
      <c r="D943" s="152"/>
      <c r="E943" s="152"/>
    </row>
    <row r="944">
      <c r="A944" s="150"/>
      <c r="B944" s="151"/>
      <c r="C944" s="152"/>
      <c r="D944" s="152"/>
      <c r="E944" s="152"/>
    </row>
    <row r="945">
      <c r="A945" s="150"/>
      <c r="B945" s="151"/>
      <c r="C945" s="152"/>
      <c r="D945" s="152"/>
      <c r="E945" s="152"/>
    </row>
    <row r="946">
      <c r="A946" s="150"/>
      <c r="B946" s="151"/>
      <c r="C946" s="152"/>
      <c r="D946" s="152"/>
      <c r="E946" s="152"/>
    </row>
    <row r="947">
      <c r="A947" s="150"/>
      <c r="B947" s="151"/>
      <c r="C947" s="152"/>
      <c r="D947" s="152"/>
      <c r="E947" s="152"/>
    </row>
    <row r="948">
      <c r="A948" s="150"/>
      <c r="B948" s="151"/>
      <c r="C948" s="152"/>
      <c r="D948" s="152"/>
      <c r="E948" s="152"/>
    </row>
    <row r="949">
      <c r="A949" s="150"/>
      <c r="B949" s="151"/>
      <c r="C949" s="152"/>
      <c r="D949" s="152"/>
      <c r="E949" s="152"/>
    </row>
    <row r="950">
      <c r="A950" s="150"/>
      <c r="B950" s="151"/>
      <c r="C950" s="152"/>
      <c r="D950" s="152"/>
      <c r="E950" s="152"/>
    </row>
    <row r="951">
      <c r="A951" s="150"/>
      <c r="B951" s="151"/>
      <c r="C951" s="152"/>
      <c r="D951" s="152"/>
      <c r="E951" s="152"/>
    </row>
    <row r="952">
      <c r="A952" s="150"/>
      <c r="B952" s="151"/>
      <c r="C952" s="152"/>
      <c r="D952" s="152"/>
      <c r="E952" s="152"/>
    </row>
    <row r="953">
      <c r="A953" s="150"/>
      <c r="B953" s="151"/>
      <c r="C953" s="152"/>
      <c r="D953" s="152"/>
      <c r="E953" s="152"/>
    </row>
    <row r="954">
      <c r="A954" s="150"/>
      <c r="B954" s="151"/>
      <c r="C954" s="152"/>
      <c r="D954" s="152"/>
      <c r="E954" s="152"/>
    </row>
    <row r="955">
      <c r="A955" s="150"/>
      <c r="B955" s="151"/>
      <c r="C955" s="152"/>
      <c r="D955" s="152"/>
      <c r="E955" s="152"/>
    </row>
    <row r="956">
      <c r="A956" s="150"/>
      <c r="B956" s="151"/>
      <c r="C956" s="152"/>
      <c r="D956" s="152"/>
      <c r="E956" s="152"/>
    </row>
    <row r="957">
      <c r="A957" s="150"/>
      <c r="B957" s="151"/>
      <c r="C957" s="152"/>
      <c r="D957" s="152"/>
      <c r="E957" s="152"/>
    </row>
    <row r="958">
      <c r="A958" s="150"/>
      <c r="B958" s="151"/>
      <c r="C958" s="152"/>
      <c r="D958" s="152"/>
      <c r="E958" s="152"/>
    </row>
    <row r="959">
      <c r="A959" s="150"/>
      <c r="B959" s="151"/>
      <c r="C959" s="152"/>
      <c r="D959" s="152"/>
      <c r="E959" s="152"/>
    </row>
    <row r="960">
      <c r="A960" s="150"/>
      <c r="B960" s="151"/>
      <c r="C960" s="152"/>
      <c r="D960" s="152"/>
      <c r="E960" s="152"/>
    </row>
    <row r="961">
      <c r="A961" s="150"/>
      <c r="B961" s="151"/>
      <c r="C961" s="152"/>
      <c r="D961" s="152"/>
      <c r="E961" s="152"/>
    </row>
    <row r="962">
      <c r="A962" s="150"/>
      <c r="B962" s="151"/>
      <c r="C962" s="152"/>
      <c r="D962" s="152"/>
      <c r="E962" s="152"/>
    </row>
    <row r="963">
      <c r="A963" s="150"/>
      <c r="B963" s="151"/>
      <c r="C963" s="152"/>
      <c r="D963" s="152"/>
      <c r="E963" s="152"/>
    </row>
    <row r="964">
      <c r="A964" s="150"/>
      <c r="B964" s="151"/>
      <c r="C964" s="152"/>
      <c r="D964" s="152"/>
      <c r="E964" s="152"/>
    </row>
    <row r="965">
      <c r="A965" s="150"/>
      <c r="B965" s="151"/>
      <c r="C965" s="152"/>
      <c r="D965" s="152"/>
      <c r="E965" s="152"/>
    </row>
    <row r="966">
      <c r="A966" s="150"/>
      <c r="B966" s="151"/>
      <c r="C966" s="152"/>
      <c r="D966" s="152"/>
      <c r="E966" s="152"/>
    </row>
    <row r="967">
      <c r="A967" s="150"/>
      <c r="B967" s="151"/>
      <c r="C967" s="152"/>
      <c r="D967" s="152"/>
      <c r="E967" s="152"/>
    </row>
    <row r="968">
      <c r="A968" s="150"/>
      <c r="B968" s="151"/>
      <c r="C968" s="152"/>
      <c r="D968" s="152"/>
      <c r="E968" s="152"/>
    </row>
    <row r="969">
      <c r="A969" s="150"/>
      <c r="B969" s="151"/>
      <c r="C969" s="152"/>
      <c r="D969" s="152"/>
      <c r="E969" s="152"/>
    </row>
    <row r="970">
      <c r="A970" s="150"/>
      <c r="B970" s="151"/>
      <c r="C970" s="152"/>
      <c r="D970" s="152"/>
      <c r="E970" s="152"/>
    </row>
    <row r="971">
      <c r="A971" s="150"/>
      <c r="B971" s="151"/>
      <c r="C971" s="152"/>
      <c r="D971" s="152"/>
      <c r="E971" s="152"/>
    </row>
    <row r="972">
      <c r="A972" s="150"/>
      <c r="B972" s="151"/>
      <c r="C972" s="152"/>
      <c r="D972" s="152"/>
      <c r="E972" s="152"/>
    </row>
    <row r="973">
      <c r="A973" s="150"/>
      <c r="B973" s="151"/>
      <c r="C973" s="152"/>
      <c r="D973" s="152"/>
      <c r="E973" s="152"/>
    </row>
    <row r="974">
      <c r="A974" s="150"/>
      <c r="B974" s="151"/>
      <c r="C974" s="152"/>
      <c r="D974" s="152"/>
      <c r="E974" s="152"/>
    </row>
    <row r="975">
      <c r="A975" s="150"/>
      <c r="B975" s="151"/>
      <c r="C975" s="152"/>
      <c r="D975" s="152"/>
      <c r="E975" s="152"/>
    </row>
    <row r="976">
      <c r="A976" s="150"/>
      <c r="B976" s="151"/>
      <c r="C976" s="152"/>
      <c r="D976" s="152"/>
      <c r="E976" s="152"/>
    </row>
    <row r="977">
      <c r="A977" s="150"/>
      <c r="B977" s="151"/>
      <c r="C977" s="152"/>
      <c r="D977" s="152"/>
      <c r="E977" s="152"/>
    </row>
    <row r="978">
      <c r="A978" s="150"/>
      <c r="B978" s="151"/>
      <c r="C978" s="152"/>
      <c r="D978" s="152"/>
      <c r="E978" s="152"/>
    </row>
    <row r="979">
      <c r="A979" s="150"/>
      <c r="B979" s="151"/>
      <c r="C979" s="152"/>
      <c r="D979" s="152"/>
      <c r="E979" s="152"/>
    </row>
    <row r="980">
      <c r="A980" s="150"/>
      <c r="B980" s="151"/>
      <c r="C980" s="152"/>
      <c r="D980" s="152"/>
      <c r="E980" s="152"/>
    </row>
    <row r="981">
      <c r="A981" s="150"/>
      <c r="B981" s="151"/>
      <c r="C981" s="152"/>
      <c r="D981" s="152"/>
      <c r="E981" s="152"/>
    </row>
    <row r="982">
      <c r="A982" s="150"/>
      <c r="B982" s="151"/>
      <c r="C982" s="152"/>
      <c r="D982" s="152"/>
      <c r="E982" s="152"/>
    </row>
    <row r="983">
      <c r="A983" s="150"/>
      <c r="B983" s="151"/>
      <c r="C983" s="152"/>
      <c r="D983" s="152"/>
      <c r="E983" s="152"/>
    </row>
    <row r="984">
      <c r="A984" s="150"/>
      <c r="B984" s="151"/>
      <c r="C984" s="152"/>
      <c r="D984" s="152"/>
      <c r="E984" s="152"/>
    </row>
    <row r="985">
      <c r="A985" s="150"/>
      <c r="B985" s="151"/>
      <c r="C985" s="152"/>
      <c r="D985" s="152"/>
      <c r="E985" s="152"/>
    </row>
    <row r="986">
      <c r="A986" s="150"/>
      <c r="B986" s="151"/>
      <c r="C986" s="152"/>
      <c r="D986" s="152"/>
      <c r="E986" s="152"/>
    </row>
    <row r="987">
      <c r="A987" s="150"/>
      <c r="B987" s="151"/>
      <c r="C987" s="152"/>
      <c r="D987" s="152"/>
      <c r="E987" s="152"/>
    </row>
    <row r="988">
      <c r="A988" s="150"/>
      <c r="B988" s="151"/>
      <c r="C988" s="152"/>
      <c r="D988" s="152"/>
      <c r="E988" s="152"/>
    </row>
    <row r="989">
      <c r="A989" s="150"/>
      <c r="B989" s="151"/>
      <c r="C989" s="152"/>
      <c r="D989" s="152"/>
      <c r="E989" s="152"/>
    </row>
    <row r="990">
      <c r="A990" s="150"/>
      <c r="B990" s="151"/>
      <c r="C990" s="152"/>
      <c r="D990" s="152"/>
      <c r="E990" s="152"/>
    </row>
    <row r="991">
      <c r="A991" s="150"/>
      <c r="B991" s="151"/>
      <c r="C991" s="152"/>
      <c r="D991" s="152"/>
      <c r="E991" s="152"/>
    </row>
    <row r="992">
      <c r="A992" s="150"/>
      <c r="B992" s="151"/>
      <c r="C992" s="152"/>
      <c r="D992" s="152"/>
      <c r="E992" s="152"/>
    </row>
    <row r="993">
      <c r="A993" s="150"/>
      <c r="B993" s="151"/>
      <c r="C993" s="152"/>
      <c r="D993" s="152"/>
      <c r="E993" s="152"/>
    </row>
    <row r="994">
      <c r="A994" s="150"/>
      <c r="B994" s="151"/>
      <c r="C994" s="152"/>
      <c r="D994" s="152"/>
      <c r="E994" s="152"/>
    </row>
    <row r="995">
      <c r="A995" s="150"/>
      <c r="B995" s="151"/>
      <c r="C995" s="152"/>
      <c r="D995" s="152"/>
      <c r="E995" s="152"/>
    </row>
    <row r="996">
      <c r="A996" s="150"/>
      <c r="B996" s="151"/>
      <c r="C996" s="152"/>
      <c r="D996" s="152"/>
      <c r="E996" s="152"/>
    </row>
    <row r="997">
      <c r="A997" s="150"/>
      <c r="B997" s="151"/>
      <c r="C997" s="152"/>
      <c r="D997" s="152"/>
      <c r="E997" s="152"/>
    </row>
    <row r="998">
      <c r="A998" s="150"/>
      <c r="B998" s="151"/>
      <c r="C998" s="152"/>
      <c r="D998" s="152"/>
      <c r="E998" s="152"/>
    </row>
    <row r="999">
      <c r="A999" s="150"/>
      <c r="B999" s="151"/>
      <c r="C999" s="152"/>
      <c r="D999" s="152"/>
      <c r="E999" s="152"/>
    </row>
    <row r="1000">
      <c r="A1000" s="150"/>
      <c r="B1000" s="151"/>
      <c r="C1000" s="152"/>
      <c r="D1000" s="152"/>
      <c r="E1000" s="152"/>
    </row>
    <row r="1001">
      <c r="A1001" s="150"/>
      <c r="B1001" s="151"/>
      <c r="C1001" s="152"/>
      <c r="D1001" s="152"/>
      <c r="E1001" s="152"/>
    </row>
    <row r="1002">
      <c r="A1002" s="150"/>
      <c r="B1002" s="151"/>
      <c r="C1002" s="152"/>
      <c r="D1002" s="152"/>
      <c r="E1002" s="152"/>
    </row>
    <row r="1003">
      <c r="A1003" s="150"/>
      <c r="B1003" s="151"/>
      <c r="C1003" s="152"/>
      <c r="D1003" s="152"/>
      <c r="E1003" s="152"/>
    </row>
  </sheetData>
  <drawing r:id="rId1"/>
  <tableParts count="1">
    <tablePart r:id="rId3"/>
  </tableParts>
</worksheet>
</file>