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kert\Downloads\RpMMA24\"/>
    </mc:Choice>
  </mc:AlternateContent>
  <xr:revisionPtr revIDLastSave="0" documentId="13_ncr:1_{B3B9B101-E1A2-4F9A-B1FC-324C2D534974}" xr6:coauthVersionLast="36" xr6:coauthVersionMax="47" xr10:uidLastSave="{00000000-0000-0000-0000-000000000000}"/>
  <bookViews>
    <workbookView xWindow="17880" yWindow="0" windowWidth="20625" windowHeight="20985" activeTab="4" xr2:uid="{DDF71E8C-5C51-4704-B358-15AF6D31F82B}"/>
  </bookViews>
  <sheets>
    <sheet name="Overview" sheetId="1" r:id="rId1"/>
    <sheet name="Cost1" sheetId="4" r:id="rId2"/>
    <sheet name="Cost2" sheetId="6" r:id="rId3"/>
    <sheet name="Revenue1" sheetId="5" r:id="rId4"/>
    <sheet name="Revenue2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I5" i="1"/>
  <c r="F10" i="4" l="1"/>
  <c r="F10" i="1"/>
  <c r="D2" i="5"/>
  <c r="D3" i="5"/>
  <c r="I4" i="1"/>
  <c r="E20" i="1" l="1"/>
  <c r="D20" i="1"/>
  <c r="F13" i="1"/>
  <c r="E12" i="1"/>
  <c r="E9" i="1"/>
  <c r="B6" i="1"/>
  <c r="B4" i="1"/>
  <c r="B5" i="1"/>
  <c r="D12" i="1"/>
  <c r="D9" i="1"/>
  <c r="E10" i="1" l="1"/>
  <c r="E11" i="1" s="1"/>
  <c r="C20" i="1"/>
  <c r="D13" i="1"/>
  <c r="C12" i="1"/>
  <c r="D21" i="1"/>
  <c r="C9" i="1"/>
  <c r="E21" i="1"/>
  <c r="E22" i="1" s="1"/>
  <c r="E13" i="1"/>
  <c r="D10" i="1"/>
  <c r="C10" i="1" s="1"/>
  <c r="E14" i="1" l="1"/>
  <c r="C21" i="1"/>
  <c r="D22" i="1"/>
  <c r="C22" i="1"/>
  <c r="C13" i="1"/>
  <c r="D11" i="1"/>
  <c r="D14" i="1" l="1"/>
  <c r="C11" i="1"/>
  <c r="C14" i="1" l="1"/>
  <c r="F15" i="1"/>
  <c r="F16" i="1"/>
  <c r="E16" i="1" l="1"/>
  <c r="D16" i="1"/>
  <c r="E15" i="1"/>
  <c r="D15" i="1"/>
  <c r="C15" i="1" l="1"/>
  <c r="D23" i="1"/>
  <c r="E23" i="1"/>
  <c r="E17" i="1"/>
  <c r="D17" i="1"/>
  <c r="C16" i="1"/>
  <c r="C23" i="1" l="1"/>
  <c r="C17" i="1"/>
  <c r="E24" i="1"/>
  <c r="D24" i="1"/>
  <c r="C24" i="1" s="1"/>
  <c r="C26" i="1" s="1"/>
</calcChain>
</file>

<file path=xl/sharedStrings.xml><?xml version="1.0" encoding="utf-8"?>
<sst xmlns="http://schemas.openxmlformats.org/spreadsheetml/2006/main" count="151" uniqueCount="51">
  <si>
    <t>Sum</t>
  </si>
  <si>
    <t>Operating Departments</t>
  </si>
  <si>
    <t>Marketing</t>
  </si>
  <si>
    <t>Manufacturing</t>
  </si>
  <si>
    <t xml:space="preserve">Direct Costs </t>
  </si>
  <si>
    <t xml:space="preserve">- Elite </t>
  </si>
  <si>
    <t xml:space="preserve">- Premium </t>
  </si>
  <si>
    <t xml:space="preserve">Indirect Costs </t>
  </si>
  <si>
    <t>Material</t>
  </si>
  <si>
    <t>Admin</t>
  </si>
  <si>
    <t>Direct Material Costs</t>
  </si>
  <si>
    <t xml:space="preserve">+ </t>
  </si>
  <si>
    <t>Indirect Material Costs</t>
  </si>
  <si>
    <t xml:space="preserve">= </t>
  </si>
  <si>
    <t>Material Costs</t>
  </si>
  <si>
    <t>Direct Manufacturing Costs</t>
  </si>
  <si>
    <t>Indirect Manufacturing Costs</t>
  </si>
  <si>
    <t>Manufacturing Costs</t>
  </si>
  <si>
    <t>Indirect Administration Costs</t>
  </si>
  <si>
    <t>Indirect Marketing Costs</t>
  </si>
  <si>
    <t>Total Product Costs</t>
  </si>
  <si>
    <t>Elite</t>
  </si>
  <si>
    <t>Premium</t>
  </si>
  <si>
    <t>Calc. Factors</t>
  </si>
  <si>
    <t>Supporting Departments</t>
  </si>
  <si>
    <t>Revenues</t>
  </si>
  <si>
    <t>-</t>
  </si>
  <si>
    <t>Variable Costs</t>
  </si>
  <si>
    <t>=</t>
  </si>
  <si>
    <t>Product Fix Cost</t>
  </si>
  <si>
    <t>Company Fix Cost</t>
  </si>
  <si>
    <t>Profit</t>
  </si>
  <si>
    <t>Contribution Margin 1</t>
  </si>
  <si>
    <t>Contribution Margin 2</t>
  </si>
  <si>
    <t>Revenue</t>
  </si>
  <si>
    <t>Total</t>
  </si>
  <si>
    <t>Volume</t>
  </si>
  <si>
    <t>Price</t>
  </si>
  <si>
    <t>Type</t>
  </si>
  <si>
    <t>Product</t>
  </si>
  <si>
    <t>Department</t>
  </si>
  <si>
    <t>Amount</t>
  </si>
  <si>
    <t>Direct</t>
  </si>
  <si>
    <t>Indirect</t>
  </si>
  <si>
    <t>Light</t>
  </si>
  <si>
    <t>Units</t>
  </si>
  <si>
    <t>distr</t>
  </si>
  <si>
    <t>normal</t>
  </si>
  <si>
    <t>uniform</t>
  </si>
  <si>
    <t>range/std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</si>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</sst>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rgb="FF3F3F76"/>
      <name val="Times New Roman"/>
      <family val="2"/>
    </font>
    <font>
      <b/>
      <sz val="10"/>
      <color theme="1"/>
      <name val="Times New Roman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theme="4"/>
      </top>
      <bottom style="double">
        <color theme="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55">
    <xf numFmtId="0" fontId="0" fillId="0" borderId="0" xfId="0"/>
    <xf numFmtId="9" fontId="8" fillId="0" borderId="13" xfId="1" applyFont="1" applyBorder="1" applyAlignment="1">
      <alignment horizontal="center" vertical="center"/>
    </xf>
    <xf numFmtId="38" fontId="9" fillId="0" borderId="0" xfId="1" applyNumberFormat="1" applyFont="1" applyAlignment="1">
      <alignment horizontal="center" vertical="center"/>
    </xf>
    <xf numFmtId="38" fontId="10" fillId="0" borderId="0" xfId="0" applyNumberFormat="1" applyFont="1" applyAlignment="1">
      <alignment horizontal="center" vertical="center"/>
    </xf>
    <xf numFmtId="38" fontId="3" fillId="0" borderId="2" xfId="3" applyNumberFormat="1" applyAlignment="1">
      <alignment horizontal="center" vertical="center"/>
    </xf>
    <xf numFmtId="38" fontId="9" fillId="0" borderId="0" xfId="0" applyNumberFormat="1" applyFont="1" applyAlignment="1">
      <alignment horizontal="center" vertical="center"/>
    </xf>
    <xf numFmtId="38" fontId="7" fillId="0" borderId="20" xfId="0" applyNumberFormat="1" applyFont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38" fontId="3" fillId="0" borderId="14" xfId="3" applyNumberFormat="1" applyBorder="1" applyAlignment="1">
      <alignment horizontal="center" vertical="center"/>
    </xf>
    <xf numFmtId="38" fontId="7" fillId="0" borderId="16" xfId="0" applyNumberFormat="1" applyFont="1" applyBorder="1" applyAlignment="1">
      <alignment horizontal="center" vertical="center"/>
    </xf>
    <xf numFmtId="38" fontId="7" fillId="0" borderId="19" xfId="0" applyNumberFormat="1" applyFont="1" applyBorder="1" applyAlignment="1">
      <alignment horizontal="center" vertical="center"/>
    </xf>
    <xf numFmtId="38" fontId="7" fillId="0" borderId="21" xfId="0" applyNumberFormat="1" applyFont="1" applyBorder="1" applyAlignment="1">
      <alignment horizontal="center" vertical="center"/>
    </xf>
    <xf numFmtId="38" fontId="5" fillId="0" borderId="18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5" fillId="0" borderId="10" xfId="0" applyNumberFormat="1" applyFont="1" applyBorder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38" fontId="3" fillId="0" borderId="11" xfId="3" applyNumberFormat="1" applyBorder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38" fontId="9" fillId="0" borderId="8" xfId="0" applyNumberFormat="1" applyFont="1" applyBorder="1" applyAlignment="1">
      <alignment horizontal="center" vertical="center"/>
    </xf>
    <xf numFmtId="38" fontId="10" fillId="0" borderId="8" xfId="0" applyNumberFormat="1" applyFont="1" applyBorder="1" applyAlignment="1">
      <alignment horizontal="center" vertical="center"/>
    </xf>
    <xf numFmtId="38" fontId="5" fillId="0" borderId="18" xfId="0" applyNumberFormat="1" applyFont="1" applyBorder="1" applyAlignment="1">
      <alignment horizontal="left" vertical="center"/>
    </xf>
    <xf numFmtId="38" fontId="5" fillId="0" borderId="16" xfId="0" applyNumberFormat="1" applyFont="1" applyBorder="1" applyAlignment="1">
      <alignment horizontal="left" vertical="center"/>
    </xf>
    <xf numFmtId="38" fontId="5" fillId="0" borderId="7" xfId="0" applyNumberFormat="1" applyFont="1" applyBorder="1" applyAlignment="1">
      <alignment horizontal="left" vertical="center"/>
    </xf>
    <xf numFmtId="38" fontId="4" fillId="0" borderId="18" xfId="0" applyNumberFormat="1" applyFont="1" applyBorder="1" applyAlignment="1">
      <alignment horizontal="center" vertical="center"/>
    </xf>
    <xf numFmtId="38" fontId="5" fillId="0" borderId="5" xfId="0" applyNumberFormat="1" applyFont="1" applyBorder="1" applyAlignment="1">
      <alignment horizontal="center" vertical="center"/>
    </xf>
    <xf numFmtId="38" fontId="5" fillId="0" borderId="4" xfId="0" applyNumberFormat="1" applyFont="1" applyBorder="1" applyAlignment="1">
      <alignment horizontal="center" vertical="center"/>
    </xf>
    <xf numFmtId="38" fontId="5" fillId="0" borderId="3" xfId="0" applyNumberFormat="1" applyFont="1" applyBorder="1" applyAlignment="1">
      <alignment horizontal="center" vertical="center"/>
    </xf>
    <xf numFmtId="38" fontId="2" fillId="2" borderId="1" xfId="2" applyNumberFormat="1" applyAlignment="1">
      <alignment horizontal="center" vertical="center"/>
    </xf>
    <xf numFmtId="38" fontId="2" fillId="2" borderId="22" xfId="2" applyNumberFormat="1" applyBorder="1" applyAlignment="1">
      <alignment horizontal="center" vertical="center"/>
    </xf>
    <xf numFmtId="38" fontId="7" fillId="0" borderId="3" xfId="0" applyNumberFormat="1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7" fillId="0" borderId="8" xfId="0" applyNumberFormat="1" applyFont="1" applyBorder="1" applyAlignment="1">
      <alignment horizontal="center" vertical="center"/>
    </xf>
    <xf numFmtId="38" fontId="7" fillId="0" borderId="12" xfId="0" applyNumberFormat="1" applyFont="1" applyBorder="1" applyAlignment="1">
      <alignment horizontal="center" vertical="center"/>
    </xf>
    <xf numFmtId="9" fontId="11" fillId="0" borderId="15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38" fontId="9" fillId="0" borderId="0" xfId="0" applyNumberFormat="1" applyFont="1" applyAlignment="1">
      <alignment vertical="center"/>
    </xf>
    <xf numFmtId="38" fontId="3" fillId="0" borderId="2" xfId="3" applyNumberFormat="1" applyAlignment="1">
      <alignment vertical="center"/>
    </xf>
    <xf numFmtId="38" fontId="7" fillId="0" borderId="24" xfId="0" applyNumberFormat="1" applyFont="1" applyBorder="1" applyAlignment="1">
      <alignment horizontal="center" vertical="center"/>
    </xf>
    <xf numFmtId="38" fontId="4" fillId="0" borderId="10" xfId="0" applyNumberFormat="1" applyFont="1" applyBorder="1" applyAlignment="1">
      <alignment horizontal="center" vertical="center"/>
    </xf>
    <xf numFmtId="38" fontId="2" fillId="2" borderId="25" xfId="2" applyNumberFormat="1" applyBorder="1" applyAlignment="1">
      <alignment horizontal="center" vertical="center"/>
    </xf>
    <xf numFmtId="38" fontId="2" fillId="2" borderId="26" xfId="2" applyNumberFormat="1" applyBorder="1" applyAlignment="1">
      <alignment horizontal="center" vertical="center"/>
    </xf>
    <xf numFmtId="38" fontId="4" fillId="0" borderId="17" xfId="0" applyNumberFormat="1" applyFont="1" applyBorder="1" applyAlignment="1">
      <alignment horizontal="center" vertical="center"/>
    </xf>
    <xf numFmtId="38" fontId="2" fillId="0" borderId="19" xfId="2" applyNumberFormat="1" applyFill="1" applyBorder="1" applyAlignment="1">
      <alignment horizontal="center" vertical="center"/>
    </xf>
    <xf numFmtId="38" fontId="2" fillId="0" borderId="20" xfId="2" applyNumberFormat="1" applyFill="1" applyBorder="1" applyAlignment="1">
      <alignment horizontal="center" vertical="center"/>
    </xf>
    <xf numFmtId="38" fontId="2" fillId="0" borderId="23" xfId="2" applyNumberFormat="1" applyFill="1" applyBorder="1" applyAlignment="1">
      <alignment horizontal="center" vertical="center"/>
    </xf>
    <xf numFmtId="3" fontId="0" fillId="0" borderId="0" xfId="0" applyNumberFormat="1"/>
    <xf numFmtId="38" fontId="7" fillId="0" borderId="4" xfId="0" applyNumberFormat="1" applyFont="1" applyBorder="1" applyAlignment="1">
      <alignment horizontal="center" vertical="center"/>
    </xf>
    <xf numFmtId="38" fontId="7" fillId="0" borderId="6" xfId="0" applyNumberFormat="1" applyFont="1" applyBorder="1" applyAlignment="1">
      <alignment horizontal="center" vertical="center"/>
    </xf>
    <xf numFmtId="38" fontId="7" fillId="0" borderId="16" xfId="0" applyNumberFormat="1" applyFont="1" applyBorder="1" applyAlignment="1">
      <alignment horizontal="center" vertical="center"/>
    </xf>
    <xf numFmtId="38" fontId="7" fillId="0" borderId="24" xfId="0" applyNumberFormat="1" applyFont="1" applyBorder="1" applyAlignment="1">
      <alignment horizontal="center" vertical="center"/>
    </xf>
    <xf numFmtId="38" fontId="7" fillId="0" borderId="17" xfId="0" applyNumberFormat="1" applyFont="1" applyBorder="1" applyAlignment="1">
      <alignment horizontal="center" vertical="center"/>
    </xf>
  </cellXfs>
  <cellStyles count="4">
    <cellStyle name="Input" xfId="2" builtinId="20"/>
    <cellStyle name="Normal" xfId="0" builtinId="0"/>
    <cellStyle name="Percent" xfId="1" builtinId="5"/>
    <cellStyle name="Total" xfId="3" builtinId="25"/>
  </cellStyles>
  <dxfs count="2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291BB-0E64-4B81-B899-7221FFBECD72}" name="Table13" displayName="Table13" ref="A1:F10">
  <autoFilter ref="A1:F10" xr:uid="{23AD3082-7634-4ACA-A368-273135340960}"/>
  <tableColumns count="6">
    <tableColumn id="1" xr3:uid="{C11ECAC7-F3C9-45FC-835E-6A5233C29D43}" name="Type" totalsRowLabel="Total"/>
    <tableColumn id="2" xr3:uid="{D3841463-4B67-41DA-84F3-5F1376F407FB}" name="Product"/>
    <tableColumn id="3" xr3:uid="{CCEA82D1-9EBC-4F06-B382-9BF9B3F604BA}" name="Department"/>
    <tableColumn id="4" xr3:uid="{B557841B-4571-4893-BF18-C8EB959B389B}" name="Amount" totalsRowFunction="sum" dataDxfId="22" totalsRowDxfId="21"/>
    <tableColumn id="5" xr3:uid="{62EC416F-5178-4F03-9481-78D2A933DBFB}" name="distr" dataDxfId="20"/>
    <tableColumn id="6" xr3:uid="{04892204-63A6-4307-B7EE-5A24EB517E59}" name="range/std" dataDxfId="19">
      <calculatedColumnFormula>Table13[[#This Row],[Amount]]*0.75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C422B-C31A-420E-94E5-540F142E31B8}" name="Table135" displayName="Table135" ref="A1:F11">
  <autoFilter ref="A1:F11" xr:uid="{23AD3082-7634-4ACA-A368-273135340960}"/>
  <tableColumns count="6">
    <tableColumn id="1" xr3:uid="{EFB934F3-6F45-4513-9348-45F384071C41}" name="Type" totalsRowLabel="Total"/>
    <tableColumn id="2" xr3:uid="{F5239DBD-5375-4665-BD25-D3A0FCDF7908}" name="Product"/>
    <tableColumn id="3" xr3:uid="{F9AD0A01-1446-467E-8296-2FFBEAE79CB2}" name="Department"/>
    <tableColumn id="4" xr3:uid="{19A3E7AD-6A49-4F2E-875E-C05C6A71682F}" name="Amount" totalsRowFunction="sum" dataDxfId="18" totalsRowDxfId="1"/>
    <tableColumn id="5" xr3:uid="{03962760-4E6F-4A8A-88E9-0F342C758A17}" name="distr" dataDxfId="17"/>
    <tableColumn id="6" xr3:uid="{3CCCDF6D-4966-4CA5-B13D-AB5C05FA1816}" name="range/std" dataDxfId="16">
      <calculatedColumnFormula>Table135[[#This Row],[Amount]]*0.75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B5FAD-2455-47E2-B937-A24FEF040D6E}" name="Table134" displayName="Table134" ref="A1:F3">
  <autoFilter ref="A1:F3" xr:uid="{081B5FAD-2455-47E2-B937-A24FEF040D6E}"/>
  <tableColumns count="6">
    <tableColumn id="2" xr3:uid="{FAFF63DA-2F8D-46E3-A896-2137A42D0C98}" name="Product" totalsRowLabel="Total"/>
    <tableColumn id="3" xr3:uid="{1B3C1B8E-F0DC-4AB1-9842-9FC2683648E8}" name="Units" totalsRowFunction="sum" dataDxfId="15" totalsRowDxfId="14"/>
    <tableColumn id="4" xr3:uid="{F3EA45AE-3317-4294-A8B3-23BE7ABAB0D3}" name="Price" totalsRowFunction="average" dataDxfId="13" totalsRowDxfId="12"/>
    <tableColumn id="1" xr3:uid="{CB1DD870-5018-4803-B80C-4D85FCFD1D5A}" name="Amount" totalsRowFunction="sum" dataDxfId="11" totalsRowDxfId="10">
      <calculatedColumnFormula>Table134[[#This Row],[Units]]*Table134[[#This Row],[Price]]</calculatedColumnFormula>
    </tableColumn>
    <tableColumn id="5" xr3:uid="{491373E3-E123-4F9A-8A35-302BA0CC2D8A}" name="distr" dataDxfId="9"/>
    <tableColumn id="6" xr3:uid="{3A765A8A-FB3C-42C9-B1BF-EE7C9B5D6841}" name="range/std" dataDxfId="8">
      <calculatedColumnFormula>Table134[[#This Row],[Amount]]*0.95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6B5836-6E96-4F9F-A2DA-1FF50C232EAC}" name="Table1346" displayName="Table1346" ref="A1:F4">
  <autoFilter ref="A1:F4" xr:uid="{081B5FAD-2455-47E2-B937-A24FEF040D6E}"/>
  <tableColumns count="6">
    <tableColumn id="2" xr3:uid="{B5AB2350-4197-4031-B62F-8D696B4E740A}" name="Product" totalsRowLabel="Total"/>
    <tableColumn id="3" xr3:uid="{2D1DC0CD-8229-4EF4-AB5A-B7C7148F9F1F}" name="Units" totalsRowFunction="sum" dataDxfId="7" totalsRowDxfId="6"/>
    <tableColumn id="4" xr3:uid="{766DE175-5FF8-457B-95D3-937B42647861}" name="Price" totalsRowFunction="average" dataDxfId="5" totalsRowDxfId="4"/>
    <tableColumn id="1" xr3:uid="{7A6B25E9-1495-4988-AF86-24F9AE1CB4B9}" name="Amount" totalsRowFunction="sum" dataDxfId="0">
      <calculatedColumnFormula>Table1346[[#This Row],[Units]]*Table1346[[#This Row],[Price]]</calculatedColumnFormula>
    </tableColumn>
    <tableColumn id="5" xr3:uid="{EE1279D5-777E-4137-AF36-1B25B7E653F2}" name="distr" dataDxfId="3"/>
    <tableColumn id="6" xr3:uid="{162D9281-8684-4BC7-9073-627BC4B9C5F0}" name="range/std" dataDxfId="2">
      <calculatedColumnFormula>Table1346[[#This Row],[Amount]]*0.95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062C-FE01-4656-9DF6-F7B77C2B512B}">
  <dimension ref="A1:I46"/>
  <sheetViews>
    <sheetView workbookViewId="0">
      <selection activeCell="P12" sqref="P12"/>
    </sheetView>
  </sheetViews>
  <sheetFormatPr defaultRowHeight="20.100000000000001" customHeight="1" x14ac:dyDescent="0.2"/>
  <cols>
    <col min="1" max="1" width="15.6640625" style="7" bestFit="1" customWidth="1"/>
    <col min="2" max="2" width="30.6640625" style="7" bestFit="1" customWidth="1"/>
    <col min="3" max="3" width="15.83203125" style="7" customWidth="1"/>
    <col min="4" max="4" width="17.1640625" style="7" bestFit="1" customWidth="1"/>
    <col min="5" max="8" width="15.83203125" style="7" customWidth="1"/>
    <col min="9" max="9" width="17.1640625" style="7" customWidth="1"/>
    <col min="10" max="16384" width="9.33203125" style="7"/>
  </cols>
  <sheetData>
    <row r="1" spans="1:9" ht="20.100000000000001" customHeight="1" x14ac:dyDescent="0.2">
      <c r="A1" s="10"/>
      <c r="B1" s="50" t="s">
        <v>0</v>
      </c>
      <c r="C1" s="52" t="s">
        <v>1</v>
      </c>
      <c r="D1" s="53"/>
      <c r="E1" s="52" t="s">
        <v>24</v>
      </c>
      <c r="F1" s="54"/>
      <c r="G1" s="10"/>
      <c r="H1" s="41"/>
      <c r="I1" s="45"/>
    </row>
    <row r="2" spans="1:9" ht="20.100000000000001" customHeight="1" x14ac:dyDescent="0.2">
      <c r="A2" s="11"/>
      <c r="B2" s="51"/>
      <c r="C2" s="11" t="s">
        <v>8</v>
      </c>
      <c r="D2" s="6" t="s">
        <v>3</v>
      </c>
      <c r="E2" s="11" t="s">
        <v>9</v>
      </c>
      <c r="F2" s="12" t="s">
        <v>2</v>
      </c>
      <c r="G2" s="11" t="s">
        <v>36</v>
      </c>
      <c r="H2" s="6" t="s">
        <v>37</v>
      </c>
      <c r="I2" s="31" t="s">
        <v>34</v>
      </c>
    </row>
    <row r="3" spans="1:9" ht="20.100000000000001" customHeight="1" x14ac:dyDescent="0.2">
      <c r="A3" s="22" t="s">
        <v>4</v>
      </c>
      <c r="B3" s="26"/>
      <c r="C3" s="13"/>
      <c r="D3" s="17"/>
      <c r="E3" s="25"/>
      <c r="F3" s="42"/>
      <c r="G3" s="25"/>
      <c r="I3" s="32"/>
    </row>
    <row r="4" spans="1:9" ht="20.100000000000001" customHeight="1" x14ac:dyDescent="0.2">
      <c r="A4" s="23" t="s">
        <v>5</v>
      </c>
      <c r="B4" s="27">
        <f t="shared" ref="B4:B5" si="0">SUM(C4:D4)</f>
        <v>70000</v>
      </c>
      <c r="C4" s="29">
        <v>30000</v>
      </c>
      <c r="D4" s="30">
        <v>40000</v>
      </c>
      <c r="E4" s="25"/>
      <c r="F4" s="42"/>
      <c r="G4" s="29">
        <v>500</v>
      </c>
      <c r="H4" s="29">
        <v>350</v>
      </c>
      <c r="I4" s="48">
        <f>G4*H4</f>
        <v>175000</v>
      </c>
    </row>
    <row r="5" spans="1:9" ht="20.100000000000001" customHeight="1" x14ac:dyDescent="0.2">
      <c r="A5" s="22" t="s">
        <v>6</v>
      </c>
      <c r="B5" s="26">
        <f t="shared" si="0"/>
        <v>120000</v>
      </c>
      <c r="C5" s="29">
        <v>70000</v>
      </c>
      <c r="D5" s="30">
        <v>50000</v>
      </c>
      <c r="E5" s="25"/>
      <c r="F5" s="42"/>
      <c r="G5" s="29">
        <v>500</v>
      </c>
      <c r="H5" s="29">
        <v>600</v>
      </c>
      <c r="I5" s="48">
        <f>G5*H5</f>
        <v>300000</v>
      </c>
    </row>
    <row r="6" spans="1:9" ht="18.75" customHeight="1" x14ac:dyDescent="0.2">
      <c r="A6" s="24" t="s">
        <v>7</v>
      </c>
      <c r="B6" s="28">
        <f>SUM(C6:F6)</f>
        <v>284500</v>
      </c>
      <c r="C6" s="29">
        <v>40000</v>
      </c>
      <c r="D6" s="30">
        <v>135000</v>
      </c>
      <c r="E6" s="43">
        <v>73000</v>
      </c>
      <c r="F6" s="44">
        <v>36500</v>
      </c>
      <c r="G6" s="46"/>
      <c r="H6" s="47"/>
      <c r="I6" s="33"/>
    </row>
    <row r="8" spans="1:9" ht="20.100000000000001" customHeight="1" x14ac:dyDescent="0.2">
      <c r="A8" s="14"/>
      <c r="B8" s="15"/>
      <c r="C8" s="34" t="s">
        <v>35</v>
      </c>
      <c r="D8" s="34" t="s">
        <v>21</v>
      </c>
      <c r="E8" s="35" t="s">
        <v>22</v>
      </c>
      <c r="F8" s="36" t="s">
        <v>23</v>
      </c>
      <c r="G8" s="37"/>
      <c r="H8" s="37"/>
    </row>
    <row r="9" spans="1:9" ht="20.100000000000001" customHeight="1" x14ac:dyDescent="0.2">
      <c r="B9" s="16" t="s">
        <v>10</v>
      </c>
      <c r="C9" s="17">
        <f>SUM(D9:E9)</f>
        <v>100000</v>
      </c>
      <c r="D9" s="7">
        <f>C4</f>
        <v>30000</v>
      </c>
      <c r="E9" s="8">
        <f>C5</f>
        <v>70000</v>
      </c>
      <c r="F9" s="1"/>
      <c r="G9" s="38"/>
      <c r="H9" s="38"/>
    </row>
    <row r="10" spans="1:9" ht="20.100000000000001" customHeight="1" x14ac:dyDescent="0.2">
      <c r="A10" s="17" t="s">
        <v>11</v>
      </c>
      <c r="B10" s="16" t="s">
        <v>12</v>
      </c>
      <c r="C10" s="17">
        <f t="shared" ref="C10:C17" si="1">SUM(D10:E10)</f>
        <v>40000</v>
      </c>
      <c r="D10" s="7">
        <f>D9*$F$10</f>
        <v>12000</v>
      </c>
      <c r="E10" s="8">
        <f>E9*F10</f>
        <v>28000</v>
      </c>
      <c r="F10" s="1">
        <f>C6/SUM(C4:C5)</f>
        <v>0.4</v>
      </c>
      <c r="G10" s="38"/>
      <c r="H10" s="38"/>
    </row>
    <row r="11" spans="1:9" ht="20.100000000000001" customHeight="1" thickBot="1" x14ac:dyDescent="0.25">
      <c r="A11" s="4" t="s">
        <v>13</v>
      </c>
      <c r="B11" s="18" t="s">
        <v>14</v>
      </c>
      <c r="C11" s="4">
        <f t="shared" si="1"/>
        <v>140000</v>
      </c>
      <c r="D11" s="4">
        <f>D9+D10</f>
        <v>42000</v>
      </c>
      <c r="E11" s="9">
        <f>E9+E10</f>
        <v>98000</v>
      </c>
      <c r="F11" s="1"/>
      <c r="G11" s="38"/>
      <c r="H11" s="38"/>
    </row>
    <row r="12" spans="1:9" ht="20.100000000000001" customHeight="1" thickTop="1" x14ac:dyDescent="0.2">
      <c r="A12" s="17" t="s">
        <v>11</v>
      </c>
      <c r="B12" s="16" t="s">
        <v>15</v>
      </c>
      <c r="C12" s="17">
        <f t="shared" si="1"/>
        <v>90000</v>
      </c>
      <c r="D12" s="7">
        <f>D4</f>
        <v>40000</v>
      </c>
      <c r="E12" s="8">
        <f>D5</f>
        <v>50000</v>
      </c>
      <c r="F12" s="1"/>
      <c r="G12" s="38"/>
      <c r="H12" s="38"/>
    </row>
    <row r="13" spans="1:9" ht="20.100000000000001" customHeight="1" x14ac:dyDescent="0.2">
      <c r="A13" s="17" t="s">
        <v>11</v>
      </c>
      <c r="B13" s="16" t="s">
        <v>16</v>
      </c>
      <c r="C13" s="17">
        <f t="shared" si="1"/>
        <v>135000</v>
      </c>
      <c r="D13" s="7">
        <f>D12*$F$13</f>
        <v>60000</v>
      </c>
      <c r="E13" s="8">
        <f>E12*F13</f>
        <v>75000</v>
      </c>
      <c r="F13" s="1">
        <f>D6/SUM(D4:D5)</f>
        <v>1.5</v>
      </c>
      <c r="G13" s="38"/>
      <c r="H13" s="38"/>
    </row>
    <row r="14" spans="1:9" ht="20.100000000000001" customHeight="1" thickBot="1" x14ac:dyDescent="0.25">
      <c r="A14" s="4" t="s">
        <v>13</v>
      </c>
      <c r="B14" s="18" t="s">
        <v>17</v>
      </c>
      <c r="C14" s="4">
        <f t="shared" si="1"/>
        <v>365000</v>
      </c>
      <c r="D14" s="4">
        <f>D13+D12+D11</f>
        <v>142000</v>
      </c>
      <c r="E14" s="9">
        <f>E11+E12+E13</f>
        <v>223000</v>
      </c>
      <c r="F14" s="1"/>
      <c r="G14" s="38"/>
      <c r="H14" s="38"/>
    </row>
    <row r="15" spans="1:9" ht="20.100000000000001" customHeight="1" thickTop="1" x14ac:dyDescent="0.2">
      <c r="A15" s="17" t="s">
        <v>11</v>
      </c>
      <c r="B15" s="16" t="s">
        <v>18</v>
      </c>
      <c r="C15" s="17">
        <f t="shared" si="1"/>
        <v>73000</v>
      </c>
      <c r="D15" s="7">
        <f>D14*$F$15</f>
        <v>28400</v>
      </c>
      <c r="E15" s="8">
        <f>E14*$F$15</f>
        <v>44600</v>
      </c>
      <c r="F15" s="1">
        <f>E6/SUM(D14:E14)</f>
        <v>0.2</v>
      </c>
      <c r="G15" s="38"/>
      <c r="H15" s="38"/>
    </row>
    <row r="16" spans="1:9" ht="20.100000000000001" customHeight="1" x14ac:dyDescent="0.2">
      <c r="A16" s="17" t="s">
        <v>11</v>
      </c>
      <c r="B16" s="16" t="s">
        <v>19</v>
      </c>
      <c r="C16" s="17">
        <f t="shared" si="1"/>
        <v>36500</v>
      </c>
      <c r="D16" s="7">
        <f>D14*$F$16</f>
        <v>14200</v>
      </c>
      <c r="E16" s="8">
        <f>E14*$F$16</f>
        <v>22300</v>
      </c>
      <c r="F16" s="1">
        <f>F6/SUM(D14:E14)</f>
        <v>0.1</v>
      </c>
      <c r="G16" s="38"/>
      <c r="H16" s="38"/>
    </row>
    <row r="17" spans="1:8" ht="20.100000000000001" customHeight="1" thickBot="1" x14ac:dyDescent="0.25">
      <c r="A17" s="4" t="s">
        <v>13</v>
      </c>
      <c r="B17" s="18" t="s">
        <v>20</v>
      </c>
      <c r="C17" s="4">
        <f t="shared" si="1"/>
        <v>474500</v>
      </c>
      <c r="D17" s="4">
        <f>D14+D15+D16</f>
        <v>184600</v>
      </c>
      <c r="E17" s="9">
        <f>E14+E15+E16</f>
        <v>289900</v>
      </c>
      <c r="F17" s="1"/>
      <c r="G17" s="38"/>
      <c r="H17" s="38"/>
    </row>
    <row r="18" spans="1:8" ht="20.100000000000001" customHeight="1" thickTop="1" x14ac:dyDescent="0.2">
      <c r="A18" s="3"/>
      <c r="B18" s="5"/>
      <c r="C18" s="5"/>
      <c r="D18" s="5"/>
      <c r="E18" s="2"/>
    </row>
    <row r="19" spans="1:8" ht="20.100000000000001" customHeight="1" x14ac:dyDescent="0.2">
      <c r="A19" s="20"/>
      <c r="B19" s="20"/>
      <c r="C19" s="20" t="s">
        <v>35</v>
      </c>
      <c r="D19" s="21" t="s">
        <v>21</v>
      </c>
      <c r="E19" s="21" t="s">
        <v>22</v>
      </c>
    </row>
    <row r="20" spans="1:8" ht="20.100000000000001" customHeight="1" x14ac:dyDescent="0.2">
      <c r="A20" s="3"/>
      <c r="B20" s="3" t="s">
        <v>25</v>
      </c>
      <c r="C20" s="3">
        <f>D20+E20</f>
        <v>475000</v>
      </c>
      <c r="D20" s="3">
        <f>I4</f>
        <v>175000</v>
      </c>
      <c r="E20" s="3">
        <f>I5</f>
        <v>300000</v>
      </c>
    </row>
    <row r="21" spans="1:8" ht="20.100000000000001" customHeight="1" x14ac:dyDescent="0.2">
      <c r="A21" s="3" t="s">
        <v>26</v>
      </c>
      <c r="B21" s="5" t="s">
        <v>27</v>
      </c>
      <c r="C21" s="5">
        <f t="shared" ref="C21:C24" si="2">D21+E21</f>
        <v>190000</v>
      </c>
      <c r="D21" s="5">
        <f>D9+D12</f>
        <v>70000</v>
      </c>
      <c r="E21" s="5">
        <f>E9+E12</f>
        <v>120000</v>
      </c>
    </row>
    <row r="22" spans="1:8" ht="20.100000000000001" customHeight="1" thickBot="1" x14ac:dyDescent="0.25">
      <c r="A22" s="4" t="s">
        <v>28</v>
      </c>
      <c r="B22" s="4" t="s">
        <v>32</v>
      </c>
      <c r="C22" s="4">
        <f t="shared" si="2"/>
        <v>285000</v>
      </c>
      <c r="D22" s="4">
        <f>D20-D21</f>
        <v>105000</v>
      </c>
      <c r="E22" s="4">
        <f>E20-E21</f>
        <v>180000</v>
      </c>
    </row>
    <row r="23" spans="1:8" ht="20.100000000000001" customHeight="1" thickTop="1" x14ac:dyDescent="0.2">
      <c r="A23" s="5" t="s">
        <v>26</v>
      </c>
      <c r="B23" s="5" t="s">
        <v>29</v>
      </c>
      <c r="C23" s="5">
        <f t="shared" si="2"/>
        <v>284500</v>
      </c>
      <c r="D23" s="5">
        <f>D10+D13+D15+D16</f>
        <v>114600</v>
      </c>
      <c r="E23" s="5">
        <f>E10+E13+E15+E16</f>
        <v>169900</v>
      </c>
    </row>
    <row r="24" spans="1:8" ht="20.100000000000001" customHeight="1" thickBot="1" x14ac:dyDescent="0.25">
      <c r="A24" s="4" t="s">
        <v>28</v>
      </c>
      <c r="B24" s="4" t="s">
        <v>33</v>
      </c>
      <c r="C24" s="4">
        <f t="shared" si="2"/>
        <v>500</v>
      </c>
      <c r="D24" s="4">
        <f>D22-D23</f>
        <v>-9600</v>
      </c>
      <c r="E24" s="4">
        <f>E22-E23</f>
        <v>10100</v>
      </c>
    </row>
    <row r="25" spans="1:8" ht="20.100000000000001" customHeight="1" thickTop="1" x14ac:dyDescent="0.2">
      <c r="A25" s="5" t="s">
        <v>26</v>
      </c>
      <c r="B25" s="5" t="s">
        <v>30</v>
      </c>
      <c r="C25" s="5">
        <v>30000</v>
      </c>
      <c r="D25" s="39"/>
      <c r="E25" s="39"/>
    </row>
    <row r="26" spans="1:8" ht="20.100000000000001" customHeight="1" thickBot="1" x14ac:dyDescent="0.25">
      <c r="A26" s="4" t="s">
        <v>28</v>
      </c>
      <c r="B26" s="4" t="s">
        <v>31</v>
      </c>
      <c r="C26" s="4">
        <f>C24-C25</f>
        <v>-29500</v>
      </c>
      <c r="D26" s="40"/>
      <c r="E26" s="40"/>
    </row>
    <row r="27" spans="1:8" ht="20.100000000000001" customHeight="1" thickTop="1" x14ac:dyDescent="0.2">
      <c r="A27" s="5"/>
      <c r="B27" s="5"/>
      <c r="C27" s="5"/>
      <c r="D27" s="5"/>
      <c r="E27" s="5"/>
    </row>
    <row r="28" spans="1:8" ht="20.100000000000001" customHeight="1" x14ac:dyDescent="0.2">
      <c r="A28" s="3"/>
      <c r="B28" s="5"/>
      <c r="C28" s="5"/>
      <c r="D28" s="5"/>
      <c r="E28" s="5"/>
    </row>
    <row r="29" spans="1:8" ht="20.100000000000001" customHeight="1" x14ac:dyDescent="0.2">
      <c r="A29" s="5"/>
      <c r="B29" s="5"/>
      <c r="C29" s="5"/>
      <c r="D29" s="5"/>
      <c r="E29" s="5"/>
    </row>
    <row r="30" spans="1:8" ht="20.100000000000001" customHeight="1" x14ac:dyDescent="0.2">
      <c r="A30" s="5"/>
      <c r="B30" s="5"/>
      <c r="C30" s="5"/>
      <c r="D30" s="5"/>
      <c r="E30" s="5"/>
    </row>
    <row r="31" spans="1:8" ht="20.100000000000001" customHeight="1" x14ac:dyDescent="0.2">
      <c r="A31" s="5"/>
      <c r="B31" s="5"/>
      <c r="C31" s="5"/>
      <c r="D31" s="5"/>
      <c r="E31" s="5"/>
    </row>
    <row r="32" spans="1:8" ht="20.100000000000001" customHeight="1" x14ac:dyDescent="0.2">
      <c r="A32" s="5"/>
      <c r="B32" s="5"/>
      <c r="C32" s="5"/>
      <c r="D32" s="5"/>
      <c r="E32" s="5"/>
    </row>
    <row r="33" spans="1:5" ht="20.100000000000001" customHeight="1" x14ac:dyDescent="0.2">
      <c r="A33" s="5"/>
      <c r="B33" s="5"/>
      <c r="C33" s="5"/>
      <c r="D33" s="5"/>
      <c r="E33" s="5"/>
    </row>
    <row r="34" spans="1:5" ht="20.100000000000001" customHeight="1" x14ac:dyDescent="0.2">
      <c r="A34" s="3"/>
      <c r="B34" s="5"/>
      <c r="C34" s="5"/>
      <c r="D34" s="5"/>
      <c r="E34" s="5"/>
    </row>
    <row r="35" spans="1:5" ht="20.100000000000001" customHeight="1" x14ac:dyDescent="0.2">
      <c r="A35" s="5"/>
      <c r="B35" s="5"/>
      <c r="C35" s="5"/>
      <c r="D35" s="5"/>
      <c r="E35" s="5"/>
    </row>
    <row r="36" spans="1:5" ht="20.100000000000001" customHeight="1" x14ac:dyDescent="0.2">
      <c r="A36" s="17"/>
    </row>
    <row r="38" spans="1:5" ht="20.100000000000001" customHeight="1" x14ac:dyDescent="0.2">
      <c r="A38" s="17"/>
      <c r="B38" s="17"/>
    </row>
    <row r="40" spans="1:5" ht="20.100000000000001" customHeight="1" x14ac:dyDescent="0.2">
      <c r="A40" s="19"/>
    </row>
    <row r="42" spans="1:5" ht="20.100000000000001" customHeight="1" x14ac:dyDescent="0.2">
      <c r="A42" s="17"/>
      <c r="B42" s="17"/>
    </row>
    <row r="44" spans="1:5" ht="20.100000000000001" customHeight="1" x14ac:dyDescent="0.2">
      <c r="A44" s="17"/>
      <c r="B44" s="17"/>
    </row>
    <row r="46" spans="1:5" ht="20.100000000000001" customHeight="1" x14ac:dyDescent="0.2">
      <c r="A46" s="19"/>
    </row>
  </sheetData>
  <mergeCells count="3">
    <mergeCell ref="B1:B2"/>
    <mergeCell ref="C1:D1"/>
    <mergeCell ref="E1:F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26BA-A192-41B8-95CD-5EDBD92C742C}">
  <dimension ref="A1:F10"/>
  <sheetViews>
    <sheetView workbookViewId="0">
      <selection activeCell="K11" sqref="K11"/>
    </sheetView>
  </sheetViews>
  <sheetFormatPr defaultRowHeight="12.75" x14ac:dyDescent="0.2"/>
  <cols>
    <col min="1" max="1" width="9.6640625" bestFit="1" customWidth="1"/>
    <col min="2" max="2" width="10.83203125" customWidth="1"/>
    <col min="3" max="3" width="14.6640625" bestFit="1" customWidth="1"/>
    <col min="4" max="4" width="11" bestFit="1" customWidth="1"/>
    <col min="5" max="5" width="11" customWidth="1"/>
    <col min="6" max="6" width="12.5" bestFit="1" customWidth="1"/>
  </cols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E1" t="s">
        <v>46</v>
      </c>
      <c r="F1" t="s">
        <v>49</v>
      </c>
    </row>
    <row r="2" spans="1:6" x14ac:dyDescent="0.2">
      <c r="A2" t="s">
        <v>42</v>
      </c>
      <c r="B2" t="s">
        <v>21</v>
      </c>
      <c r="C2" t="s">
        <v>8</v>
      </c>
      <c r="D2" s="49">
        <v>30000</v>
      </c>
      <c r="E2" s="49" t="s">
        <v>47</v>
      </c>
      <c r="F2" s="49">
        <v>5000</v>
      </c>
    </row>
    <row r="3" spans="1:6" ht="13.5" customHeight="1" x14ac:dyDescent="0.2">
      <c r="A3" t="s">
        <v>42</v>
      </c>
      <c r="B3" t="s">
        <v>22</v>
      </c>
      <c r="C3" t="s">
        <v>8</v>
      </c>
      <c r="D3" s="49">
        <v>70000</v>
      </c>
      <c r="E3" s="49" t="s">
        <v>47</v>
      </c>
      <c r="F3" s="49">
        <v>7500</v>
      </c>
    </row>
    <row r="4" spans="1:6" x14ac:dyDescent="0.2">
      <c r="A4" t="s">
        <v>43</v>
      </c>
      <c r="C4" t="s">
        <v>8</v>
      </c>
      <c r="D4" s="49">
        <v>40000</v>
      </c>
      <c r="E4" s="49" t="s">
        <v>48</v>
      </c>
      <c r="F4" s="49">
        <v>5000</v>
      </c>
    </row>
    <row r="5" spans="1:6" x14ac:dyDescent="0.2">
      <c r="A5" t="s">
        <v>42</v>
      </c>
      <c r="B5" t="s">
        <v>21</v>
      </c>
      <c r="C5" t="s">
        <v>3</v>
      </c>
      <c r="D5" s="49">
        <v>40000</v>
      </c>
      <c r="E5" s="49" t="s">
        <v>47</v>
      </c>
      <c r="F5" s="49">
        <v>2500</v>
      </c>
    </row>
    <row r="6" spans="1:6" x14ac:dyDescent="0.2">
      <c r="A6" t="s">
        <v>42</v>
      </c>
      <c r="B6" t="s">
        <v>22</v>
      </c>
      <c r="C6" t="s">
        <v>3</v>
      </c>
      <c r="D6" s="49">
        <v>50000</v>
      </c>
      <c r="E6" s="49" t="s">
        <v>47</v>
      </c>
      <c r="F6" s="49">
        <v>1500</v>
      </c>
    </row>
    <row r="7" spans="1:6" x14ac:dyDescent="0.2">
      <c r="A7" t="s">
        <v>43</v>
      </c>
      <c r="C7" t="s">
        <v>3</v>
      </c>
      <c r="D7" s="49">
        <v>135000</v>
      </c>
      <c r="E7" s="49" t="s">
        <v>48</v>
      </c>
      <c r="F7" s="49">
        <v>25000</v>
      </c>
    </row>
    <row r="8" spans="1:6" x14ac:dyDescent="0.2">
      <c r="A8" t="s">
        <v>43</v>
      </c>
      <c r="C8" t="s">
        <v>9</v>
      </c>
      <c r="D8" s="49">
        <v>73000</v>
      </c>
      <c r="E8" s="49" t="s">
        <v>48</v>
      </c>
      <c r="F8" s="49">
        <v>7500</v>
      </c>
    </row>
    <row r="9" spans="1:6" x14ac:dyDescent="0.2">
      <c r="A9" t="s">
        <v>43</v>
      </c>
      <c r="C9" t="s">
        <v>2</v>
      </c>
      <c r="D9" s="49">
        <v>36500</v>
      </c>
      <c r="E9" s="49" t="s">
        <v>48</v>
      </c>
      <c r="F9" s="49">
        <v>3750</v>
      </c>
    </row>
    <row r="10" spans="1:6" x14ac:dyDescent="0.2">
      <c r="A10" t="s">
        <v>50</v>
      </c>
      <c r="D10" s="49">
        <v>30000</v>
      </c>
      <c r="E10" s="49" t="s">
        <v>48</v>
      </c>
      <c r="F10" s="49">
        <f>Table13[[#This Row],[Amount]]*0.75</f>
        <v>22500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6E59-D4D5-4CF6-BE24-52B2474838B1}">
  <dimension ref="A1:F12"/>
  <sheetViews>
    <sheetView workbookViewId="0">
      <selection activeCell="B8" sqref="B8"/>
    </sheetView>
  </sheetViews>
  <sheetFormatPr defaultRowHeight="12.75" x14ac:dyDescent="0.2"/>
  <cols>
    <col min="2" max="2" width="10.83203125" customWidth="1"/>
    <col min="3" max="3" width="14.6640625" bestFit="1" customWidth="1"/>
    <col min="4" max="4" width="11" bestFit="1" customWidth="1"/>
    <col min="5" max="6" width="11" customWidth="1"/>
  </cols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E1" t="s">
        <v>46</v>
      </c>
      <c r="F1" t="s">
        <v>49</v>
      </c>
    </row>
    <row r="2" spans="1:6" x14ac:dyDescent="0.2">
      <c r="A2" t="s">
        <v>42</v>
      </c>
      <c r="B2" t="s">
        <v>21</v>
      </c>
      <c r="C2" t="s">
        <v>8</v>
      </c>
      <c r="D2" s="49">
        <v>30000</v>
      </c>
      <c r="E2" s="49" t="s">
        <v>47</v>
      </c>
      <c r="F2" s="49">
        <v>5000</v>
      </c>
    </row>
    <row r="3" spans="1:6" x14ac:dyDescent="0.2">
      <c r="A3" t="s">
        <v>42</v>
      </c>
      <c r="B3" t="s">
        <v>22</v>
      </c>
      <c r="C3" t="s">
        <v>8</v>
      </c>
      <c r="D3" s="49">
        <v>70000</v>
      </c>
      <c r="E3" s="49" t="s">
        <v>47</v>
      </c>
      <c r="F3" s="49">
        <v>7500</v>
      </c>
    </row>
    <row r="4" spans="1:6" x14ac:dyDescent="0.2">
      <c r="A4" t="s">
        <v>42</v>
      </c>
      <c r="B4" t="s">
        <v>44</v>
      </c>
      <c r="C4" t="s">
        <v>8</v>
      </c>
      <c r="D4" s="49">
        <v>15000</v>
      </c>
      <c r="E4" s="49" t="s">
        <v>47</v>
      </c>
      <c r="F4" s="49">
        <v>1000</v>
      </c>
    </row>
    <row r="5" spans="1:6" x14ac:dyDescent="0.2">
      <c r="A5" t="s">
        <v>43</v>
      </c>
      <c r="C5" t="s">
        <v>8</v>
      </c>
      <c r="D5" s="49">
        <v>40000</v>
      </c>
      <c r="E5" s="49" t="s">
        <v>48</v>
      </c>
      <c r="F5" s="49">
        <v>5000</v>
      </c>
    </row>
    <row r="6" spans="1:6" x14ac:dyDescent="0.2">
      <c r="A6" t="s">
        <v>42</v>
      </c>
      <c r="B6" t="s">
        <v>21</v>
      </c>
      <c r="C6" t="s">
        <v>3</v>
      </c>
      <c r="D6" s="49">
        <v>40000</v>
      </c>
      <c r="E6" s="49" t="s">
        <v>47</v>
      </c>
      <c r="F6" s="49">
        <v>2500</v>
      </c>
    </row>
    <row r="7" spans="1:6" x14ac:dyDescent="0.2">
      <c r="A7" t="s">
        <v>42</v>
      </c>
      <c r="B7" t="s">
        <v>22</v>
      </c>
      <c r="C7" t="s">
        <v>3</v>
      </c>
      <c r="D7" s="49">
        <v>50000</v>
      </c>
      <c r="E7" s="49" t="s">
        <v>47</v>
      </c>
      <c r="F7" s="49">
        <v>1500</v>
      </c>
    </row>
    <row r="8" spans="1:6" x14ac:dyDescent="0.2">
      <c r="A8" t="s">
        <v>42</v>
      </c>
      <c r="B8" t="s">
        <v>44</v>
      </c>
      <c r="C8" t="s">
        <v>3</v>
      </c>
      <c r="D8" s="49">
        <v>30000</v>
      </c>
      <c r="E8" s="49" t="s">
        <v>47</v>
      </c>
      <c r="F8" s="49">
        <v>2000</v>
      </c>
    </row>
    <row r="9" spans="1:6" x14ac:dyDescent="0.2">
      <c r="A9" t="s">
        <v>43</v>
      </c>
      <c r="C9" t="s">
        <v>3</v>
      </c>
      <c r="D9" s="49">
        <v>135000</v>
      </c>
      <c r="E9" s="49" t="s">
        <v>48</v>
      </c>
      <c r="F9" s="49">
        <v>25000</v>
      </c>
    </row>
    <row r="10" spans="1:6" x14ac:dyDescent="0.2">
      <c r="A10" t="s">
        <v>43</v>
      </c>
      <c r="C10" t="s">
        <v>9</v>
      </c>
      <c r="D10" s="49">
        <v>73000</v>
      </c>
      <c r="E10" s="49" t="s">
        <v>48</v>
      </c>
      <c r="F10" s="49">
        <v>7500</v>
      </c>
    </row>
    <row r="11" spans="1:6" x14ac:dyDescent="0.2">
      <c r="A11" t="s">
        <v>43</v>
      </c>
      <c r="C11" t="s">
        <v>2</v>
      </c>
      <c r="D11" s="49">
        <v>36500</v>
      </c>
      <c r="E11" s="49" t="s">
        <v>48</v>
      </c>
      <c r="F11" s="49">
        <v>3750</v>
      </c>
    </row>
    <row r="12" spans="1:6" x14ac:dyDescent="0.2">
      <c r="D12" s="49"/>
      <c r="E12" s="49"/>
      <c r="F12" s="49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9A3F-1A11-4064-B0D0-83C220197BC6}">
  <dimension ref="A1:F3"/>
  <sheetViews>
    <sheetView workbookViewId="0">
      <selection activeCell="A2" sqref="A2:F3"/>
    </sheetView>
  </sheetViews>
  <sheetFormatPr defaultRowHeight="12.75" x14ac:dyDescent="0.2"/>
  <cols>
    <col min="1" max="1" width="11" bestFit="1" customWidth="1"/>
    <col min="2" max="2" width="8.6640625" bestFit="1" customWidth="1"/>
    <col min="3" max="3" width="8.83203125" bestFit="1" customWidth="1"/>
    <col min="4" max="4" width="11.5" bestFit="1" customWidth="1"/>
    <col min="6" max="6" width="12.5" bestFit="1" customWidth="1"/>
  </cols>
  <sheetData>
    <row r="1" spans="1:6" x14ac:dyDescent="0.2">
      <c r="A1" t="s">
        <v>39</v>
      </c>
      <c r="B1" t="s">
        <v>45</v>
      </c>
      <c r="C1" t="s">
        <v>37</v>
      </c>
      <c r="D1" t="s">
        <v>41</v>
      </c>
      <c r="E1" t="s">
        <v>46</v>
      </c>
      <c r="F1" t="s">
        <v>49</v>
      </c>
    </row>
    <row r="2" spans="1:6" x14ac:dyDescent="0.2">
      <c r="A2" t="s">
        <v>21</v>
      </c>
      <c r="B2" s="49">
        <v>500</v>
      </c>
      <c r="C2" s="49">
        <v>350</v>
      </c>
      <c r="D2" s="49">
        <f>Table134[[#This Row],[Units]]*Table134[[#This Row],[Price]]</f>
        <v>175000</v>
      </c>
      <c r="E2" s="49" t="s">
        <v>47</v>
      </c>
      <c r="F2" s="49">
        <v>25000</v>
      </c>
    </row>
    <row r="3" spans="1:6" x14ac:dyDescent="0.2">
      <c r="A3" t="s">
        <v>22</v>
      </c>
      <c r="B3" s="49">
        <v>500</v>
      </c>
      <c r="C3" s="49">
        <v>600</v>
      </c>
      <c r="D3" s="49">
        <f>Table134[[#This Row],[Units]]*Table134[[#This Row],[Price]]</f>
        <v>300000</v>
      </c>
      <c r="E3" s="49" t="s">
        <v>47</v>
      </c>
      <c r="F3" s="49">
        <v>30000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697-09E5-4FB1-9460-0F589699A2F8}">
  <dimension ref="A1:F4"/>
  <sheetViews>
    <sheetView tabSelected="1" workbookViewId="0">
      <selection activeCell="K8" sqref="K8"/>
    </sheetView>
  </sheetViews>
  <sheetFormatPr defaultRowHeight="12.75" x14ac:dyDescent="0.2"/>
  <cols>
    <col min="1" max="1" width="11" bestFit="1" customWidth="1"/>
    <col min="2" max="2" width="8.6640625" bestFit="1" customWidth="1"/>
    <col min="3" max="3" width="8.83203125" bestFit="1" customWidth="1"/>
    <col min="4" max="4" width="11.5" bestFit="1" customWidth="1"/>
    <col min="6" max="6" width="12.5" bestFit="1" customWidth="1"/>
  </cols>
  <sheetData>
    <row r="1" spans="1:6" x14ac:dyDescent="0.2">
      <c r="A1" t="s">
        <v>39</v>
      </c>
      <c r="B1" t="s">
        <v>45</v>
      </c>
      <c r="C1" t="s">
        <v>37</v>
      </c>
      <c r="D1" t="s">
        <v>41</v>
      </c>
      <c r="E1" t="s">
        <v>46</v>
      </c>
      <c r="F1" t="s">
        <v>49</v>
      </c>
    </row>
    <row r="2" spans="1:6" x14ac:dyDescent="0.2">
      <c r="A2" t="s">
        <v>21</v>
      </c>
      <c r="B2" s="49">
        <v>500</v>
      </c>
      <c r="C2" s="49">
        <v>350</v>
      </c>
      <c r="D2" s="49">
        <f>Table1346[[#This Row],[Units]]*Table1346[[#This Row],[Price]]</f>
        <v>175000</v>
      </c>
      <c r="E2" s="49" t="s">
        <v>47</v>
      </c>
      <c r="F2" s="49">
        <v>25000</v>
      </c>
    </row>
    <row r="3" spans="1:6" x14ac:dyDescent="0.2">
      <c r="A3" t="s">
        <v>22</v>
      </c>
      <c r="B3" s="49">
        <v>500</v>
      </c>
      <c r="C3" s="49">
        <v>600</v>
      </c>
      <c r="D3" s="49">
        <f>Table1346[[#This Row],[Units]]*Table1346[[#This Row],[Price]]</f>
        <v>300000</v>
      </c>
      <c r="E3" s="49" t="s">
        <v>47</v>
      </c>
      <c r="F3" s="49">
        <v>30000</v>
      </c>
    </row>
    <row r="4" spans="1:6" x14ac:dyDescent="0.2">
      <c r="A4" t="s">
        <v>44</v>
      </c>
      <c r="B4" s="49">
        <v>1000</v>
      </c>
      <c r="C4" s="49">
        <v>200</v>
      </c>
      <c r="D4" s="49">
        <f>Table1346[[#This Row],[Units]]*Table1346[[#This Row],[Price]]</f>
        <v>200000</v>
      </c>
      <c r="E4" s="49" t="s">
        <v>47</v>
      </c>
      <c r="F4" s="49">
        <v>20000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Cost1</vt:lpstr>
      <vt:lpstr>Cost2</vt:lpstr>
      <vt:lpstr>Revenue1</vt:lpstr>
      <vt:lpstr>Revenue2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2023-08-15T09:43:14Z</dcterms:created>
  <dcterms:modified xsi:type="dcterms:W3CDTF">2023-08-22T14:46:57Z</dcterms:modified>
</cp:coreProperties>
</file>