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ballico/Documents/Programmazione/Universita/Labo_2_Anno_ottica/Velocita_luce/"/>
    </mc:Choice>
  </mc:AlternateContent>
  <xr:revisionPtr revIDLastSave="0" documentId="13_ncr:1_{8C3015CF-20EE-1C4F-9177-78B7A84808B4}" xr6:coauthVersionLast="47" xr6:coauthVersionMax="47" xr10:uidLastSave="{00000000-0000-0000-0000-000000000000}"/>
  <bookViews>
    <workbookView xWindow="3480" yWindow="2560" windowWidth="27640" windowHeight="16940" activeTab="2" xr2:uid="{1C9536F8-9645-694E-A62F-9A31FC615E9C}"/>
  </bookViews>
  <sheets>
    <sheet name="Cosa contiene questo file" sheetId="1" r:id="rId1"/>
    <sheet name="0_Preliminari" sheetId="2" r:id="rId2"/>
    <sheet name="1_Misure" sheetId="3" r:id="rId3"/>
    <sheet name="Exp_CW" sheetId="4" r:id="rId4"/>
    <sheet name="Exp_CCW" sheetId="5" r:id="rId5"/>
    <sheet name="Exp_CWmax" sheetId="6" r:id="rId6"/>
    <sheet name="Exp_CCWmax" sheetId="7" r:id="rId7"/>
    <sheet name="Exp_CWCCW" sheetId="8" r:id="rId8"/>
    <sheet name="Exp_CCWCW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9" l="1" a="1"/>
  <c r="D1" i="9" s="1"/>
  <c r="B1" i="9" a="1"/>
  <c r="B1" i="9" s="1"/>
  <c r="A1" i="9" a="1"/>
  <c r="A1" i="9" s="1"/>
  <c r="D1" i="8" a="1"/>
  <c r="D1" i="8" s="1"/>
  <c r="B1" i="8" a="1"/>
  <c r="B1" i="8" s="1"/>
  <c r="A1" i="8" a="1"/>
  <c r="A1" i="8" s="1"/>
  <c r="D1" i="7" a="1"/>
  <c r="D1" i="7" s="1"/>
  <c r="B1" i="7" a="1"/>
  <c r="B1" i="7" s="1"/>
  <c r="A1" i="7" a="1"/>
  <c r="A1" i="7" s="1"/>
  <c r="D1" i="6" a="1"/>
  <c r="D1" i="6" s="1"/>
  <c r="B1" i="6" a="1"/>
  <c r="B1" i="6" s="1"/>
  <c r="A1" i="6" a="1"/>
  <c r="A1" i="6" s="1"/>
  <c r="D1" i="5" a="1"/>
  <c r="D1" i="5" s="1"/>
  <c r="B1" i="5" a="1"/>
  <c r="B1" i="5" s="1"/>
  <c r="A1" i="5" a="1"/>
  <c r="A1" i="5" s="1"/>
  <c r="D1" i="4" a="1"/>
  <c r="D1" i="4" s="1"/>
  <c r="B1" i="4" a="1"/>
  <c r="B1" i="4" s="1"/>
  <c r="A1" i="4" a="1"/>
  <c r="A1" i="4" s="1"/>
  <c r="M4" i="3"/>
  <c r="P4" i="3"/>
  <c r="S4" i="3"/>
  <c r="M5" i="3"/>
  <c r="P5" i="3"/>
  <c r="S5" i="3"/>
  <c r="M6" i="3"/>
  <c r="P6" i="3"/>
  <c r="S6" i="3"/>
  <c r="M7" i="3"/>
  <c r="P7" i="3"/>
  <c r="S7" i="3"/>
  <c r="M8" i="3"/>
  <c r="P8" i="3"/>
  <c r="S8" i="3"/>
  <c r="M9" i="3"/>
  <c r="P9" i="3"/>
  <c r="S9" i="3"/>
  <c r="M10" i="3"/>
  <c r="P10" i="3"/>
  <c r="S10" i="3"/>
  <c r="M11" i="3"/>
  <c r="P11" i="3"/>
  <c r="S11" i="3"/>
  <c r="M12" i="3"/>
  <c r="P12" i="3"/>
  <c r="R12" i="3" s="1"/>
  <c r="S12" i="3"/>
  <c r="M13" i="3"/>
  <c r="P13" i="3"/>
  <c r="S13" i="3"/>
  <c r="M14" i="3"/>
  <c r="P14" i="3"/>
  <c r="S14" i="3"/>
  <c r="M15" i="3"/>
  <c r="P15" i="3"/>
  <c r="S15" i="3"/>
  <c r="M16" i="3"/>
  <c r="P16" i="3"/>
  <c r="S16" i="3"/>
  <c r="M17" i="3"/>
  <c r="P17" i="3"/>
  <c r="S17" i="3"/>
  <c r="M18" i="3"/>
  <c r="P18" i="3"/>
  <c r="S18" i="3"/>
  <c r="M19" i="3"/>
  <c r="P19" i="3"/>
  <c r="S19" i="3"/>
  <c r="M20" i="3"/>
  <c r="P20" i="3"/>
  <c r="R20" i="3" s="1"/>
  <c r="S20" i="3"/>
  <c r="M21" i="3"/>
  <c r="P21" i="3"/>
  <c r="R21" i="3" s="1"/>
  <c r="S21" i="3"/>
  <c r="M22" i="3"/>
  <c r="P22" i="3"/>
  <c r="S22" i="3"/>
  <c r="M23" i="3"/>
  <c r="P23" i="3"/>
  <c r="S23" i="3"/>
  <c r="M24" i="3"/>
  <c r="P24" i="3"/>
  <c r="S24" i="3"/>
  <c r="M25" i="3"/>
  <c r="P25" i="3"/>
  <c r="S25" i="3"/>
  <c r="M26" i="3"/>
  <c r="P26" i="3"/>
  <c r="R26" i="3" s="1"/>
  <c r="S26" i="3"/>
  <c r="M27" i="3"/>
  <c r="P27" i="3"/>
  <c r="S27" i="3"/>
  <c r="M28" i="3"/>
  <c r="P28" i="3"/>
  <c r="S28" i="3"/>
  <c r="M29" i="3"/>
  <c r="P29" i="3"/>
  <c r="S29" i="3"/>
  <c r="M30" i="3"/>
  <c r="P30" i="3"/>
  <c r="S30" i="3"/>
  <c r="M31" i="3"/>
  <c r="P31" i="3"/>
  <c r="S31" i="3"/>
  <c r="M32" i="3"/>
  <c r="P32" i="3"/>
  <c r="S32" i="3"/>
  <c r="M33" i="3"/>
  <c r="P33" i="3"/>
  <c r="S33" i="3"/>
  <c r="C4" i="3"/>
  <c r="F4" i="3"/>
  <c r="I4" i="3"/>
  <c r="C5" i="3"/>
  <c r="F5" i="3"/>
  <c r="I5" i="3"/>
  <c r="C6" i="3"/>
  <c r="F6" i="3"/>
  <c r="I6" i="3"/>
  <c r="C7" i="3"/>
  <c r="F7" i="3"/>
  <c r="I7" i="3"/>
  <c r="C8" i="3"/>
  <c r="F8" i="3"/>
  <c r="I8" i="3"/>
  <c r="C9" i="3"/>
  <c r="F9" i="3"/>
  <c r="I9" i="3"/>
  <c r="C10" i="3"/>
  <c r="F10" i="3"/>
  <c r="I10" i="3"/>
  <c r="C11" i="3"/>
  <c r="F11" i="3"/>
  <c r="I11" i="3"/>
  <c r="C12" i="3"/>
  <c r="F12" i="3"/>
  <c r="I12" i="3"/>
  <c r="C13" i="3"/>
  <c r="F13" i="3"/>
  <c r="I13" i="3"/>
  <c r="C14" i="3"/>
  <c r="F14" i="3"/>
  <c r="I14" i="3"/>
  <c r="C15" i="3"/>
  <c r="F15" i="3"/>
  <c r="I15" i="3"/>
  <c r="C16" i="3"/>
  <c r="F16" i="3"/>
  <c r="I16" i="3"/>
  <c r="C17" i="3"/>
  <c r="F17" i="3"/>
  <c r="I17" i="3"/>
  <c r="C18" i="3"/>
  <c r="F18" i="3"/>
  <c r="I18" i="3"/>
  <c r="C19" i="3"/>
  <c r="F19" i="3"/>
  <c r="I19" i="3"/>
  <c r="C20" i="3"/>
  <c r="F20" i="3"/>
  <c r="H20" i="3" s="1"/>
  <c r="I20" i="3"/>
  <c r="C21" i="3"/>
  <c r="F21" i="3"/>
  <c r="I21" i="3"/>
  <c r="C22" i="3"/>
  <c r="F22" i="3"/>
  <c r="I22" i="3"/>
  <c r="C23" i="3"/>
  <c r="F23" i="3"/>
  <c r="I23" i="3"/>
  <c r="C24" i="3"/>
  <c r="F24" i="3"/>
  <c r="I24" i="3"/>
  <c r="C25" i="3"/>
  <c r="F25" i="3"/>
  <c r="I25" i="3"/>
  <c r="C26" i="3"/>
  <c r="F26" i="3"/>
  <c r="I26" i="3"/>
  <c r="C27" i="3"/>
  <c r="F27" i="3"/>
  <c r="I27" i="3"/>
  <c r="C28" i="3"/>
  <c r="F28" i="3"/>
  <c r="I28" i="3"/>
  <c r="C29" i="3"/>
  <c r="F29" i="3"/>
  <c r="I29" i="3"/>
  <c r="C30" i="3"/>
  <c r="F30" i="3"/>
  <c r="I30" i="3"/>
  <c r="C31" i="3"/>
  <c r="F31" i="3"/>
  <c r="I31" i="3"/>
  <c r="C32" i="3"/>
  <c r="F32" i="3"/>
  <c r="I32" i="3"/>
  <c r="C33" i="3"/>
  <c r="F33" i="3"/>
  <c r="I33" i="3"/>
  <c r="M72" i="3"/>
  <c r="P72" i="3"/>
  <c r="S72" i="3"/>
  <c r="M73" i="3"/>
  <c r="P73" i="3"/>
  <c r="S73" i="3"/>
  <c r="M74" i="3"/>
  <c r="P74" i="3"/>
  <c r="S74" i="3"/>
  <c r="M75" i="3"/>
  <c r="P75" i="3"/>
  <c r="S75" i="3"/>
  <c r="M76" i="3"/>
  <c r="P76" i="3"/>
  <c r="S76" i="3"/>
  <c r="M77" i="3"/>
  <c r="P77" i="3"/>
  <c r="S77" i="3"/>
  <c r="M78" i="3"/>
  <c r="P78" i="3"/>
  <c r="S78" i="3"/>
  <c r="M79" i="3"/>
  <c r="P79" i="3"/>
  <c r="S79" i="3"/>
  <c r="M80" i="3"/>
  <c r="P80" i="3"/>
  <c r="S80" i="3"/>
  <c r="M81" i="3"/>
  <c r="P81" i="3"/>
  <c r="S81" i="3"/>
  <c r="M82" i="3"/>
  <c r="P82" i="3"/>
  <c r="S82" i="3"/>
  <c r="M83" i="3"/>
  <c r="P83" i="3"/>
  <c r="S83" i="3"/>
  <c r="M84" i="3"/>
  <c r="P84" i="3"/>
  <c r="S84" i="3"/>
  <c r="M85" i="3"/>
  <c r="P85" i="3"/>
  <c r="S85" i="3"/>
  <c r="M86" i="3"/>
  <c r="P86" i="3"/>
  <c r="S86" i="3"/>
  <c r="M87" i="3"/>
  <c r="P87" i="3"/>
  <c r="S87" i="3"/>
  <c r="M88" i="3"/>
  <c r="P88" i="3"/>
  <c r="S88" i="3"/>
  <c r="M89" i="3"/>
  <c r="P89" i="3"/>
  <c r="S89" i="3"/>
  <c r="M90" i="3"/>
  <c r="P90" i="3"/>
  <c r="S90" i="3"/>
  <c r="M91" i="3"/>
  <c r="P91" i="3"/>
  <c r="S91" i="3"/>
  <c r="M92" i="3"/>
  <c r="P92" i="3"/>
  <c r="S92" i="3"/>
  <c r="M93" i="3"/>
  <c r="P93" i="3"/>
  <c r="S93" i="3"/>
  <c r="M94" i="3"/>
  <c r="P94" i="3"/>
  <c r="S94" i="3"/>
  <c r="M95" i="3"/>
  <c r="P95" i="3"/>
  <c r="S95" i="3"/>
  <c r="M96" i="3"/>
  <c r="P96" i="3"/>
  <c r="S96" i="3"/>
  <c r="M97" i="3"/>
  <c r="P97" i="3"/>
  <c r="S97" i="3"/>
  <c r="M98" i="3"/>
  <c r="P98" i="3"/>
  <c r="S98" i="3"/>
  <c r="M99" i="3"/>
  <c r="P99" i="3"/>
  <c r="S99" i="3"/>
  <c r="M100" i="3"/>
  <c r="P100" i="3"/>
  <c r="S100" i="3"/>
  <c r="M101" i="3"/>
  <c r="P101" i="3"/>
  <c r="S101" i="3"/>
  <c r="E18" i="2"/>
  <c r="D18" i="2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C7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18" i="2"/>
  <c r="M38" i="3"/>
  <c r="P38" i="3"/>
  <c r="S38" i="3"/>
  <c r="M39" i="3"/>
  <c r="P39" i="3"/>
  <c r="S39" i="3"/>
  <c r="M40" i="3"/>
  <c r="P40" i="3"/>
  <c r="S40" i="3"/>
  <c r="M41" i="3"/>
  <c r="P41" i="3"/>
  <c r="S41" i="3"/>
  <c r="M42" i="3"/>
  <c r="P42" i="3"/>
  <c r="S42" i="3"/>
  <c r="M43" i="3"/>
  <c r="P43" i="3"/>
  <c r="R43" i="3" s="1"/>
  <c r="S43" i="3"/>
  <c r="M44" i="3"/>
  <c r="P44" i="3"/>
  <c r="S44" i="3"/>
  <c r="M45" i="3"/>
  <c r="P45" i="3"/>
  <c r="S45" i="3"/>
  <c r="M46" i="3"/>
  <c r="P46" i="3"/>
  <c r="S46" i="3"/>
  <c r="M47" i="3"/>
  <c r="P47" i="3"/>
  <c r="S47" i="3"/>
  <c r="M48" i="3"/>
  <c r="P48" i="3"/>
  <c r="S48" i="3"/>
  <c r="M49" i="3"/>
  <c r="P49" i="3"/>
  <c r="S49" i="3"/>
  <c r="M50" i="3"/>
  <c r="P50" i="3"/>
  <c r="S50" i="3"/>
  <c r="M51" i="3"/>
  <c r="P51" i="3"/>
  <c r="S51" i="3"/>
  <c r="M52" i="3"/>
  <c r="P52" i="3"/>
  <c r="S52" i="3"/>
  <c r="M53" i="3"/>
  <c r="P53" i="3"/>
  <c r="S53" i="3"/>
  <c r="M54" i="3"/>
  <c r="P54" i="3"/>
  <c r="S54" i="3"/>
  <c r="M55" i="3"/>
  <c r="P55" i="3"/>
  <c r="S55" i="3"/>
  <c r="M56" i="3"/>
  <c r="P56" i="3"/>
  <c r="S56" i="3"/>
  <c r="M57" i="3"/>
  <c r="P57" i="3"/>
  <c r="S57" i="3"/>
  <c r="M58" i="3"/>
  <c r="P58" i="3"/>
  <c r="S58" i="3"/>
  <c r="M59" i="3"/>
  <c r="P59" i="3"/>
  <c r="S59" i="3"/>
  <c r="M60" i="3"/>
  <c r="P60" i="3"/>
  <c r="S60" i="3"/>
  <c r="M61" i="3"/>
  <c r="P61" i="3"/>
  <c r="S61" i="3"/>
  <c r="M62" i="3"/>
  <c r="P62" i="3"/>
  <c r="S62" i="3"/>
  <c r="M63" i="3"/>
  <c r="P63" i="3"/>
  <c r="S63" i="3"/>
  <c r="M64" i="3"/>
  <c r="P64" i="3"/>
  <c r="S64" i="3"/>
  <c r="M65" i="3"/>
  <c r="P65" i="3"/>
  <c r="S65" i="3"/>
  <c r="M66" i="3"/>
  <c r="P66" i="3"/>
  <c r="S66" i="3"/>
  <c r="M67" i="3"/>
  <c r="P67" i="3"/>
  <c r="S67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I38" i="3"/>
  <c r="F38" i="3"/>
  <c r="C38" i="3"/>
  <c r="C6" i="2"/>
  <c r="E5" i="2"/>
  <c r="F5" i="2"/>
  <c r="G5" i="2"/>
  <c r="H5" i="2"/>
  <c r="I5" i="2"/>
  <c r="C5" i="2"/>
  <c r="D6" i="2"/>
  <c r="R97" i="3" l="1"/>
  <c r="R89" i="3"/>
  <c r="R60" i="3"/>
  <c r="R52" i="3"/>
  <c r="T52" i="3" s="1"/>
  <c r="R44" i="3"/>
  <c r="H77" i="3"/>
  <c r="J77" i="3" s="1"/>
  <c r="R22" i="3"/>
  <c r="T22" i="3" s="1"/>
  <c r="R33" i="3"/>
  <c r="H85" i="3"/>
  <c r="H93" i="3"/>
  <c r="R85" i="3"/>
  <c r="R95" i="3"/>
  <c r="T95" i="3" s="1"/>
  <c r="H33" i="3"/>
  <c r="J33" i="3" s="1"/>
  <c r="R23" i="3"/>
  <c r="T23" i="3" s="1"/>
  <c r="R10" i="3"/>
  <c r="T10" i="3" s="1"/>
  <c r="T20" i="3"/>
  <c r="R96" i="3"/>
  <c r="H21" i="3"/>
  <c r="H95" i="3"/>
  <c r="J95" i="3" s="1"/>
  <c r="H78" i="3"/>
  <c r="H86" i="3"/>
  <c r="J86" i="3" s="1"/>
  <c r="H94" i="3"/>
  <c r="J94" i="3" s="1"/>
  <c r="R76" i="3"/>
  <c r="T76" i="3" s="1"/>
  <c r="H79" i="3"/>
  <c r="J79" i="3" s="1"/>
  <c r="H43" i="3"/>
  <c r="J43" i="3" s="1"/>
  <c r="R55" i="3"/>
  <c r="R47" i="3"/>
  <c r="R39" i="3"/>
  <c r="T39" i="3" s="1"/>
  <c r="H76" i="3"/>
  <c r="J76" i="3" s="1"/>
  <c r="H84" i="3"/>
  <c r="J84" i="3" s="1"/>
  <c r="H92" i="3"/>
  <c r="J92" i="3" s="1"/>
  <c r="H100" i="3"/>
  <c r="J100" i="3" s="1"/>
  <c r="H87" i="3"/>
  <c r="J87" i="3" s="1"/>
  <c r="H101" i="3"/>
  <c r="J20" i="3"/>
  <c r="J101" i="3"/>
  <c r="R53" i="3"/>
  <c r="T53" i="3" s="1"/>
  <c r="H90" i="3"/>
  <c r="J90" i="3" s="1"/>
  <c r="H10" i="3"/>
  <c r="J10" i="3" s="1"/>
  <c r="R29" i="3"/>
  <c r="T29" i="3" s="1"/>
  <c r="R78" i="3"/>
  <c r="H32" i="3"/>
  <c r="J32" i="3" s="1"/>
  <c r="H24" i="3"/>
  <c r="J24" i="3" s="1"/>
  <c r="H11" i="3"/>
  <c r="J11" i="3" s="1"/>
  <c r="R28" i="3"/>
  <c r="T28" i="3" s="1"/>
  <c r="J93" i="3"/>
  <c r="R66" i="3"/>
  <c r="T66" i="3" s="1"/>
  <c r="H7" i="3"/>
  <c r="J7" i="3" s="1"/>
  <c r="R32" i="3"/>
  <c r="T32" i="3" s="1"/>
  <c r="J85" i="3"/>
  <c r="T26" i="3"/>
  <c r="R80" i="3"/>
  <c r="T80" i="3" s="1"/>
  <c r="R30" i="3"/>
  <c r="T30" i="3" s="1"/>
  <c r="R25" i="3"/>
  <c r="T25" i="3" s="1"/>
  <c r="R45" i="3"/>
  <c r="T45" i="3" s="1"/>
  <c r="R42" i="3"/>
  <c r="T42" i="3" s="1"/>
  <c r="H74" i="3"/>
  <c r="J74" i="3" s="1"/>
  <c r="H82" i="3"/>
  <c r="J82" i="3" s="1"/>
  <c r="H98" i="3"/>
  <c r="J98" i="3" s="1"/>
  <c r="H75" i="3"/>
  <c r="J75" i="3" s="1"/>
  <c r="H83" i="3"/>
  <c r="J83" i="3" s="1"/>
  <c r="H91" i="3"/>
  <c r="J91" i="3" s="1"/>
  <c r="H99" i="3"/>
  <c r="J99" i="3" s="1"/>
  <c r="H30" i="3"/>
  <c r="J30" i="3" s="1"/>
  <c r="H25" i="3"/>
  <c r="J25" i="3" s="1"/>
  <c r="H22" i="3"/>
  <c r="J22" i="3" s="1"/>
  <c r="R24" i="3"/>
  <c r="T24" i="3" s="1"/>
  <c r="R19" i="3"/>
  <c r="T19" i="3" s="1"/>
  <c r="T33" i="3"/>
  <c r="J78" i="3"/>
  <c r="R88" i="3"/>
  <c r="T88" i="3" s="1"/>
  <c r="H39" i="3"/>
  <c r="J39" i="3" s="1"/>
  <c r="R62" i="3"/>
  <c r="T62" i="3" s="1"/>
  <c r="R54" i="3"/>
  <c r="T54" i="3" s="1"/>
  <c r="R77" i="3"/>
  <c r="T77" i="3" s="1"/>
  <c r="H29" i="3"/>
  <c r="J29" i="3" s="1"/>
  <c r="H26" i="3"/>
  <c r="J26" i="3" s="1"/>
  <c r="H13" i="3"/>
  <c r="J13" i="3" s="1"/>
  <c r="H72" i="3"/>
  <c r="J72" i="3" s="1"/>
  <c r="H80" i="3"/>
  <c r="J80" i="3" s="1"/>
  <c r="H88" i="3"/>
  <c r="J88" i="3" s="1"/>
  <c r="H96" i="3"/>
  <c r="J96" i="3" s="1"/>
  <c r="H66" i="3"/>
  <c r="J66" i="3" s="1"/>
  <c r="H58" i="3"/>
  <c r="J58" i="3" s="1"/>
  <c r="H50" i="3"/>
  <c r="J50" i="3" s="1"/>
  <c r="H42" i="3"/>
  <c r="J42" i="3" s="1"/>
  <c r="R56" i="3"/>
  <c r="R48" i="3"/>
  <c r="T48" i="3" s="1"/>
  <c r="H73" i="3"/>
  <c r="J73" i="3" s="1"/>
  <c r="H81" i="3"/>
  <c r="J81" i="3" s="1"/>
  <c r="H89" i="3"/>
  <c r="J89" i="3" s="1"/>
  <c r="H97" i="3"/>
  <c r="J97" i="3" s="1"/>
  <c r="R100" i="3"/>
  <c r="T100" i="3" s="1"/>
  <c r="R79" i="3"/>
  <c r="T79" i="3" s="1"/>
  <c r="H28" i="3"/>
  <c r="J28" i="3" s="1"/>
  <c r="R27" i="3"/>
  <c r="T27" i="3" s="1"/>
  <c r="H27" i="3"/>
  <c r="J27" i="3" s="1"/>
  <c r="R58" i="3"/>
  <c r="T58" i="3" s="1"/>
  <c r="R50" i="3"/>
  <c r="T50" i="3" s="1"/>
  <c r="R92" i="3"/>
  <c r="T92" i="3" s="1"/>
  <c r="R87" i="3"/>
  <c r="T87" i="3" s="1"/>
  <c r="H17" i="3"/>
  <c r="J17" i="3" s="1"/>
  <c r="R31" i="3"/>
  <c r="T31" i="3" s="1"/>
  <c r="R17" i="3"/>
  <c r="T17" i="3" s="1"/>
  <c r="R9" i="3"/>
  <c r="T9" i="3" s="1"/>
  <c r="H31" i="3"/>
  <c r="J31" i="3" s="1"/>
  <c r="I102" i="3"/>
  <c r="J21" i="3"/>
  <c r="T21" i="3"/>
  <c r="H67" i="3"/>
  <c r="J67" i="3" s="1"/>
  <c r="H59" i="3"/>
  <c r="J59" i="3" s="1"/>
  <c r="H51" i="3"/>
  <c r="J51" i="3" s="1"/>
  <c r="R11" i="3"/>
  <c r="T11" i="3" s="1"/>
  <c r="H19" i="3"/>
  <c r="J19" i="3" s="1"/>
  <c r="H38" i="3"/>
  <c r="J38" i="3" s="1"/>
  <c r="H61" i="3"/>
  <c r="J61" i="3" s="1"/>
  <c r="H53" i="3"/>
  <c r="J53" i="3" s="1"/>
  <c r="H45" i="3"/>
  <c r="J45" i="3" s="1"/>
  <c r="R93" i="3"/>
  <c r="T93" i="3" s="1"/>
  <c r="H23" i="3"/>
  <c r="J23" i="3" s="1"/>
  <c r="S34" i="3"/>
  <c r="T12" i="3"/>
  <c r="R6" i="3"/>
  <c r="T6" i="3" s="1"/>
  <c r="R14" i="3"/>
  <c r="T14" i="3" s="1"/>
  <c r="R8" i="3"/>
  <c r="T8" i="3" s="1"/>
  <c r="R16" i="3"/>
  <c r="T16" i="3" s="1"/>
  <c r="R5" i="3"/>
  <c r="T5" i="3" s="1"/>
  <c r="R13" i="3"/>
  <c r="T13" i="3" s="1"/>
  <c r="R7" i="3"/>
  <c r="T7" i="3" s="1"/>
  <c r="R4" i="3"/>
  <c r="R18" i="3"/>
  <c r="T18" i="3" s="1"/>
  <c r="R15" i="3"/>
  <c r="T15" i="3" s="1"/>
  <c r="H9" i="3"/>
  <c r="J9" i="3" s="1"/>
  <c r="H15" i="3"/>
  <c r="J15" i="3" s="1"/>
  <c r="H5" i="3"/>
  <c r="J5" i="3" s="1"/>
  <c r="H8" i="3"/>
  <c r="J8" i="3" s="1"/>
  <c r="H16" i="3"/>
  <c r="J16" i="3" s="1"/>
  <c r="I34" i="3"/>
  <c r="H12" i="3"/>
  <c r="J12" i="3" s="1"/>
  <c r="H14" i="3"/>
  <c r="J14" i="3" s="1"/>
  <c r="H6" i="3"/>
  <c r="J6" i="3" s="1"/>
  <c r="H18" i="3"/>
  <c r="J18" i="3" s="1"/>
  <c r="H4" i="3"/>
  <c r="J4" i="3" s="1"/>
  <c r="T85" i="3"/>
  <c r="H60" i="3"/>
  <c r="J60" i="3" s="1"/>
  <c r="H44" i="3"/>
  <c r="J44" i="3" s="1"/>
  <c r="I68" i="3"/>
  <c r="R83" i="3"/>
  <c r="T83" i="3" s="1"/>
  <c r="H52" i="3"/>
  <c r="J52" i="3" s="1"/>
  <c r="R46" i="3"/>
  <c r="T46" i="3" s="1"/>
  <c r="R94" i="3"/>
  <c r="T94" i="3" s="1"/>
  <c r="R84" i="3"/>
  <c r="T84" i="3" s="1"/>
  <c r="R51" i="3"/>
  <c r="T51" i="3" s="1"/>
  <c r="R101" i="3"/>
  <c r="T101" i="3" s="1"/>
  <c r="R86" i="3"/>
  <c r="T86" i="3" s="1"/>
  <c r="R81" i="3"/>
  <c r="T81" i="3" s="1"/>
  <c r="T89" i="3"/>
  <c r="R73" i="3"/>
  <c r="T73" i="3" s="1"/>
  <c r="S102" i="3"/>
  <c r="T97" i="3"/>
  <c r="R91" i="3"/>
  <c r="T91" i="3" s="1"/>
  <c r="T78" i="3"/>
  <c r="R99" i="3"/>
  <c r="T99" i="3" s="1"/>
  <c r="R75" i="3"/>
  <c r="T75" i="3" s="1"/>
  <c r="R74" i="3"/>
  <c r="T74" i="3" s="1"/>
  <c r="R82" i="3"/>
  <c r="T82" i="3" s="1"/>
  <c r="T96" i="3"/>
  <c r="R90" i="3"/>
  <c r="T90" i="3" s="1"/>
  <c r="R98" i="3"/>
  <c r="T98" i="3" s="1"/>
  <c r="R72" i="3"/>
  <c r="T72" i="3" s="1"/>
  <c r="R57" i="3"/>
  <c r="T57" i="3" s="1"/>
  <c r="R65" i="3"/>
  <c r="T65" i="3" s="1"/>
  <c r="R49" i="3"/>
  <c r="T49" i="3" s="1"/>
  <c r="T43" i="3"/>
  <c r="R67" i="3"/>
  <c r="T67" i="3" s="1"/>
  <c r="R59" i="3"/>
  <c r="T59" i="3" s="1"/>
  <c r="R41" i="3"/>
  <c r="T41" i="3" s="1"/>
  <c r="R64" i="3"/>
  <c r="T64" i="3" s="1"/>
  <c r="R63" i="3"/>
  <c r="T63" i="3" s="1"/>
  <c r="R61" i="3"/>
  <c r="T61" i="3" s="1"/>
  <c r="T56" i="3"/>
  <c r="T60" i="3"/>
  <c r="T47" i="3"/>
  <c r="S68" i="3"/>
  <c r="T55" i="3"/>
  <c r="T44" i="3"/>
  <c r="R38" i="3"/>
  <c r="T38" i="3" s="1"/>
  <c r="R40" i="3"/>
  <c r="T40" i="3" s="1"/>
  <c r="H64" i="3"/>
  <c r="J64" i="3" s="1"/>
  <c r="H56" i="3"/>
  <c r="J56" i="3" s="1"/>
  <c r="H48" i="3"/>
  <c r="J48" i="3" s="1"/>
  <c r="H40" i="3"/>
  <c r="H63" i="3"/>
  <c r="J63" i="3" s="1"/>
  <c r="H55" i="3"/>
  <c r="J55" i="3" s="1"/>
  <c r="H47" i="3"/>
  <c r="J47" i="3" s="1"/>
  <c r="H65" i="3"/>
  <c r="J65" i="3" s="1"/>
  <c r="H57" i="3"/>
  <c r="J57" i="3" s="1"/>
  <c r="H49" i="3"/>
  <c r="J49" i="3" s="1"/>
  <c r="H41" i="3"/>
  <c r="J41" i="3" s="1"/>
  <c r="H62" i="3"/>
  <c r="J62" i="3" s="1"/>
  <c r="H54" i="3"/>
  <c r="J54" i="3" s="1"/>
  <c r="H46" i="3"/>
  <c r="J46" i="3" s="1"/>
  <c r="J102" i="3" l="1"/>
  <c r="H102" i="3"/>
  <c r="T102" i="3"/>
  <c r="J34" i="3"/>
  <c r="T68" i="3"/>
  <c r="H68" i="3"/>
  <c r="R34" i="3"/>
  <c r="T4" i="3"/>
  <c r="T34" i="3" s="1"/>
  <c r="H34" i="3"/>
  <c r="J40" i="3"/>
  <c r="J68" i="3" s="1"/>
  <c r="R102" i="3"/>
  <c r="R6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<sst xmlns="http://schemas.openxmlformats.org/spreadsheetml/2006/main" count="108" uniqueCount="58">
  <si>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D [m]</t>
  </si>
  <si>
    <t>risoluzione dello strumento</t>
  </si>
  <si>
    <t>a [m]</t>
  </si>
  <si>
    <t>f2 [m]</t>
  </si>
  <si>
    <t>L2 - SR</t>
  </si>
  <si>
    <t>SR-SC</t>
  </si>
  <si>
    <t>SR-S1</t>
  </si>
  <si>
    <t>S1-S2</t>
  </si>
  <si>
    <t>S2-SC</t>
  </si>
  <si>
    <t>Color code:</t>
  </si>
  <si>
    <t>propagazione degli errori</t>
  </si>
  <si>
    <t>valore fornito dal cielo</t>
  </si>
  <si>
    <t>Segmento di riferimento</t>
  </si>
  <si>
    <t xml:space="preserve">misura </t>
  </si>
  <si>
    <t>Valore</t>
  </si>
  <si>
    <t>incertezza</t>
  </si>
  <si>
    <t>Symbol code:</t>
  </si>
  <si>
    <t>SR</t>
  </si>
  <si>
    <t>S1, S2</t>
  </si>
  <si>
    <t>SC</t>
  </si>
  <si>
    <t>L2</t>
  </si>
  <si>
    <t>Specchio rotante</t>
  </si>
  <si>
    <t>Specchio 1 e 2</t>
  </si>
  <si>
    <t>Specchio concavo</t>
  </si>
  <si>
    <t>Lente convergente 2</t>
  </si>
  <si>
    <t>Nel caso volessimo fare altre misure aggiungiamole qui:</t>
  </si>
  <si>
    <t>f1 [m]</t>
  </si>
  <si>
    <t>Somme:</t>
  </si>
  <si>
    <t>Questi valori non considerano l'incertezza di misure multiple</t>
  </si>
  <si>
    <t>ω0 [1/s]</t>
  </si>
  <si>
    <t>δ0 [mm]</t>
  </si>
  <si>
    <t>ω [1/s]</t>
  </si>
  <si>
    <t>δ [mm]</t>
  </si>
  <si>
    <t>Δω</t>
  </si>
  <si>
    <t>Δδ</t>
  </si>
  <si>
    <t>c [m/s]</t>
  </si>
  <si>
    <t>𝜈0 [Hz]</t>
  </si>
  <si>
    <t>𝜈 [Hz]</t>
  </si>
  <si>
    <t>Medie</t>
  </si>
  <si>
    <t>CW [0 → max]</t>
  </si>
  <si>
    <t>CCW [0 → max]</t>
  </si>
  <si>
    <t>Condizioni atmosferiche</t>
  </si>
  <si>
    <t>Pressione [mmHg]</t>
  </si>
  <si>
    <t>Indice rifrazione</t>
  </si>
  <si>
    <t>Temperatura [°C]</t>
  </si>
  <si>
    <t>CW → CCW [-max → 0 → max]</t>
  </si>
  <si>
    <t>prima</t>
  </si>
  <si>
    <t>metà</t>
  </si>
  <si>
    <t>dopo</t>
  </si>
  <si>
    <t>CCW → CW [max → 0 → -max]</t>
  </si>
  <si>
    <t>CW [0 → multiple measures → max (no boost)]</t>
  </si>
  <si>
    <t>CCW [0 → multiple measures → -max (no boost)]</t>
  </si>
  <si>
    <t>Questo file è costituito da 9 fogli di cui:</t>
  </si>
  <si>
    <t>2 fogli che iniziano con un numero: sono quelli che contengono le misure effettuate in laboratorio</t>
  </si>
  <si>
    <t>0_Preliminari: contiene ciò che abbiamo misurato prima del set-up dello strumento</t>
  </si>
  <si>
    <t>1_Misure: contiene le misure effettive di frequenza e delta per il calcolo della velocità della luce</t>
  </si>
  <si>
    <t>6 fogli che iniziano con "Exp_": servono per rendere più semplice l'export dei dati in python</t>
  </si>
  <si>
    <t>questo foglio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</si>
</sst>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0.000000"/>
    <numFmt numFmtId="170" formatCode="0.0000"/>
    <numFmt numFmtId="172" formatCode="0.000"/>
    <numFmt numFmtId="173" formatCode="0.0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94165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2"/>
      <color rgb="FF000000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76D6FF"/>
        <bgColor rgb="FF000000"/>
      </patternFill>
    </fill>
    <fill>
      <patternFill patternType="solid">
        <fgColor rgb="FF73FEFF"/>
        <bgColor rgb="FF000000"/>
      </patternFill>
    </fill>
    <fill>
      <patternFill patternType="solid">
        <fgColor rgb="FF00FB92"/>
        <bgColor rgb="FF000000"/>
      </patternFill>
    </fill>
    <fill>
      <patternFill patternType="solid">
        <fgColor rgb="FF8EFA00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0" xfId="0" applyFill="1"/>
    <xf numFmtId="170" fontId="0" fillId="4" borderId="0" xfId="0" applyNumberForma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/>
    <xf numFmtId="2" fontId="0" fillId="0" borderId="0" xfId="0" applyNumberFormat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right"/>
    </xf>
    <xf numFmtId="173" fontId="1" fillId="8" borderId="0" xfId="0" applyNumberFormat="1" applyFont="1" applyFill="1"/>
    <xf numFmtId="172" fontId="1" fillId="8" borderId="0" xfId="0" applyNumberFormat="1" applyFont="1" applyFill="1"/>
    <xf numFmtId="173" fontId="0" fillId="8" borderId="0" xfId="0" applyNumberFormat="1" applyFill="1"/>
    <xf numFmtId="1" fontId="0" fillId="8" borderId="0" xfId="0" applyNumberFormat="1" applyFill="1"/>
    <xf numFmtId="2" fontId="0" fillId="8" borderId="0" xfId="0" applyNumberFormat="1" applyFill="1"/>
    <xf numFmtId="1" fontId="1" fillId="9" borderId="0" xfId="0" applyNumberFormat="1" applyFont="1" applyFill="1"/>
    <xf numFmtId="0" fontId="0" fillId="10" borderId="0" xfId="0" applyFill="1"/>
    <xf numFmtId="1" fontId="0" fillId="7" borderId="0" xfId="0" applyNumberFormat="1" applyFill="1"/>
    <xf numFmtId="1" fontId="0" fillId="10" borderId="0" xfId="0" applyNumberFormat="1" applyFill="1"/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168" fontId="0" fillId="6" borderId="0" xfId="0" applyNumberFormat="1" applyFill="1"/>
    <xf numFmtId="0" fontId="4" fillId="13" borderId="0" xfId="0" applyFont="1" applyFill="1"/>
    <xf numFmtId="0" fontId="6" fillId="2" borderId="0" xfId="0" applyFont="1" applyFill="1" applyAlignment="1">
      <alignment horizontal="center"/>
    </xf>
    <xf numFmtId="0" fontId="4" fillId="14" borderId="0" xfId="0" applyFont="1" applyFill="1"/>
    <xf numFmtId="0" fontId="4" fillId="15" borderId="0" xfId="0" applyFont="1" applyFill="1"/>
    <xf numFmtId="0" fontId="4" fillId="2" borderId="0" xfId="0" applyFont="1" applyFill="1"/>
    <xf numFmtId="0" fontId="6" fillId="2" borderId="0" xfId="0" applyFont="1" applyFill="1" applyAlignment="1">
      <alignment horizontal="right"/>
    </xf>
    <xf numFmtId="0" fontId="5" fillId="16" borderId="0" xfId="0" applyFont="1" applyFill="1" applyAlignment="1">
      <alignment horizontal="center"/>
    </xf>
    <xf numFmtId="2" fontId="4" fillId="14" borderId="1" xfId="0" applyNumberFormat="1" applyFont="1" applyFill="1" applyBorder="1"/>
    <xf numFmtId="2" fontId="4" fillId="15" borderId="1" xfId="0" applyNumberFormat="1" applyFont="1" applyFill="1" applyBorder="1"/>
    <xf numFmtId="0" fontId="6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2" fontId="0" fillId="7" borderId="1" xfId="0" applyNumberFormat="1" applyFill="1" applyBorder="1"/>
    <xf numFmtId="2" fontId="0" fillId="10" borderId="1" xfId="0" applyNumberFormat="1" applyFill="1" applyBorder="1"/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FA00"/>
      <color rgb="FF73FB79"/>
      <color rgb="FF00FB92"/>
      <color rgb="FF73FEFF"/>
      <color rgb="FF76D6FF"/>
      <color rgb="FFD883FF"/>
      <color rgb="FF7A81FF"/>
      <color rgb="FFC9F1F2"/>
      <color rgb="FF94165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C9E-1873-354D-B08F-95D97B63E36D}">
  <dimension ref="A1:C6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52</v>
      </c>
    </row>
    <row r="2" spans="1:3" x14ac:dyDescent="0.2">
      <c r="B2" t="s">
        <v>57</v>
      </c>
    </row>
    <row r="3" spans="1:3" x14ac:dyDescent="0.2">
      <c r="B3" t="s">
        <v>53</v>
      </c>
    </row>
    <row r="4" spans="1:3" x14ac:dyDescent="0.2">
      <c r="C4" t="s">
        <v>54</v>
      </c>
    </row>
    <row r="5" spans="1:3" x14ac:dyDescent="0.2">
      <c r="C5" t="s">
        <v>55</v>
      </c>
    </row>
    <row r="6" spans="1:3" x14ac:dyDescent="0.2">
      <c r="B6" t="s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0923-D4CA-7E4D-92DD-2AFC6804AF91}">
  <dimension ref="A1:J19"/>
  <sheetViews>
    <sheetView zoomScale="114" workbookViewId="0">
      <selection activeCell="F16" sqref="F16"/>
    </sheetView>
  </sheetViews>
  <sheetFormatPr baseColWidth="10" defaultRowHeight="16" x14ac:dyDescent="0.2"/>
  <cols>
    <col min="1" max="1" width="21.5" bestFit="1" customWidth="1"/>
    <col min="2" max="2" width="9.1640625" customWidth="1"/>
  </cols>
  <sheetData>
    <row r="1" spans="1:10" x14ac:dyDescent="0.2">
      <c r="A1" s="9" t="s">
        <v>12</v>
      </c>
      <c r="B1" s="9" t="s">
        <v>13</v>
      </c>
      <c r="C1" s="9" t="s">
        <v>14</v>
      </c>
      <c r="D1" s="9" t="s">
        <v>15</v>
      </c>
      <c r="E1" s="9" t="s">
        <v>25</v>
      </c>
      <c r="F1" s="5"/>
      <c r="G1" s="5"/>
      <c r="H1" s="5"/>
      <c r="I1" s="5"/>
      <c r="J1" s="5"/>
    </row>
    <row r="2" spans="1:10" x14ac:dyDescent="0.2">
      <c r="A2" s="10" t="s">
        <v>6</v>
      </c>
      <c r="B2" s="9"/>
      <c r="C2" s="7">
        <v>6.05</v>
      </c>
      <c r="D2" s="1">
        <v>0.01</v>
      </c>
      <c r="E2" s="7"/>
      <c r="F2" s="7"/>
      <c r="G2" s="7"/>
      <c r="H2" s="7"/>
      <c r="I2" s="7"/>
      <c r="J2" s="5"/>
    </row>
    <row r="3" spans="1:10" x14ac:dyDescent="0.2">
      <c r="A3" s="10" t="s">
        <v>7</v>
      </c>
      <c r="B3" s="9"/>
      <c r="C3" s="8">
        <v>0.63</v>
      </c>
      <c r="D3" s="1">
        <v>1E-3</v>
      </c>
      <c r="E3" s="8"/>
      <c r="F3" s="8"/>
      <c r="G3" s="8"/>
      <c r="H3" s="8"/>
      <c r="I3" s="8"/>
      <c r="J3" s="5"/>
    </row>
    <row r="4" spans="1:10" x14ac:dyDescent="0.2">
      <c r="A4" s="10" t="s">
        <v>8</v>
      </c>
      <c r="B4" s="9"/>
      <c r="C4" s="7">
        <v>6.59</v>
      </c>
      <c r="D4" s="1">
        <v>0.01</v>
      </c>
      <c r="E4" s="7"/>
      <c r="F4" s="7"/>
      <c r="G4" s="7"/>
      <c r="H4" s="7"/>
      <c r="I4" s="7"/>
      <c r="J4" s="5"/>
    </row>
    <row r="5" spans="1:10" x14ac:dyDescent="0.2">
      <c r="A5" s="10"/>
      <c r="B5" s="10" t="s">
        <v>27</v>
      </c>
      <c r="C5" s="9">
        <f>SUM(C2:C4)</f>
        <v>13.27</v>
      </c>
      <c r="D5" s="9"/>
      <c r="E5" s="9">
        <f t="shared" ref="D5:I5" si="0">SUM(E2:E4)</f>
        <v>0</v>
      </c>
      <c r="F5" s="9">
        <f t="shared" si="0"/>
        <v>0</v>
      </c>
      <c r="G5" s="9">
        <f t="shared" si="0"/>
        <v>0</v>
      </c>
      <c r="H5" s="9">
        <f t="shared" si="0"/>
        <v>0</v>
      </c>
      <c r="I5" s="9">
        <f t="shared" si="0"/>
        <v>0</v>
      </c>
      <c r="J5" s="5"/>
    </row>
    <row r="6" spans="1:10" x14ac:dyDescent="0.2">
      <c r="A6" s="10" t="s">
        <v>5</v>
      </c>
      <c r="B6" s="11" t="s">
        <v>0</v>
      </c>
      <c r="C6" s="7">
        <f>AVERAGEIF(C5:I5, "&lt;&gt;0")</f>
        <v>13.27</v>
      </c>
      <c r="D6" s="2">
        <f>SQRT(D2^2+D3^2+D4^2)</f>
        <v>1.4177446878757825E-2</v>
      </c>
      <c r="E6" s="12" t="s">
        <v>28</v>
      </c>
      <c r="F6" s="5"/>
      <c r="G6" s="5"/>
      <c r="H6" s="5"/>
      <c r="I6" s="5"/>
      <c r="J6" s="5"/>
    </row>
    <row r="7" spans="1:10" x14ac:dyDescent="0.2">
      <c r="A7" s="10" t="s">
        <v>4</v>
      </c>
      <c r="B7" s="11" t="s">
        <v>2</v>
      </c>
      <c r="C7" s="8">
        <v>0.47399999999999998</v>
      </c>
      <c r="D7" s="1">
        <v>1E-3</v>
      </c>
      <c r="E7" s="8"/>
      <c r="F7" s="8"/>
      <c r="G7" s="8"/>
      <c r="H7" s="8"/>
      <c r="I7" s="8"/>
      <c r="J7" s="5"/>
    </row>
    <row r="8" spans="1:10" x14ac:dyDescent="0.2">
      <c r="A8" s="10"/>
      <c r="B8" s="11" t="s">
        <v>3</v>
      </c>
      <c r="C8" s="7">
        <v>0.252</v>
      </c>
      <c r="D8" s="3"/>
      <c r="E8" s="5"/>
      <c r="F8" s="5"/>
      <c r="G8" s="5"/>
      <c r="H8" s="5"/>
      <c r="I8" s="5"/>
      <c r="J8" s="5"/>
    </row>
    <row r="9" spans="1:10" x14ac:dyDescent="0.2">
      <c r="A9" s="9"/>
      <c r="B9" s="11" t="s">
        <v>26</v>
      </c>
      <c r="C9" s="8">
        <v>4.8000000000000001E-2</v>
      </c>
      <c r="D9" s="3"/>
      <c r="E9" s="5"/>
      <c r="F9" s="5"/>
      <c r="G9" s="5"/>
      <c r="H9" s="5"/>
      <c r="I9" s="5"/>
      <c r="J9" s="5"/>
    </row>
    <row r="10" spans="1:10" x14ac:dyDescent="0.2">
      <c r="A10" s="10" t="s">
        <v>16</v>
      </c>
      <c r="B10" s="5"/>
      <c r="C10" s="5"/>
      <c r="D10" s="10" t="s">
        <v>9</v>
      </c>
      <c r="E10" s="5"/>
      <c r="F10" s="5"/>
      <c r="G10" s="5"/>
      <c r="H10" s="5"/>
      <c r="I10" s="5"/>
      <c r="J10" s="5"/>
    </row>
    <row r="11" spans="1:10" x14ac:dyDescent="0.2">
      <c r="A11" s="6" t="s">
        <v>17</v>
      </c>
      <c r="B11" s="5" t="s">
        <v>21</v>
      </c>
      <c r="C11" s="5"/>
      <c r="D11" s="3"/>
      <c r="E11" s="5" t="s">
        <v>11</v>
      </c>
      <c r="F11" s="5"/>
      <c r="G11" s="5"/>
      <c r="H11" s="5"/>
      <c r="I11" s="5"/>
      <c r="J11" s="5"/>
    </row>
    <row r="12" spans="1:10" x14ac:dyDescent="0.2">
      <c r="A12" s="6" t="s">
        <v>18</v>
      </c>
      <c r="B12" s="5" t="s">
        <v>22</v>
      </c>
      <c r="C12" s="5"/>
      <c r="D12" s="1"/>
      <c r="E12" s="5" t="s">
        <v>1</v>
      </c>
      <c r="F12" s="5"/>
      <c r="G12" s="5"/>
      <c r="H12" s="5"/>
      <c r="I12" s="5"/>
      <c r="J12" s="5"/>
    </row>
    <row r="13" spans="1:10" x14ac:dyDescent="0.2">
      <c r="A13" s="6" t="s">
        <v>19</v>
      </c>
      <c r="B13" s="5" t="s">
        <v>23</v>
      </c>
      <c r="C13" s="5"/>
      <c r="D13" s="4"/>
      <c r="E13" s="5" t="s">
        <v>10</v>
      </c>
      <c r="F13" s="5"/>
      <c r="G13" s="5"/>
      <c r="H13" s="5"/>
      <c r="I13" s="5"/>
      <c r="J13" s="5"/>
    </row>
    <row r="14" spans="1:10" x14ac:dyDescent="0.2">
      <c r="A14" s="6" t="s">
        <v>20</v>
      </c>
      <c r="B14" s="5" t="s">
        <v>24</v>
      </c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5"/>
      <c r="B15" s="9" t="s">
        <v>41</v>
      </c>
      <c r="C15" s="5"/>
      <c r="D15" s="5"/>
      <c r="E15" s="5"/>
      <c r="F15" s="5"/>
      <c r="G15" s="5"/>
      <c r="H15" s="5"/>
      <c r="I15" s="5"/>
      <c r="J15" s="5"/>
    </row>
    <row r="16" spans="1:10" x14ac:dyDescent="0.2">
      <c r="A16" s="5"/>
      <c r="B16" s="6" t="s">
        <v>42</v>
      </c>
      <c r="C16" s="7">
        <v>760</v>
      </c>
      <c r="D16" s="7">
        <v>760</v>
      </c>
      <c r="E16" s="7">
        <v>760</v>
      </c>
      <c r="F16" s="5"/>
      <c r="G16" s="5"/>
      <c r="H16" s="5"/>
      <c r="I16" s="5"/>
      <c r="J16" s="5"/>
    </row>
    <row r="17" spans="1:10" x14ac:dyDescent="0.2">
      <c r="A17" s="5"/>
      <c r="B17" s="6" t="s">
        <v>44</v>
      </c>
      <c r="C17" s="22">
        <v>20</v>
      </c>
      <c r="D17" s="22">
        <v>20</v>
      </c>
      <c r="E17" s="22">
        <v>20</v>
      </c>
      <c r="F17" s="5"/>
      <c r="G17" s="5"/>
      <c r="H17" s="5"/>
      <c r="I17" s="5"/>
      <c r="J17" s="5"/>
    </row>
    <row r="18" spans="1:10" x14ac:dyDescent="0.2">
      <c r="A18" s="5"/>
      <c r="B18" s="6" t="s">
        <v>43</v>
      </c>
      <c r="C18" s="27">
        <f xml:space="preserve"> 1 + (1.000264 - 1) * (C16/760) * ((C17 + 273.2)/273.2)</f>
        <v>1.000283326500732</v>
      </c>
      <c r="D18" s="27">
        <f xml:space="preserve"> 1 + (1.000264 - 1) * (D16/760) * ((D17 + 273.2)/273.2)</f>
        <v>1.000283326500732</v>
      </c>
      <c r="E18" s="27">
        <f xml:space="preserve"> 1 + (1.000264 - 1) * (E16/760) * ((E17 + 273.2)/273.2)</f>
        <v>1.000283326500732</v>
      </c>
      <c r="F18" s="5"/>
      <c r="G18" s="5"/>
      <c r="H18" s="5"/>
      <c r="I18" s="5"/>
      <c r="J18" s="5"/>
    </row>
    <row r="19" spans="1:10" x14ac:dyDescent="0.2">
      <c r="A19" s="5"/>
      <c r="B19" s="5"/>
      <c r="C19" s="5" t="s">
        <v>46</v>
      </c>
      <c r="D19" s="5" t="s">
        <v>47</v>
      </c>
      <c r="E19" s="5" t="s">
        <v>48</v>
      </c>
      <c r="F19" s="5"/>
      <c r="G19" s="5"/>
      <c r="H19" s="5"/>
      <c r="I19" s="5"/>
      <c r="J19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4666-F5B1-C145-A822-9E8C45F4569C}">
  <dimension ref="A1:U103"/>
  <sheetViews>
    <sheetView tabSelected="1" zoomScale="57" workbookViewId="0">
      <selection activeCell="K35" sqref="K35"/>
    </sheetView>
  </sheetViews>
  <sheetFormatPr baseColWidth="10" defaultRowHeight="16" x14ac:dyDescent="0.2"/>
  <cols>
    <col min="10" max="10" width="11.6640625" bestFit="1" customWidth="1"/>
  </cols>
  <sheetData>
    <row r="1" spans="1:21" x14ac:dyDescent="0.2">
      <c r="A1" s="5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22" x14ac:dyDescent="0.3">
      <c r="A2" s="5"/>
      <c r="B2" s="42" t="s">
        <v>50</v>
      </c>
      <c r="C2" s="42"/>
      <c r="D2" s="42"/>
      <c r="E2" s="42"/>
      <c r="F2" s="42"/>
      <c r="G2" s="42"/>
      <c r="H2" s="42"/>
      <c r="I2" s="42"/>
      <c r="J2" s="42"/>
      <c r="K2" s="28"/>
      <c r="L2" s="43" t="s">
        <v>51</v>
      </c>
      <c r="M2" s="43"/>
      <c r="N2" s="43"/>
      <c r="O2" s="43"/>
      <c r="P2" s="43"/>
      <c r="Q2" s="43"/>
      <c r="R2" s="43"/>
      <c r="S2" s="43"/>
      <c r="T2" s="43"/>
      <c r="U2" s="28"/>
    </row>
    <row r="3" spans="1:21" x14ac:dyDescent="0.2">
      <c r="A3" s="5"/>
      <c r="B3" s="29" t="s">
        <v>36</v>
      </c>
      <c r="C3" s="29" t="s">
        <v>29</v>
      </c>
      <c r="D3" s="37" t="s">
        <v>30</v>
      </c>
      <c r="E3" s="29" t="s">
        <v>37</v>
      </c>
      <c r="F3" s="29" t="s">
        <v>31</v>
      </c>
      <c r="G3" s="37" t="s">
        <v>32</v>
      </c>
      <c r="H3" s="29" t="s">
        <v>33</v>
      </c>
      <c r="I3" s="29" t="s">
        <v>34</v>
      </c>
      <c r="J3" s="29" t="s">
        <v>35</v>
      </c>
      <c r="K3" s="28"/>
      <c r="L3" s="29" t="s">
        <v>36</v>
      </c>
      <c r="M3" s="29" t="s">
        <v>29</v>
      </c>
      <c r="N3" s="37" t="s">
        <v>30</v>
      </c>
      <c r="O3" s="29" t="s">
        <v>37</v>
      </c>
      <c r="P3" s="29" t="s">
        <v>31</v>
      </c>
      <c r="Q3" s="37" t="s">
        <v>32</v>
      </c>
      <c r="R3" s="29" t="s">
        <v>33</v>
      </c>
      <c r="S3" s="29" t="s">
        <v>34</v>
      </c>
      <c r="T3" s="29" t="s">
        <v>35</v>
      </c>
      <c r="U3" s="28"/>
    </row>
    <row r="4" spans="1:21" x14ac:dyDescent="0.2">
      <c r="A4" s="5"/>
      <c r="B4" s="30">
        <v>-14</v>
      </c>
      <c r="C4" s="19">
        <f>2*PI()*B4</f>
        <v>-87.964594300514207</v>
      </c>
      <c r="D4" s="35">
        <v>9.31</v>
      </c>
      <c r="E4" s="30">
        <v>-684</v>
      </c>
      <c r="F4" s="19">
        <f t="shared" ref="F4:F33" si="0">2*PI()*E4</f>
        <v>-4297.698750110837</v>
      </c>
      <c r="G4" s="35">
        <v>9.11</v>
      </c>
      <c r="H4" s="19">
        <f t="shared" ref="H4:H23" si="1">F4-C4</f>
        <v>-4209.7341558103226</v>
      </c>
      <c r="I4" s="20">
        <f t="shared" ref="I4:I33" si="2">G4-D4</f>
        <v>-0.20000000000000107</v>
      </c>
      <c r="J4" s="23">
        <f>4 * '0_Preliminari'!$C$8 *'0_Preliminari'!$C$6^2 *H4 / (('0_Preliminari'!$C$6 + '0_Preliminari'!$C$7 -'0_Preliminari'!$C$8)*I4)</f>
        <v>276917.70311721507</v>
      </c>
      <c r="K4" s="28"/>
      <c r="L4" s="30">
        <v>14</v>
      </c>
      <c r="M4" s="19">
        <f>2*PI()*L4</f>
        <v>87.964594300514207</v>
      </c>
      <c r="N4" s="35">
        <v>9.31</v>
      </c>
      <c r="O4" s="30">
        <v>618</v>
      </c>
      <c r="P4" s="19">
        <f t="shared" ref="P4:P33" si="3">2*PI()*O4</f>
        <v>3883.0085198369843</v>
      </c>
      <c r="Q4" s="35">
        <v>9.4700000000000006</v>
      </c>
      <c r="R4" s="19">
        <f t="shared" ref="R4:R23" si="4">P4-M4</f>
        <v>3795.0439255364699</v>
      </c>
      <c r="S4" s="20">
        <f t="shared" ref="S4:S33" si="5">Q4-N4</f>
        <v>0.16000000000000014</v>
      </c>
      <c r="T4" s="23">
        <f>4 * '0_Preliminari'!$C$8 *'0_Preliminari'!$C$6^2 *R4 / (('0_Preliminari'!$C$6 + '0_Preliminari'!$C$7 -'0_Preliminari'!$C$8)*S4)</f>
        <v>312049.05351268401</v>
      </c>
      <c r="U4" s="28"/>
    </row>
    <row r="5" spans="1:21" x14ac:dyDescent="0.2">
      <c r="A5" s="5"/>
      <c r="B5" s="31">
        <v>-16</v>
      </c>
      <c r="C5" s="19">
        <f t="shared" ref="C5:C33" si="6">2*PI()*B5</f>
        <v>-100.53096491487338</v>
      </c>
      <c r="D5" s="36">
        <v>9.2899999999999991</v>
      </c>
      <c r="E5" s="31">
        <v>-811</v>
      </c>
      <c r="F5" s="19">
        <f t="shared" si="0"/>
        <v>-5095.6632841226447</v>
      </c>
      <c r="G5" s="36">
        <v>9.08</v>
      </c>
      <c r="H5" s="19">
        <f t="shared" si="1"/>
        <v>-4995.1323192077716</v>
      </c>
      <c r="I5" s="20">
        <f t="shared" si="2"/>
        <v>-0.20999999999999908</v>
      </c>
      <c r="J5" s="24">
        <f>4 * '0_Preliminari'!$C$8 *'0_Preliminari'!$C$6^2 *H5 / (('0_Preliminari'!$C$6 + '0_Preliminari'!$C$7 -'0_Preliminari'!$C$8)*I5)</f>
        <v>312934.71780836978</v>
      </c>
      <c r="K5" s="28"/>
      <c r="L5" s="31">
        <v>17</v>
      </c>
      <c r="M5" s="19">
        <f t="shared" ref="M5:M33" si="7">2*PI()*L5</f>
        <v>106.81415022205297</v>
      </c>
      <c r="N5" s="36">
        <v>9.31</v>
      </c>
      <c r="O5" s="31">
        <v>683</v>
      </c>
      <c r="P5" s="19">
        <f t="shared" si="3"/>
        <v>4291.4155648036576</v>
      </c>
      <c r="Q5" s="36">
        <v>9.5</v>
      </c>
      <c r="R5" s="19">
        <f t="shared" si="4"/>
        <v>4184.6014145816043</v>
      </c>
      <c r="S5" s="20">
        <f t="shared" si="5"/>
        <v>0.1899999999999995</v>
      </c>
      <c r="T5" s="24">
        <f>4 * '0_Preliminari'!$C$8 *'0_Preliminari'!$C$6^2 *R5 / (('0_Preliminari'!$C$6 + '0_Preliminari'!$C$7 -'0_Preliminari'!$C$8)*S5)</f>
        <v>289752.06641958631</v>
      </c>
      <c r="U5" s="28"/>
    </row>
    <row r="6" spans="1:21" x14ac:dyDescent="0.2">
      <c r="A6" s="5"/>
      <c r="B6" s="30">
        <v>-20</v>
      </c>
      <c r="C6" s="19">
        <f t="shared" si="6"/>
        <v>-125.66370614359172</v>
      </c>
      <c r="D6" s="35">
        <v>9.2899999999999991</v>
      </c>
      <c r="E6" s="30">
        <v>-739</v>
      </c>
      <c r="F6" s="19">
        <f t="shared" si="0"/>
        <v>-4643.2739420057142</v>
      </c>
      <c r="G6" s="35">
        <v>9.08</v>
      </c>
      <c r="H6" s="19">
        <f t="shared" si="1"/>
        <v>-4517.6102358621229</v>
      </c>
      <c r="I6" s="20">
        <f t="shared" si="2"/>
        <v>-0.20999999999999908</v>
      </c>
      <c r="J6" s="23">
        <f>4 * '0_Preliminari'!$C$8 *'0_Preliminari'!$C$6^2 *H6 / (('0_Preliminari'!$C$6 + '0_Preliminari'!$C$7 -'0_Preliminari'!$C$8)*I6)</f>
        <v>283018.94604304136</v>
      </c>
      <c r="K6" s="28"/>
      <c r="L6" s="30">
        <v>18</v>
      </c>
      <c r="M6" s="19">
        <f t="shared" si="7"/>
        <v>113.09733552923255</v>
      </c>
      <c r="N6" s="35">
        <v>9.3000000000000007</v>
      </c>
      <c r="O6" s="30">
        <v>837</v>
      </c>
      <c r="P6" s="19">
        <f t="shared" si="3"/>
        <v>5259.0261021093138</v>
      </c>
      <c r="Q6" s="35">
        <v>9.5299999999999994</v>
      </c>
      <c r="R6" s="19">
        <f t="shared" si="4"/>
        <v>5145.9287665800812</v>
      </c>
      <c r="S6" s="20">
        <f t="shared" si="5"/>
        <v>0.22999999999999865</v>
      </c>
      <c r="T6" s="23">
        <f>4 * '0_Preliminari'!$C$8 *'0_Preliminari'!$C$6^2 *R6 / (('0_Preliminari'!$C$6 + '0_Preliminari'!$C$7 -'0_Preliminari'!$C$8)*S6)</f>
        <v>294348.60331343504</v>
      </c>
      <c r="U6" s="28"/>
    </row>
    <row r="7" spans="1:21" x14ac:dyDescent="0.2">
      <c r="A7" s="5"/>
      <c r="B7" s="31">
        <v>-17</v>
      </c>
      <c r="C7" s="19">
        <f t="shared" si="6"/>
        <v>-106.81415022205297</v>
      </c>
      <c r="D7" s="36">
        <v>9.2899999999999991</v>
      </c>
      <c r="E7" s="31">
        <v>-860</v>
      </c>
      <c r="F7" s="19">
        <f t="shared" si="0"/>
        <v>-5403.539364174444</v>
      </c>
      <c r="G7" s="36">
        <v>9.06</v>
      </c>
      <c r="H7" s="19">
        <f t="shared" si="1"/>
        <v>-5296.7252139523907</v>
      </c>
      <c r="I7" s="20">
        <f t="shared" si="2"/>
        <v>-0.22999999999999865</v>
      </c>
      <c r="J7" s="24">
        <f>4 * '0_Preliminari'!$C$8 *'0_Preliminari'!$C$6^2 *H7 / (('0_Preliminari'!$C$6 + '0_Preliminari'!$C$7 -'0_Preliminari'!$C$8)*I7)</f>
        <v>302974.20341053198</v>
      </c>
      <c r="K7" s="28"/>
      <c r="L7" s="31">
        <v>13</v>
      </c>
      <c r="M7" s="19">
        <f t="shared" si="7"/>
        <v>81.681408993334628</v>
      </c>
      <c r="N7" s="36">
        <v>9.31</v>
      </c>
      <c r="O7" s="31">
        <v>848</v>
      </c>
      <c r="P7" s="19">
        <f t="shared" si="3"/>
        <v>5328.1411404882892</v>
      </c>
      <c r="Q7" s="36">
        <v>9.5399999999999991</v>
      </c>
      <c r="R7" s="19">
        <f t="shared" si="4"/>
        <v>5246.4597314949542</v>
      </c>
      <c r="S7" s="20">
        <f t="shared" si="5"/>
        <v>0.22999999999999865</v>
      </c>
      <c r="T7" s="24">
        <f>4 * '0_Preliminari'!$C$8 *'0_Preliminari'!$C$6^2 *R7 / (('0_Preliminari'!$C$6 + '0_Preliminari'!$C$7 -'0_Preliminari'!$C$8)*S7)</f>
        <v>300099.00337816629</v>
      </c>
      <c r="U7" s="28"/>
    </row>
    <row r="8" spans="1:21" x14ac:dyDescent="0.2">
      <c r="A8" s="5"/>
      <c r="B8" s="30">
        <v>-19</v>
      </c>
      <c r="C8" s="19">
        <f t="shared" si="6"/>
        <v>-119.38052083641213</v>
      </c>
      <c r="D8" s="35">
        <v>9.2899999999999991</v>
      </c>
      <c r="E8" s="30">
        <v>-867</v>
      </c>
      <c r="F8" s="19">
        <f t="shared" si="0"/>
        <v>-5447.5216613247012</v>
      </c>
      <c r="G8" s="35">
        <v>9.0500000000000007</v>
      </c>
      <c r="H8" s="19">
        <f t="shared" si="1"/>
        <v>-5328.1411404882892</v>
      </c>
      <c r="I8" s="20">
        <f t="shared" si="2"/>
        <v>-0.23999999999999844</v>
      </c>
      <c r="J8" s="23">
        <f>4 * '0_Preliminari'!$C$8 *'0_Preliminari'!$C$6^2 *H8 / (('0_Preliminari'!$C$6 + '0_Preliminari'!$C$7 -'0_Preliminari'!$C$8)*I8)</f>
        <v>292072.40328781243</v>
      </c>
      <c r="K8" s="28"/>
      <c r="L8" s="30">
        <v>14</v>
      </c>
      <c r="M8" s="19">
        <f t="shared" si="7"/>
        <v>87.964594300514207</v>
      </c>
      <c r="N8" s="35">
        <v>9.31</v>
      </c>
      <c r="O8" s="30">
        <v>890</v>
      </c>
      <c r="P8" s="19">
        <f t="shared" si="3"/>
        <v>5592.0349233898314</v>
      </c>
      <c r="Q8" s="35">
        <v>9.5500000000000007</v>
      </c>
      <c r="R8" s="19">
        <f t="shared" si="4"/>
        <v>5504.0703290893171</v>
      </c>
      <c r="S8" s="20">
        <f t="shared" si="5"/>
        <v>0.24000000000000021</v>
      </c>
      <c r="T8" s="23">
        <f>4 * '0_Preliminari'!$C$8 *'0_Preliminari'!$C$6^2 *R8 / (('0_Preliminari'!$C$6 + '0_Preliminari'!$C$7 -'0_Preliminari'!$C$8)*S8)</f>
        <v>301716.30339636997</v>
      </c>
      <c r="U8" s="28"/>
    </row>
    <row r="9" spans="1:21" x14ac:dyDescent="0.2">
      <c r="A9" s="5"/>
      <c r="B9" s="31">
        <v>-17</v>
      </c>
      <c r="C9" s="19">
        <f t="shared" si="6"/>
        <v>-106.81415022205297</v>
      </c>
      <c r="D9" s="36">
        <v>9.2899999999999991</v>
      </c>
      <c r="E9" s="31">
        <v>-841</v>
      </c>
      <c r="F9" s="19">
        <f t="shared" si="0"/>
        <v>-5284.1588433380321</v>
      </c>
      <c r="G9" s="36">
        <v>9.06</v>
      </c>
      <c r="H9" s="19">
        <f t="shared" si="1"/>
        <v>-5177.3446931159788</v>
      </c>
      <c r="I9" s="20">
        <f t="shared" si="2"/>
        <v>-0.22999999999999865</v>
      </c>
      <c r="J9" s="24">
        <f>4 * '0_Preliminari'!$C$8 *'0_Preliminari'!$C$6^2 *H9 / (('0_Preliminari'!$C$6 + '0_Preliminari'!$C$7 -'0_Preliminari'!$C$8)*I9)</f>
        <v>296145.60333366354</v>
      </c>
      <c r="K9" s="28"/>
      <c r="L9" s="31">
        <v>20</v>
      </c>
      <c r="M9" s="19">
        <f t="shared" si="7"/>
        <v>125.66370614359172</v>
      </c>
      <c r="N9" s="36">
        <v>9.32</v>
      </c>
      <c r="O9" s="31">
        <v>870</v>
      </c>
      <c r="P9" s="19">
        <f t="shared" si="3"/>
        <v>5466.3712172462401</v>
      </c>
      <c r="Q9" s="36">
        <v>9.5500000000000007</v>
      </c>
      <c r="R9" s="19">
        <f t="shared" si="4"/>
        <v>5340.7075111026488</v>
      </c>
      <c r="S9" s="20">
        <f t="shared" si="5"/>
        <v>0.23000000000000043</v>
      </c>
      <c r="T9" s="24">
        <f>4 * '0_Preliminari'!$C$8 *'0_Preliminari'!$C$6^2 *R9 / (('0_Preliminari'!$C$6 + '0_Preliminari'!$C$7 -'0_Preliminari'!$C$8)*S9)</f>
        <v>305490.00343884964</v>
      </c>
      <c r="U9" s="28"/>
    </row>
    <row r="10" spans="1:21" x14ac:dyDescent="0.2">
      <c r="A10" s="5"/>
      <c r="B10" s="30">
        <v>-16</v>
      </c>
      <c r="C10" s="19">
        <f t="shared" si="6"/>
        <v>-100.53096491487338</v>
      </c>
      <c r="D10" s="35">
        <v>9.2899999999999991</v>
      </c>
      <c r="E10" s="30">
        <v>-865</v>
      </c>
      <c r="F10" s="19">
        <f t="shared" si="0"/>
        <v>-5434.9552907103425</v>
      </c>
      <c r="G10" s="35">
        <v>9.0500000000000007</v>
      </c>
      <c r="H10" s="19">
        <f t="shared" si="1"/>
        <v>-5334.4243257954695</v>
      </c>
      <c r="I10" s="20">
        <f t="shared" si="2"/>
        <v>-0.23999999999999844</v>
      </c>
      <c r="J10" s="23">
        <f>4 * '0_Preliminari'!$C$8 *'0_Preliminari'!$C$6^2 *H10 / (('0_Preliminari'!$C$6 + '0_Preliminari'!$C$7 -'0_Preliminari'!$C$8)*I10)</f>
        <v>292416.82829168957</v>
      </c>
      <c r="K10" s="28"/>
      <c r="L10" s="30">
        <v>11</v>
      </c>
      <c r="M10" s="19">
        <f t="shared" si="7"/>
        <v>69.115038378975441</v>
      </c>
      <c r="N10" s="35">
        <v>9.31</v>
      </c>
      <c r="O10" s="30">
        <v>852</v>
      </c>
      <c r="P10" s="19">
        <f t="shared" si="3"/>
        <v>5353.2738817170075</v>
      </c>
      <c r="Q10" s="35">
        <v>9.5399999999999991</v>
      </c>
      <c r="R10" s="19">
        <f t="shared" si="4"/>
        <v>5284.1588433380321</v>
      </c>
      <c r="S10" s="20">
        <f t="shared" si="5"/>
        <v>0.22999999999999865</v>
      </c>
      <c r="T10" s="23">
        <f>4 * '0_Preliminari'!$C$8 *'0_Preliminari'!$C$6^2 *R10 / (('0_Preliminari'!$C$6 + '0_Preliminari'!$C$7 -'0_Preliminari'!$C$8)*S10)</f>
        <v>302255.4034024406</v>
      </c>
      <c r="U10" s="28"/>
    </row>
    <row r="11" spans="1:21" x14ac:dyDescent="0.2">
      <c r="A11" s="5"/>
      <c r="B11" s="31">
        <v>-15</v>
      </c>
      <c r="C11" s="19">
        <f t="shared" si="6"/>
        <v>-94.247779607693786</v>
      </c>
      <c r="D11" s="36">
        <v>9.2899999999999991</v>
      </c>
      <c r="E11" s="31">
        <v>-856</v>
      </c>
      <c r="F11" s="19">
        <f t="shared" si="0"/>
        <v>-5378.4066229457258</v>
      </c>
      <c r="G11" s="36">
        <v>9.0500000000000007</v>
      </c>
      <c r="H11" s="19">
        <f t="shared" si="1"/>
        <v>-5284.1588433380321</v>
      </c>
      <c r="I11" s="20">
        <f t="shared" si="2"/>
        <v>-0.23999999999999844</v>
      </c>
      <c r="J11" s="24">
        <f>4 * '0_Preliminari'!$C$8 *'0_Preliminari'!$C$6^2 *H11 / (('0_Preliminari'!$C$6 + '0_Preliminari'!$C$7 -'0_Preliminari'!$C$8)*I11)</f>
        <v>289661.42826067243</v>
      </c>
      <c r="K11" s="28"/>
      <c r="L11" s="31">
        <v>18</v>
      </c>
      <c r="M11" s="19">
        <f t="shared" si="7"/>
        <v>113.09733552923255</v>
      </c>
      <c r="N11" s="36">
        <v>9.3000000000000007</v>
      </c>
      <c r="O11" s="31">
        <v>880</v>
      </c>
      <c r="P11" s="19">
        <f t="shared" si="3"/>
        <v>5529.2030703180362</v>
      </c>
      <c r="Q11" s="36">
        <v>9.5399999999999991</v>
      </c>
      <c r="R11" s="19">
        <f t="shared" si="4"/>
        <v>5416.1057347888036</v>
      </c>
      <c r="S11" s="20">
        <f t="shared" si="5"/>
        <v>0.23999999999999844</v>
      </c>
      <c r="T11" s="24">
        <f>4 * '0_Preliminari'!$C$8 *'0_Preliminari'!$C$6^2 *R11 / (('0_Preliminari'!$C$6 + '0_Preliminari'!$C$7 -'0_Preliminari'!$C$8)*S11)</f>
        <v>296894.3533420923</v>
      </c>
      <c r="U11" s="28"/>
    </row>
    <row r="12" spans="1:21" x14ac:dyDescent="0.2">
      <c r="A12" s="5"/>
      <c r="B12" s="30">
        <v>-19</v>
      </c>
      <c r="C12" s="19">
        <f t="shared" si="6"/>
        <v>-119.38052083641213</v>
      </c>
      <c r="D12" s="35">
        <v>9.2799999999999994</v>
      </c>
      <c r="E12" s="30">
        <v>-839</v>
      </c>
      <c r="F12" s="19">
        <f t="shared" si="0"/>
        <v>-5271.5924727236725</v>
      </c>
      <c r="G12" s="35">
        <v>9.06</v>
      </c>
      <c r="H12" s="19">
        <f t="shared" si="1"/>
        <v>-5152.2119518872605</v>
      </c>
      <c r="I12" s="20">
        <f t="shared" si="2"/>
        <v>-0.21999999999999886</v>
      </c>
      <c r="J12" s="23">
        <f>4 * '0_Preliminari'!$C$8 *'0_Preliminari'!$C$6^2 *H12 / (('0_Preliminari'!$C$6 + '0_Preliminari'!$C$7 -'0_Preliminari'!$C$8)*I12)</f>
        <v>308103.82165009325</v>
      </c>
      <c r="K12" s="28"/>
      <c r="L12" s="30">
        <v>14</v>
      </c>
      <c r="M12" s="19">
        <f t="shared" si="7"/>
        <v>87.964594300514207</v>
      </c>
      <c r="N12" s="35">
        <v>9.3000000000000007</v>
      </c>
      <c r="O12" s="30">
        <v>893</v>
      </c>
      <c r="P12" s="19">
        <f t="shared" si="3"/>
        <v>5610.8844793113703</v>
      </c>
      <c r="Q12" s="35">
        <v>9.5399999999999991</v>
      </c>
      <c r="R12" s="19">
        <f t="shared" si="4"/>
        <v>5522.919885010856</v>
      </c>
      <c r="S12" s="20">
        <f t="shared" si="5"/>
        <v>0.23999999999999844</v>
      </c>
      <c r="T12" s="23">
        <f>4 * '0_Preliminari'!$C$8 *'0_Preliminari'!$C$6^2 *R12 / (('0_Preliminari'!$C$6 + '0_Preliminari'!$C$7 -'0_Preliminari'!$C$8)*S12)</f>
        <v>302749.57840800361</v>
      </c>
      <c r="U12" s="28"/>
    </row>
    <row r="13" spans="1:21" x14ac:dyDescent="0.2">
      <c r="A13" s="5"/>
      <c r="B13" s="31">
        <v>-15</v>
      </c>
      <c r="C13" s="19">
        <f t="shared" si="6"/>
        <v>-94.247779607693786</v>
      </c>
      <c r="D13" s="36">
        <v>9.2799999999999994</v>
      </c>
      <c r="E13" s="31">
        <v>-892</v>
      </c>
      <c r="F13" s="19">
        <f t="shared" si="0"/>
        <v>-5604.601294004191</v>
      </c>
      <c r="G13" s="36">
        <v>9.0399999999999991</v>
      </c>
      <c r="H13" s="19">
        <f t="shared" si="1"/>
        <v>-5510.3535143964973</v>
      </c>
      <c r="I13" s="20">
        <f t="shared" si="2"/>
        <v>-0.24000000000000021</v>
      </c>
      <c r="J13" s="24">
        <f>4 * '0_Preliminari'!$C$8 *'0_Preliminari'!$C$6^2 *H13 / (('0_Preliminari'!$C$6 + '0_Preliminari'!$C$7 -'0_Preliminari'!$C$8)*I13)</f>
        <v>302060.72840024717</v>
      </c>
      <c r="K13" s="28"/>
      <c r="L13" s="31">
        <v>14</v>
      </c>
      <c r="M13" s="19">
        <f t="shared" si="7"/>
        <v>87.964594300514207</v>
      </c>
      <c r="N13" s="36">
        <v>9.31</v>
      </c>
      <c r="O13" s="31">
        <v>619</v>
      </c>
      <c r="P13" s="19">
        <f t="shared" si="3"/>
        <v>3889.2917051441641</v>
      </c>
      <c r="Q13" s="36">
        <v>9.49</v>
      </c>
      <c r="R13" s="19">
        <f t="shared" si="4"/>
        <v>3801.3271108436497</v>
      </c>
      <c r="S13" s="20">
        <f t="shared" si="5"/>
        <v>0.17999999999999972</v>
      </c>
      <c r="T13" s="24">
        <f>4 * '0_Preliminari'!$C$8 *'0_Preliminari'!$C$6^2 *R13 / (('0_Preliminari'!$C$6 + '0_Preliminari'!$C$7 -'0_Preliminari'!$C$8)*S13)</f>
        <v>277836.16979422263</v>
      </c>
      <c r="U13" s="28"/>
    </row>
    <row r="14" spans="1:21" x14ac:dyDescent="0.2">
      <c r="A14" s="5"/>
      <c r="B14" s="30">
        <v>-13</v>
      </c>
      <c r="C14" s="19">
        <f t="shared" si="6"/>
        <v>-81.681408993334628</v>
      </c>
      <c r="D14" s="35">
        <v>9.2899999999999991</v>
      </c>
      <c r="E14" s="30">
        <v>-840</v>
      </c>
      <c r="F14" s="19">
        <f t="shared" si="0"/>
        <v>-5277.8756580308527</v>
      </c>
      <c r="G14" s="35">
        <v>9.06</v>
      </c>
      <c r="H14" s="19">
        <f t="shared" si="1"/>
        <v>-5196.1942490375177</v>
      </c>
      <c r="I14" s="20">
        <f t="shared" si="2"/>
        <v>-0.22999999999999865</v>
      </c>
      <c r="J14" s="23">
        <f>4 * '0_Preliminari'!$C$8 *'0_Preliminari'!$C$6^2 *H14 / (('0_Preliminari'!$C$6 + '0_Preliminari'!$C$7 -'0_Preliminari'!$C$8)*I14)</f>
        <v>297223.80334580067</v>
      </c>
      <c r="K14" s="28"/>
      <c r="L14" s="30">
        <v>13</v>
      </c>
      <c r="M14" s="19">
        <f t="shared" si="7"/>
        <v>81.681408993334628</v>
      </c>
      <c r="N14" s="35">
        <v>9.31</v>
      </c>
      <c r="O14" s="30">
        <v>637</v>
      </c>
      <c r="P14" s="19">
        <f t="shared" si="3"/>
        <v>4002.3890406733963</v>
      </c>
      <c r="Q14" s="35">
        <v>9.48</v>
      </c>
      <c r="R14" s="19">
        <f t="shared" si="4"/>
        <v>3920.7076316800617</v>
      </c>
      <c r="S14" s="20">
        <f t="shared" si="5"/>
        <v>0.16999999999999993</v>
      </c>
      <c r="T14" s="23">
        <f>4 * '0_Preliminari'!$C$8 *'0_Preliminari'!$C$6^2 *R14 / (('0_Preliminari'!$C$6 + '0_Preliminari'!$C$7 -'0_Preliminari'!$C$8)*S14)</f>
        <v>303418.1681214103</v>
      </c>
      <c r="U14" s="28"/>
    </row>
    <row r="15" spans="1:21" x14ac:dyDescent="0.2">
      <c r="A15" s="5"/>
      <c r="B15" s="31">
        <v>-23</v>
      </c>
      <c r="C15" s="19">
        <f t="shared" si="6"/>
        <v>-144.51326206513048</v>
      </c>
      <c r="D15" s="36">
        <v>9.2899999999999991</v>
      </c>
      <c r="E15" s="31">
        <v>-844</v>
      </c>
      <c r="F15" s="19">
        <f t="shared" si="0"/>
        <v>-5303.008399259571</v>
      </c>
      <c r="G15" s="36">
        <v>9.07</v>
      </c>
      <c r="H15" s="19">
        <f t="shared" si="1"/>
        <v>-5158.4951371944408</v>
      </c>
      <c r="I15" s="20">
        <f t="shared" si="2"/>
        <v>-0.21999999999999886</v>
      </c>
      <c r="J15" s="24">
        <f>4 * '0_Preliminari'!$C$8 *'0_Preliminari'!$C$6^2 *H15 / (('0_Preliminari'!$C$6 + '0_Preliminari'!$C$7 -'0_Preliminari'!$C$8)*I15)</f>
        <v>308479.55801795924</v>
      </c>
      <c r="K15" s="28"/>
      <c r="L15" s="31">
        <v>15</v>
      </c>
      <c r="M15" s="19">
        <f t="shared" si="7"/>
        <v>94.247779607693786</v>
      </c>
      <c r="N15" s="36">
        <v>9.31</v>
      </c>
      <c r="O15" s="31">
        <v>601</v>
      </c>
      <c r="P15" s="19">
        <f t="shared" si="3"/>
        <v>3776.1943696149315</v>
      </c>
      <c r="Q15" s="36">
        <v>9.4700000000000006</v>
      </c>
      <c r="R15" s="19">
        <f t="shared" si="4"/>
        <v>3681.9465900072378</v>
      </c>
      <c r="S15" s="20">
        <f t="shared" si="5"/>
        <v>0.16000000000000014</v>
      </c>
      <c r="T15" s="24">
        <f>4 * '0_Preliminari'!$C$8 *'0_Preliminari'!$C$6^2 *R15 / (('0_Preliminari'!$C$6 + '0_Preliminari'!$C$7 -'0_Preliminari'!$C$8)*S15)</f>
        <v>302749.5784080014</v>
      </c>
      <c r="U15" s="28"/>
    </row>
    <row r="16" spans="1:21" x14ac:dyDescent="0.2">
      <c r="A16" s="5"/>
      <c r="B16" s="30">
        <v>-13</v>
      </c>
      <c r="C16" s="19">
        <f t="shared" si="6"/>
        <v>-81.681408993334628</v>
      </c>
      <c r="D16" s="35">
        <v>9.2899999999999991</v>
      </c>
      <c r="E16" s="30">
        <v>-874</v>
      </c>
      <c r="F16" s="19">
        <f t="shared" si="0"/>
        <v>-5491.5039584749584</v>
      </c>
      <c r="G16" s="35">
        <v>9.06</v>
      </c>
      <c r="H16" s="19">
        <f t="shared" si="1"/>
        <v>-5409.8225494816234</v>
      </c>
      <c r="I16" s="20">
        <f t="shared" si="2"/>
        <v>-0.22999999999999865</v>
      </c>
      <c r="J16" s="23">
        <f>4 * '0_Preliminari'!$C$8 *'0_Preliminari'!$C$6^2 *H16 / (('0_Preliminari'!$C$6 + '0_Preliminari'!$C$7 -'0_Preliminari'!$C$8)*I16)</f>
        <v>309443.40348335472</v>
      </c>
      <c r="K16" s="28"/>
      <c r="L16" s="30">
        <v>13</v>
      </c>
      <c r="M16" s="19">
        <f t="shared" si="7"/>
        <v>81.681408993334628</v>
      </c>
      <c r="N16" s="35">
        <v>9.31</v>
      </c>
      <c r="O16" s="30">
        <v>653</v>
      </c>
      <c r="P16" s="19">
        <f t="shared" si="3"/>
        <v>4102.9200055882702</v>
      </c>
      <c r="Q16" s="35">
        <v>9.49</v>
      </c>
      <c r="R16" s="19">
        <f t="shared" si="4"/>
        <v>4021.2385965949356</v>
      </c>
      <c r="S16" s="20">
        <f t="shared" si="5"/>
        <v>0.17999999999999972</v>
      </c>
      <c r="T16" s="23">
        <f>4 * '0_Preliminari'!$C$8 *'0_Preliminari'!$C$6^2 *R16 / (('0_Preliminari'!$C$6 + '0_Preliminari'!$C$7 -'0_Preliminari'!$C$8)*S16)</f>
        <v>293909.33664182236</v>
      </c>
      <c r="U16" s="28"/>
    </row>
    <row r="17" spans="1:21" x14ac:dyDescent="0.2">
      <c r="A17" s="5"/>
      <c r="B17" s="31">
        <v>-21</v>
      </c>
      <c r="C17" s="19">
        <f t="shared" si="6"/>
        <v>-131.94689145077132</v>
      </c>
      <c r="D17" s="36">
        <v>9.3000000000000007</v>
      </c>
      <c r="E17" s="31">
        <v>-889</v>
      </c>
      <c r="F17" s="19">
        <f t="shared" si="0"/>
        <v>-5585.7517380826521</v>
      </c>
      <c r="G17" s="36">
        <v>9.0500000000000007</v>
      </c>
      <c r="H17" s="19">
        <f t="shared" si="1"/>
        <v>-5453.8048466318805</v>
      </c>
      <c r="I17" s="20">
        <f t="shared" si="2"/>
        <v>-0.25</v>
      </c>
      <c r="J17" s="24">
        <f>4 * '0_Preliminari'!$C$8 *'0_Preliminari'!$C$6^2 *H17 / (('0_Preliminari'!$C$6 + '0_Preliminari'!$C$7 -'0_Preliminari'!$C$8)*I17)</f>
        <v>287002.46723073901</v>
      </c>
      <c r="K17" s="28"/>
      <c r="L17" s="31">
        <v>15</v>
      </c>
      <c r="M17" s="19">
        <f t="shared" si="7"/>
        <v>94.247779607693786</v>
      </c>
      <c r="N17" s="36">
        <v>9.31</v>
      </c>
      <c r="O17" s="31">
        <v>606</v>
      </c>
      <c r="P17" s="19">
        <f t="shared" si="3"/>
        <v>3807.6102961508291</v>
      </c>
      <c r="Q17" s="36">
        <v>9.48</v>
      </c>
      <c r="R17" s="19">
        <f t="shared" si="4"/>
        <v>3713.3625165431354</v>
      </c>
      <c r="S17" s="20">
        <f t="shared" si="5"/>
        <v>0.16999999999999993</v>
      </c>
      <c r="T17" s="24">
        <f>4 * '0_Preliminari'!$C$8 *'0_Preliminari'!$C$6^2 *R17 / (('0_Preliminari'!$C$6 + '0_Preliminari'!$C$7 -'0_Preliminari'!$C$8)*S17)</f>
        <v>287372.01499960496</v>
      </c>
      <c r="U17" s="28"/>
    </row>
    <row r="18" spans="1:21" x14ac:dyDescent="0.2">
      <c r="A18" s="5"/>
      <c r="B18" s="30">
        <v>-16</v>
      </c>
      <c r="C18" s="19">
        <f t="shared" si="6"/>
        <v>-100.53096491487338</v>
      </c>
      <c r="D18" s="35">
        <v>9.2899999999999991</v>
      </c>
      <c r="E18" s="30">
        <v>-885</v>
      </c>
      <c r="F18" s="19">
        <f t="shared" si="0"/>
        <v>-5560.6189968539338</v>
      </c>
      <c r="G18" s="35">
        <v>9.06</v>
      </c>
      <c r="H18" s="19">
        <f t="shared" si="1"/>
        <v>-5460.0880319390608</v>
      </c>
      <c r="I18" s="20">
        <f t="shared" si="2"/>
        <v>-0.22999999999999865</v>
      </c>
      <c r="J18" s="23">
        <f>4 * '0_Preliminari'!$C$8 *'0_Preliminari'!$C$6^2 *H18 / (('0_Preliminari'!$C$6 + '0_Preliminari'!$C$7 -'0_Preliminari'!$C$8)*I18)</f>
        <v>312318.60351572046</v>
      </c>
      <c r="K18" s="28"/>
      <c r="L18" s="30">
        <v>17</v>
      </c>
      <c r="M18" s="19">
        <f t="shared" si="7"/>
        <v>106.81415022205297</v>
      </c>
      <c r="N18" s="35">
        <v>9.31</v>
      </c>
      <c r="O18" s="30">
        <v>618</v>
      </c>
      <c r="P18" s="19">
        <f t="shared" si="3"/>
        <v>3883.0085198369843</v>
      </c>
      <c r="Q18" s="35">
        <v>9.48</v>
      </c>
      <c r="R18" s="19">
        <f t="shared" si="4"/>
        <v>3776.1943696149315</v>
      </c>
      <c r="S18" s="20">
        <f t="shared" si="5"/>
        <v>0.16999999999999993</v>
      </c>
      <c r="T18" s="23">
        <f>4 * '0_Preliminari'!$C$8 *'0_Preliminari'!$C$6^2 *R18 / (('0_Preliminari'!$C$6 + '0_Preliminari'!$C$7 -'0_Preliminari'!$C$8)*S18)</f>
        <v>292234.4856425763</v>
      </c>
      <c r="U18" s="28"/>
    </row>
    <row r="19" spans="1:21" x14ac:dyDescent="0.2">
      <c r="A19" s="5"/>
      <c r="B19" s="31"/>
      <c r="C19" s="19">
        <f t="shared" si="6"/>
        <v>0</v>
      </c>
      <c r="D19" s="36"/>
      <c r="E19" s="31"/>
      <c r="F19" s="19">
        <f t="shared" si="0"/>
        <v>0</v>
      </c>
      <c r="G19" s="36"/>
      <c r="H19" s="19">
        <f t="shared" si="1"/>
        <v>0</v>
      </c>
      <c r="I19" s="20">
        <f t="shared" si="2"/>
        <v>0</v>
      </c>
      <c r="J19" s="24" t="e">
        <f>4 * '0_Preliminari'!$C$8 *'0_Preliminari'!$C$6^2 *H19 / (('0_Preliminari'!$C$6 + '0_Preliminari'!$C$7 -'0_Preliminari'!$C$8)*I19)</f>
        <v>#DIV/0!</v>
      </c>
      <c r="K19" s="28"/>
      <c r="L19" s="31"/>
      <c r="M19" s="19">
        <f t="shared" si="7"/>
        <v>0</v>
      </c>
      <c r="N19" s="36"/>
      <c r="O19" s="31"/>
      <c r="P19" s="19">
        <f t="shared" si="3"/>
        <v>0</v>
      </c>
      <c r="Q19" s="36"/>
      <c r="R19" s="19">
        <f t="shared" si="4"/>
        <v>0</v>
      </c>
      <c r="S19" s="20">
        <f t="shared" si="5"/>
        <v>0</v>
      </c>
      <c r="T19" s="24" t="e">
        <f>4 * '0_Preliminari'!$C$8 *'0_Preliminari'!$C$6^2 *R19 / (('0_Preliminari'!$C$6 + '0_Preliminari'!$C$7 -'0_Preliminari'!$C$8)*S19)</f>
        <v>#DIV/0!</v>
      </c>
      <c r="U19" s="28"/>
    </row>
    <row r="20" spans="1:21" x14ac:dyDescent="0.2">
      <c r="A20" s="5"/>
      <c r="B20" s="30"/>
      <c r="C20" s="19">
        <f t="shared" si="6"/>
        <v>0</v>
      </c>
      <c r="D20" s="35"/>
      <c r="E20" s="30"/>
      <c r="F20" s="19">
        <f t="shared" si="0"/>
        <v>0</v>
      </c>
      <c r="G20" s="35"/>
      <c r="H20" s="19">
        <f t="shared" si="1"/>
        <v>0</v>
      </c>
      <c r="I20" s="20">
        <f t="shared" si="2"/>
        <v>0</v>
      </c>
      <c r="J20" s="23" t="e">
        <f>4 * '0_Preliminari'!$C$8 *'0_Preliminari'!$C$6^2 *H20 / (('0_Preliminari'!$C$6 + '0_Preliminari'!$C$7 -'0_Preliminari'!$C$8)*I20)</f>
        <v>#DIV/0!</v>
      </c>
      <c r="K20" s="28"/>
      <c r="L20" s="30"/>
      <c r="M20" s="19">
        <f t="shared" si="7"/>
        <v>0</v>
      </c>
      <c r="N20" s="35"/>
      <c r="O20" s="30"/>
      <c r="P20" s="19">
        <f t="shared" si="3"/>
        <v>0</v>
      </c>
      <c r="Q20" s="35"/>
      <c r="R20" s="19">
        <f t="shared" si="4"/>
        <v>0</v>
      </c>
      <c r="S20" s="20">
        <f t="shared" si="5"/>
        <v>0</v>
      </c>
      <c r="T20" s="23" t="e">
        <f>4 * '0_Preliminari'!$C$8 *'0_Preliminari'!$C$6^2 *R20 / (('0_Preliminari'!$C$6 + '0_Preliminari'!$C$7 -'0_Preliminari'!$C$8)*S20)</f>
        <v>#DIV/0!</v>
      </c>
      <c r="U20" s="28"/>
    </row>
    <row r="21" spans="1:21" x14ac:dyDescent="0.2">
      <c r="A21" s="5"/>
      <c r="B21" s="31"/>
      <c r="C21" s="19">
        <f t="shared" si="6"/>
        <v>0</v>
      </c>
      <c r="D21" s="36"/>
      <c r="E21" s="31"/>
      <c r="F21" s="19">
        <f t="shared" si="0"/>
        <v>0</v>
      </c>
      <c r="G21" s="36"/>
      <c r="H21" s="19">
        <f t="shared" si="1"/>
        <v>0</v>
      </c>
      <c r="I21" s="20">
        <f t="shared" si="2"/>
        <v>0</v>
      </c>
      <c r="J21" s="24" t="e">
        <f>4 * '0_Preliminari'!$C$8 *'0_Preliminari'!$C$6^2 *H21 / (('0_Preliminari'!$C$6 + '0_Preliminari'!$C$7 -'0_Preliminari'!$C$8)*I21)</f>
        <v>#DIV/0!</v>
      </c>
      <c r="K21" s="28"/>
      <c r="L21" s="31"/>
      <c r="M21" s="19">
        <f t="shared" si="7"/>
        <v>0</v>
      </c>
      <c r="N21" s="36"/>
      <c r="O21" s="31"/>
      <c r="P21" s="19">
        <f t="shared" si="3"/>
        <v>0</v>
      </c>
      <c r="Q21" s="36"/>
      <c r="R21" s="19">
        <f t="shared" si="4"/>
        <v>0</v>
      </c>
      <c r="S21" s="20">
        <f t="shared" si="5"/>
        <v>0</v>
      </c>
      <c r="T21" s="24" t="e">
        <f>4 * '0_Preliminari'!$C$8 *'0_Preliminari'!$C$6^2 *R21 / (('0_Preliminari'!$C$6 + '0_Preliminari'!$C$7 -'0_Preliminari'!$C$8)*S21)</f>
        <v>#DIV/0!</v>
      </c>
      <c r="U21" s="28"/>
    </row>
    <row r="22" spans="1:21" x14ac:dyDescent="0.2">
      <c r="A22" s="5"/>
      <c r="B22" s="30"/>
      <c r="C22" s="19">
        <f t="shared" si="6"/>
        <v>0</v>
      </c>
      <c r="D22" s="35"/>
      <c r="E22" s="30"/>
      <c r="F22" s="19">
        <f t="shared" si="0"/>
        <v>0</v>
      </c>
      <c r="G22" s="35"/>
      <c r="H22" s="19">
        <f t="shared" si="1"/>
        <v>0</v>
      </c>
      <c r="I22" s="20">
        <f t="shared" si="2"/>
        <v>0</v>
      </c>
      <c r="J22" s="23" t="e">
        <f>4 * '0_Preliminari'!$C$8 *'0_Preliminari'!$C$6^2 *H22 / (('0_Preliminari'!$C$6 + '0_Preliminari'!$C$7 -'0_Preliminari'!$C$8)*I22)</f>
        <v>#DIV/0!</v>
      </c>
      <c r="K22" s="28"/>
      <c r="L22" s="30"/>
      <c r="M22" s="19">
        <f t="shared" si="7"/>
        <v>0</v>
      </c>
      <c r="N22" s="35"/>
      <c r="O22" s="30"/>
      <c r="P22" s="19">
        <f t="shared" si="3"/>
        <v>0</v>
      </c>
      <c r="Q22" s="35"/>
      <c r="R22" s="19">
        <f t="shared" si="4"/>
        <v>0</v>
      </c>
      <c r="S22" s="20">
        <f t="shared" si="5"/>
        <v>0</v>
      </c>
      <c r="T22" s="23" t="e">
        <f>4 * '0_Preliminari'!$C$8 *'0_Preliminari'!$C$6^2 *R22 / (('0_Preliminari'!$C$6 + '0_Preliminari'!$C$7 -'0_Preliminari'!$C$8)*S22)</f>
        <v>#DIV/0!</v>
      </c>
      <c r="U22" s="28"/>
    </row>
    <row r="23" spans="1:21" x14ac:dyDescent="0.2">
      <c r="A23" s="5"/>
      <c r="B23" s="31"/>
      <c r="C23" s="19">
        <f t="shared" si="6"/>
        <v>0</v>
      </c>
      <c r="D23" s="36"/>
      <c r="E23" s="31"/>
      <c r="F23" s="19">
        <f t="shared" si="0"/>
        <v>0</v>
      </c>
      <c r="G23" s="36"/>
      <c r="H23" s="19">
        <f t="shared" si="1"/>
        <v>0</v>
      </c>
      <c r="I23" s="20">
        <f t="shared" si="2"/>
        <v>0</v>
      </c>
      <c r="J23" s="24" t="e">
        <f>4 * '0_Preliminari'!$C$8 *'0_Preliminari'!$C$6^2 *H23 / (('0_Preliminari'!$C$6 + '0_Preliminari'!$C$7 -'0_Preliminari'!$C$8)*I23)</f>
        <v>#DIV/0!</v>
      </c>
      <c r="K23" s="28"/>
      <c r="L23" s="31"/>
      <c r="M23" s="19">
        <f t="shared" si="7"/>
        <v>0</v>
      </c>
      <c r="N23" s="36"/>
      <c r="O23" s="31"/>
      <c r="P23" s="19">
        <f t="shared" si="3"/>
        <v>0</v>
      </c>
      <c r="Q23" s="36"/>
      <c r="R23" s="19">
        <f t="shared" si="4"/>
        <v>0</v>
      </c>
      <c r="S23" s="20">
        <f t="shared" si="5"/>
        <v>0</v>
      </c>
      <c r="T23" s="24" t="e">
        <f>4 * '0_Preliminari'!$C$8 *'0_Preliminari'!$C$6^2 *R23 / (('0_Preliminari'!$C$6 + '0_Preliminari'!$C$7 -'0_Preliminari'!$C$8)*S23)</f>
        <v>#DIV/0!</v>
      </c>
      <c r="U23" s="28"/>
    </row>
    <row r="24" spans="1:21" x14ac:dyDescent="0.2">
      <c r="A24" s="5"/>
      <c r="B24" s="30"/>
      <c r="C24" s="19">
        <f t="shared" si="6"/>
        <v>0</v>
      </c>
      <c r="D24" s="35"/>
      <c r="E24" s="30"/>
      <c r="F24" s="19">
        <f>2*PI()*E24</f>
        <v>0</v>
      </c>
      <c r="G24" s="35"/>
      <c r="H24" s="19">
        <f>F24-C24</f>
        <v>0</v>
      </c>
      <c r="I24" s="20">
        <f t="shared" si="2"/>
        <v>0</v>
      </c>
      <c r="J24" s="23" t="e">
        <f>4 * '0_Preliminari'!$C$8 *'0_Preliminari'!$C$6^2 *H24 / (('0_Preliminari'!$C$6 + '0_Preliminari'!$C$7 -'0_Preliminari'!$C$8)*I24)</f>
        <v>#DIV/0!</v>
      </c>
      <c r="K24" s="28"/>
      <c r="L24" s="30"/>
      <c r="M24" s="19">
        <f t="shared" si="7"/>
        <v>0</v>
      </c>
      <c r="N24" s="35"/>
      <c r="O24" s="30"/>
      <c r="P24" s="19">
        <f>2*PI()*O24</f>
        <v>0</v>
      </c>
      <c r="Q24" s="35"/>
      <c r="R24" s="19">
        <f>P24-M24</f>
        <v>0</v>
      </c>
      <c r="S24" s="20">
        <f t="shared" si="5"/>
        <v>0</v>
      </c>
      <c r="T24" s="23" t="e">
        <f>4 * '0_Preliminari'!$C$8 *'0_Preliminari'!$C$6^2 *R24 / (('0_Preliminari'!$C$6 + '0_Preliminari'!$C$7 -'0_Preliminari'!$C$8)*S24)</f>
        <v>#DIV/0!</v>
      </c>
      <c r="U24" s="28"/>
    </row>
    <row r="25" spans="1:21" x14ac:dyDescent="0.2">
      <c r="A25" s="5"/>
      <c r="B25" s="31"/>
      <c r="C25" s="19">
        <f t="shared" si="6"/>
        <v>0</v>
      </c>
      <c r="D25" s="36"/>
      <c r="E25" s="31"/>
      <c r="F25" s="19">
        <f>2*PI()*E25</f>
        <v>0</v>
      </c>
      <c r="G25" s="36"/>
      <c r="H25" s="19">
        <f t="shared" ref="H25:H33" si="8">F25-C25</f>
        <v>0</v>
      </c>
      <c r="I25" s="20">
        <f t="shared" si="2"/>
        <v>0</v>
      </c>
      <c r="J25" s="24" t="e">
        <f>4 * '0_Preliminari'!$C$8 *'0_Preliminari'!$C$6^2 *H25 / (('0_Preliminari'!$C$6 + '0_Preliminari'!$C$7 -'0_Preliminari'!$C$8)*I25)</f>
        <v>#DIV/0!</v>
      </c>
      <c r="K25" s="28"/>
      <c r="L25" s="31"/>
      <c r="M25" s="19">
        <f t="shared" si="7"/>
        <v>0</v>
      </c>
      <c r="N25" s="36"/>
      <c r="O25" s="31"/>
      <c r="P25" s="19">
        <f>2*PI()*O25</f>
        <v>0</v>
      </c>
      <c r="Q25" s="36"/>
      <c r="R25" s="19">
        <f t="shared" ref="R25:R33" si="9">P25-M25</f>
        <v>0</v>
      </c>
      <c r="S25" s="20">
        <f t="shared" si="5"/>
        <v>0</v>
      </c>
      <c r="T25" s="24" t="e">
        <f>4 * '0_Preliminari'!$C$8 *'0_Preliminari'!$C$6^2 *R25 / (('0_Preliminari'!$C$6 + '0_Preliminari'!$C$7 -'0_Preliminari'!$C$8)*S25)</f>
        <v>#DIV/0!</v>
      </c>
      <c r="U25" s="28"/>
    </row>
    <row r="26" spans="1:21" x14ac:dyDescent="0.2">
      <c r="A26" s="5"/>
      <c r="B26" s="30"/>
      <c r="C26" s="19">
        <f t="shared" si="6"/>
        <v>0</v>
      </c>
      <c r="D26" s="35"/>
      <c r="E26" s="30"/>
      <c r="F26" s="19">
        <f t="shared" si="0"/>
        <v>0</v>
      </c>
      <c r="G26" s="35"/>
      <c r="H26" s="19">
        <f t="shared" si="8"/>
        <v>0</v>
      </c>
      <c r="I26" s="20">
        <f t="shared" si="2"/>
        <v>0</v>
      </c>
      <c r="J26" s="23" t="e">
        <f>4 * '0_Preliminari'!$C$8 *'0_Preliminari'!$C$6^2 *H26 / (('0_Preliminari'!$C$6 + '0_Preliminari'!$C$7 -'0_Preliminari'!$C$8)*I26)</f>
        <v>#DIV/0!</v>
      </c>
      <c r="K26" s="28"/>
      <c r="L26" s="30"/>
      <c r="M26" s="19">
        <f t="shared" si="7"/>
        <v>0</v>
      </c>
      <c r="N26" s="35"/>
      <c r="O26" s="30"/>
      <c r="P26" s="19">
        <f t="shared" si="3"/>
        <v>0</v>
      </c>
      <c r="Q26" s="35"/>
      <c r="R26" s="19">
        <f t="shared" si="9"/>
        <v>0</v>
      </c>
      <c r="S26" s="20">
        <f t="shared" si="5"/>
        <v>0</v>
      </c>
      <c r="T26" s="23" t="e">
        <f>4 * '0_Preliminari'!$C$8 *'0_Preliminari'!$C$6^2 *R26 / (('0_Preliminari'!$C$6 + '0_Preliminari'!$C$7 -'0_Preliminari'!$C$8)*S26)</f>
        <v>#DIV/0!</v>
      </c>
      <c r="U26" s="28"/>
    </row>
    <row r="27" spans="1:21" x14ac:dyDescent="0.2">
      <c r="A27" s="5"/>
      <c r="B27" s="31"/>
      <c r="C27" s="19">
        <f t="shared" si="6"/>
        <v>0</v>
      </c>
      <c r="D27" s="36"/>
      <c r="E27" s="31"/>
      <c r="F27" s="19">
        <f t="shared" si="0"/>
        <v>0</v>
      </c>
      <c r="G27" s="36"/>
      <c r="H27" s="19">
        <f t="shared" si="8"/>
        <v>0</v>
      </c>
      <c r="I27" s="20">
        <f t="shared" si="2"/>
        <v>0</v>
      </c>
      <c r="J27" s="24" t="e">
        <f>4 * '0_Preliminari'!$C$8 *'0_Preliminari'!$C$6^2 *H27 / (('0_Preliminari'!$C$6 + '0_Preliminari'!$C$7 -'0_Preliminari'!$C$8)*I27)</f>
        <v>#DIV/0!</v>
      </c>
      <c r="K27" s="28"/>
      <c r="L27" s="31"/>
      <c r="M27" s="19">
        <f t="shared" si="7"/>
        <v>0</v>
      </c>
      <c r="N27" s="36"/>
      <c r="O27" s="31"/>
      <c r="P27" s="19">
        <f t="shared" si="3"/>
        <v>0</v>
      </c>
      <c r="Q27" s="36"/>
      <c r="R27" s="19">
        <f t="shared" si="9"/>
        <v>0</v>
      </c>
      <c r="S27" s="20">
        <f t="shared" si="5"/>
        <v>0</v>
      </c>
      <c r="T27" s="24" t="e">
        <f>4 * '0_Preliminari'!$C$8 *'0_Preliminari'!$C$6^2 *R27 / (('0_Preliminari'!$C$6 + '0_Preliminari'!$C$7 -'0_Preliminari'!$C$8)*S27)</f>
        <v>#DIV/0!</v>
      </c>
      <c r="U27" s="28"/>
    </row>
    <row r="28" spans="1:21" x14ac:dyDescent="0.2">
      <c r="A28" s="5"/>
      <c r="B28" s="30"/>
      <c r="C28" s="19">
        <f t="shared" si="6"/>
        <v>0</v>
      </c>
      <c r="D28" s="35"/>
      <c r="E28" s="30"/>
      <c r="F28" s="19">
        <f t="shared" si="0"/>
        <v>0</v>
      </c>
      <c r="G28" s="35"/>
      <c r="H28" s="19">
        <f t="shared" si="8"/>
        <v>0</v>
      </c>
      <c r="I28" s="20">
        <f t="shared" si="2"/>
        <v>0</v>
      </c>
      <c r="J28" s="23" t="e">
        <f>4 * '0_Preliminari'!$C$8 *'0_Preliminari'!$C$6^2 *H28 / (('0_Preliminari'!$C$6 + '0_Preliminari'!$C$7 -'0_Preliminari'!$C$8)*I28)</f>
        <v>#DIV/0!</v>
      </c>
      <c r="K28" s="28"/>
      <c r="L28" s="30"/>
      <c r="M28" s="19">
        <f t="shared" si="7"/>
        <v>0</v>
      </c>
      <c r="N28" s="35"/>
      <c r="O28" s="30"/>
      <c r="P28" s="19">
        <f t="shared" si="3"/>
        <v>0</v>
      </c>
      <c r="Q28" s="35"/>
      <c r="R28" s="19">
        <f t="shared" si="9"/>
        <v>0</v>
      </c>
      <c r="S28" s="20">
        <f t="shared" si="5"/>
        <v>0</v>
      </c>
      <c r="T28" s="23" t="e">
        <f>4 * '0_Preliminari'!$C$8 *'0_Preliminari'!$C$6^2 *R28 / (('0_Preliminari'!$C$6 + '0_Preliminari'!$C$7 -'0_Preliminari'!$C$8)*S28)</f>
        <v>#DIV/0!</v>
      </c>
      <c r="U28" s="28"/>
    </row>
    <row r="29" spans="1:21" x14ac:dyDescent="0.2">
      <c r="A29" s="5"/>
      <c r="B29" s="31"/>
      <c r="C29" s="19">
        <f t="shared" si="6"/>
        <v>0</v>
      </c>
      <c r="D29" s="36"/>
      <c r="E29" s="31"/>
      <c r="F29" s="19">
        <f t="shared" si="0"/>
        <v>0</v>
      </c>
      <c r="G29" s="36"/>
      <c r="H29" s="19">
        <f t="shared" si="8"/>
        <v>0</v>
      </c>
      <c r="I29" s="20">
        <f t="shared" si="2"/>
        <v>0</v>
      </c>
      <c r="J29" s="24" t="e">
        <f>4 * '0_Preliminari'!$C$8 *'0_Preliminari'!$C$6^2 *H29 / (('0_Preliminari'!$C$6 + '0_Preliminari'!$C$7 -'0_Preliminari'!$C$8)*I29)</f>
        <v>#DIV/0!</v>
      </c>
      <c r="K29" s="28"/>
      <c r="L29" s="31"/>
      <c r="M29" s="19">
        <f t="shared" si="7"/>
        <v>0</v>
      </c>
      <c r="N29" s="36"/>
      <c r="O29" s="31"/>
      <c r="P29" s="19">
        <f t="shared" si="3"/>
        <v>0</v>
      </c>
      <c r="Q29" s="36"/>
      <c r="R29" s="19">
        <f t="shared" si="9"/>
        <v>0</v>
      </c>
      <c r="S29" s="20">
        <f t="shared" si="5"/>
        <v>0</v>
      </c>
      <c r="T29" s="24" t="e">
        <f>4 * '0_Preliminari'!$C$8 *'0_Preliminari'!$C$6^2 *R29 / (('0_Preliminari'!$C$6 + '0_Preliminari'!$C$7 -'0_Preliminari'!$C$8)*S29)</f>
        <v>#DIV/0!</v>
      </c>
      <c r="U29" s="28"/>
    </row>
    <row r="30" spans="1:21" x14ac:dyDescent="0.2">
      <c r="A30" s="5"/>
      <c r="B30" s="30"/>
      <c r="C30" s="19">
        <f t="shared" si="6"/>
        <v>0</v>
      </c>
      <c r="D30" s="35"/>
      <c r="E30" s="30"/>
      <c r="F30" s="19">
        <f t="shared" si="0"/>
        <v>0</v>
      </c>
      <c r="G30" s="35"/>
      <c r="H30" s="19">
        <f t="shared" si="8"/>
        <v>0</v>
      </c>
      <c r="I30" s="20">
        <f t="shared" si="2"/>
        <v>0</v>
      </c>
      <c r="J30" s="23" t="e">
        <f>4 * '0_Preliminari'!$C$8 *'0_Preliminari'!$C$6^2 *H30 / (('0_Preliminari'!$C$6 + '0_Preliminari'!$C$7 -'0_Preliminari'!$C$8)*I30)</f>
        <v>#DIV/0!</v>
      </c>
      <c r="K30" s="28"/>
      <c r="L30" s="30"/>
      <c r="M30" s="19">
        <f t="shared" si="7"/>
        <v>0</v>
      </c>
      <c r="N30" s="35"/>
      <c r="O30" s="30"/>
      <c r="P30" s="19">
        <f t="shared" si="3"/>
        <v>0</v>
      </c>
      <c r="Q30" s="35"/>
      <c r="R30" s="19">
        <f t="shared" si="9"/>
        <v>0</v>
      </c>
      <c r="S30" s="20">
        <f t="shared" si="5"/>
        <v>0</v>
      </c>
      <c r="T30" s="23" t="e">
        <f>4 * '0_Preliminari'!$C$8 *'0_Preliminari'!$C$6^2 *R30 / (('0_Preliminari'!$C$6 + '0_Preliminari'!$C$7 -'0_Preliminari'!$C$8)*S30)</f>
        <v>#DIV/0!</v>
      </c>
      <c r="U30" s="28"/>
    </row>
    <row r="31" spans="1:21" x14ac:dyDescent="0.2">
      <c r="A31" s="5"/>
      <c r="B31" s="31"/>
      <c r="C31" s="19">
        <f t="shared" si="6"/>
        <v>0</v>
      </c>
      <c r="D31" s="36"/>
      <c r="E31" s="31"/>
      <c r="F31" s="19">
        <f t="shared" si="0"/>
        <v>0</v>
      </c>
      <c r="G31" s="36"/>
      <c r="H31" s="19">
        <f t="shared" si="8"/>
        <v>0</v>
      </c>
      <c r="I31" s="20">
        <f t="shared" si="2"/>
        <v>0</v>
      </c>
      <c r="J31" s="24" t="e">
        <f>4 * '0_Preliminari'!$C$8 *'0_Preliminari'!$C$6^2 *H31 / (('0_Preliminari'!$C$6 + '0_Preliminari'!$C$7 -'0_Preliminari'!$C$8)*I31)</f>
        <v>#DIV/0!</v>
      </c>
      <c r="K31" s="28"/>
      <c r="L31" s="31"/>
      <c r="M31" s="19">
        <f t="shared" si="7"/>
        <v>0</v>
      </c>
      <c r="N31" s="36"/>
      <c r="O31" s="31"/>
      <c r="P31" s="19">
        <f t="shared" si="3"/>
        <v>0</v>
      </c>
      <c r="Q31" s="36"/>
      <c r="R31" s="19">
        <f t="shared" si="9"/>
        <v>0</v>
      </c>
      <c r="S31" s="20">
        <f t="shared" si="5"/>
        <v>0</v>
      </c>
      <c r="T31" s="24" t="e">
        <f>4 * '0_Preliminari'!$C$8 *'0_Preliminari'!$C$6^2 *R31 / (('0_Preliminari'!$C$6 + '0_Preliminari'!$C$7 -'0_Preliminari'!$C$8)*S31)</f>
        <v>#DIV/0!</v>
      </c>
      <c r="U31" s="28"/>
    </row>
    <row r="32" spans="1:21" x14ac:dyDescent="0.2">
      <c r="A32" s="5"/>
      <c r="B32" s="30"/>
      <c r="C32" s="19">
        <f t="shared" si="6"/>
        <v>0</v>
      </c>
      <c r="D32" s="35"/>
      <c r="E32" s="30"/>
      <c r="F32" s="19">
        <f t="shared" si="0"/>
        <v>0</v>
      </c>
      <c r="G32" s="35"/>
      <c r="H32" s="19">
        <f t="shared" si="8"/>
        <v>0</v>
      </c>
      <c r="I32" s="20">
        <f t="shared" si="2"/>
        <v>0</v>
      </c>
      <c r="J32" s="23" t="e">
        <f>4 * '0_Preliminari'!$C$8 *'0_Preliminari'!$C$6^2 *H32 / (('0_Preliminari'!$C$6 + '0_Preliminari'!$C$7 -'0_Preliminari'!$C$8)*I32)</f>
        <v>#DIV/0!</v>
      </c>
      <c r="K32" s="28"/>
      <c r="L32" s="30"/>
      <c r="M32" s="19">
        <f t="shared" si="7"/>
        <v>0</v>
      </c>
      <c r="N32" s="35"/>
      <c r="O32" s="30"/>
      <c r="P32" s="19">
        <f t="shared" si="3"/>
        <v>0</v>
      </c>
      <c r="Q32" s="35"/>
      <c r="R32" s="19">
        <f t="shared" si="9"/>
        <v>0</v>
      </c>
      <c r="S32" s="20">
        <f t="shared" si="5"/>
        <v>0</v>
      </c>
      <c r="T32" s="23" t="e">
        <f>4 * '0_Preliminari'!$C$8 *'0_Preliminari'!$C$6^2 *R32 / (('0_Preliminari'!$C$6 + '0_Preliminari'!$C$7 -'0_Preliminari'!$C$8)*S32)</f>
        <v>#DIV/0!</v>
      </c>
      <c r="U32" s="28"/>
    </row>
    <row r="33" spans="1:21" x14ac:dyDescent="0.2">
      <c r="A33" s="5"/>
      <c r="B33" s="31"/>
      <c r="C33" s="19">
        <f t="shared" si="6"/>
        <v>0</v>
      </c>
      <c r="D33" s="36"/>
      <c r="E33" s="31"/>
      <c r="F33" s="19">
        <f t="shared" si="0"/>
        <v>0</v>
      </c>
      <c r="G33" s="36"/>
      <c r="H33" s="19">
        <f t="shared" si="8"/>
        <v>0</v>
      </c>
      <c r="I33" s="20">
        <f t="shared" si="2"/>
        <v>0</v>
      </c>
      <c r="J33" s="24" t="e">
        <f>4 * '0_Preliminari'!$C$8 *'0_Preliminari'!$C$6^2 *H33 / (('0_Preliminari'!$C$6 + '0_Preliminari'!$C$7 -'0_Preliminari'!$C$8)*I33)</f>
        <v>#DIV/0!</v>
      </c>
      <c r="K33" s="28"/>
      <c r="L33" s="31"/>
      <c r="M33" s="19">
        <f t="shared" si="7"/>
        <v>0</v>
      </c>
      <c r="N33" s="36"/>
      <c r="O33" s="31"/>
      <c r="P33" s="19">
        <f t="shared" si="3"/>
        <v>0</v>
      </c>
      <c r="Q33" s="36"/>
      <c r="R33" s="19">
        <f t="shared" si="9"/>
        <v>0</v>
      </c>
      <c r="S33" s="20">
        <f t="shared" si="5"/>
        <v>0</v>
      </c>
      <c r="T33" s="24" t="e">
        <f>4 * '0_Preliminari'!$C$8 *'0_Preliminari'!$C$6^2 *R33 / (('0_Preliminari'!$C$6 + '0_Preliminari'!$C$7 -'0_Preliminari'!$C$8)*S33)</f>
        <v>#DIV/0!</v>
      </c>
      <c r="U33" s="28"/>
    </row>
    <row r="34" spans="1:21" x14ac:dyDescent="0.2">
      <c r="A34" s="5"/>
      <c r="B34" s="32"/>
      <c r="C34" s="32"/>
      <c r="D34" s="32"/>
      <c r="E34" s="32"/>
      <c r="F34" s="32"/>
      <c r="G34" s="33" t="s">
        <v>38</v>
      </c>
      <c r="H34" s="16">
        <f>AVERAGEIF(H4:H33, "&lt;&gt;0")</f>
        <v>-5165.616080542577</v>
      </c>
      <c r="I34" s="17">
        <f>AVERAGEIF(I4:I33, "&lt;&gt;0")</f>
        <v>-0.22799999999999904</v>
      </c>
      <c r="J34" s="21">
        <f>AVERAGEIF(J4:J33, "&gt;0")</f>
        <v>298051.61461312731</v>
      </c>
      <c r="K34" s="28"/>
      <c r="L34" s="32"/>
      <c r="M34" s="32"/>
      <c r="N34" s="32"/>
      <c r="O34" s="32"/>
      <c r="P34" s="32"/>
      <c r="Q34" s="33" t="s">
        <v>38</v>
      </c>
      <c r="R34" s="16">
        <f>AVERAGEIF(R4:R33, "&lt;&gt;0")</f>
        <v>4556.9848637871155</v>
      </c>
      <c r="S34" s="17">
        <f>AVERAGEIF(S4:S33, "&lt;&gt;0")</f>
        <v>0.20133333333333284</v>
      </c>
      <c r="T34" s="21">
        <f>AVERAGEIF(T4:T33, "&gt;0")</f>
        <v>297524.94148128445</v>
      </c>
      <c r="U34" s="28"/>
    </row>
    <row r="35" spans="1:2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28"/>
    </row>
    <row r="36" spans="1:21" ht="22" x14ac:dyDescent="0.3">
      <c r="A36" s="5"/>
      <c r="B36" s="25" t="s">
        <v>39</v>
      </c>
      <c r="C36" s="25"/>
      <c r="D36" s="25"/>
      <c r="E36" s="25"/>
      <c r="F36" s="25"/>
      <c r="G36" s="25"/>
      <c r="H36" s="25"/>
      <c r="I36" s="25"/>
      <c r="J36" s="25"/>
      <c r="K36" s="5"/>
      <c r="L36" s="26" t="s">
        <v>40</v>
      </c>
      <c r="M36" s="26"/>
      <c r="N36" s="26"/>
      <c r="O36" s="26"/>
      <c r="P36" s="26"/>
      <c r="Q36" s="26"/>
      <c r="R36" s="26"/>
      <c r="S36" s="26"/>
      <c r="T36" s="26"/>
      <c r="U36" s="28"/>
    </row>
    <row r="37" spans="1:21" x14ac:dyDescent="0.2">
      <c r="A37" s="5"/>
      <c r="B37" s="14" t="s">
        <v>36</v>
      </c>
      <c r="C37" s="14" t="s">
        <v>29</v>
      </c>
      <c r="D37" s="38" t="s">
        <v>30</v>
      </c>
      <c r="E37" s="14" t="s">
        <v>37</v>
      </c>
      <c r="F37" s="14" t="s">
        <v>31</v>
      </c>
      <c r="G37" s="38" t="s">
        <v>32</v>
      </c>
      <c r="H37" s="14" t="s">
        <v>33</v>
      </c>
      <c r="I37" s="14" t="s">
        <v>34</v>
      </c>
      <c r="J37" s="14" t="s">
        <v>35</v>
      </c>
      <c r="K37" s="5"/>
      <c r="L37" s="14" t="s">
        <v>36</v>
      </c>
      <c r="M37" s="14" t="s">
        <v>29</v>
      </c>
      <c r="N37" s="38" t="s">
        <v>30</v>
      </c>
      <c r="O37" s="14" t="s">
        <v>37</v>
      </c>
      <c r="P37" s="14" t="s">
        <v>31</v>
      </c>
      <c r="Q37" s="38" t="s">
        <v>32</v>
      </c>
      <c r="R37" s="14" t="s">
        <v>33</v>
      </c>
      <c r="S37" s="14" t="s">
        <v>34</v>
      </c>
      <c r="T37" s="14" t="s">
        <v>35</v>
      </c>
      <c r="U37" s="28"/>
    </row>
    <row r="38" spans="1:21" x14ac:dyDescent="0.2">
      <c r="A38" s="5"/>
      <c r="B38" s="7">
        <v>-11</v>
      </c>
      <c r="C38" s="18">
        <f>2*PI()*B38</f>
        <v>-69.115038378975441</v>
      </c>
      <c r="D38" s="39">
        <v>9.32</v>
      </c>
      <c r="E38" s="7">
        <v>-1390</v>
      </c>
      <c r="F38" s="19">
        <f>2*PI() *E38</f>
        <v>-8733.6275769796248</v>
      </c>
      <c r="G38" s="39">
        <v>8.93</v>
      </c>
      <c r="H38" s="19">
        <f>F38-C38</f>
        <v>-8664.5125386006493</v>
      </c>
      <c r="I38" s="20">
        <f>G38-D38</f>
        <v>-0.39000000000000057</v>
      </c>
      <c r="J38" s="23">
        <f>4 * '0_Preliminari'!$C$8 *'0_Preliminari'!$C$6^2 *H38 / (('0_Preliminari'!$C$6 + '0_Preliminari'!$C$7 -'0_Preliminari'!$C$8)*I38)</f>
        <v>292284.35713634983</v>
      </c>
      <c r="K38" s="5"/>
      <c r="L38" s="7">
        <v>17</v>
      </c>
      <c r="M38" s="18">
        <f>2*PI()*L38</f>
        <v>106.81415022205297</v>
      </c>
      <c r="N38" s="39">
        <v>9.31</v>
      </c>
      <c r="O38" s="7">
        <v>1400</v>
      </c>
      <c r="P38" s="19">
        <f>2*PI() *O38</f>
        <v>8796.45943005142</v>
      </c>
      <c r="Q38" s="39">
        <v>9.6999999999999993</v>
      </c>
      <c r="R38" s="19">
        <f>P38-M38</f>
        <v>8689.6452798293667</v>
      </c>
      <c r="S38" s="20">
        <f>Q38-N38</f>
        <v>0.38999999999999879</v>
      </c>
      <c r="T38" s="23">
        <f>4 * '0_Preliminari'!$C$8 *'0_Preliminari'!$C$6^2 *R38 / (('0_Preliminari'!$C$6 + '0_Preliminari'!$C$7 -'0_Preliminari'!$C$8)*S38)</f>
        <v>293132.17253051023</v>
      </c>
      <c r="U38" s="28"/>
    </row>
    <row r="39" spans="1:21" x14ac:dyDescent="0.2">
      <c r="A39" s="5"/>
      <c r="B39" s="22">
        <v>-10</v>
      </c>
      <c r="C39" s="18">
        <f>2*PI()*B39</f>
        <v>-62.831853071795862</v>
      </c>
      <c r="D39" s="40">
        <v>9.31</v>
      </c>
      <c r="E39" s="22">
        <v>-1317</v>
      </c>
      <c r="F39" s="19">
        <f>2*PI() *E39</f>
        <v>-8274.9550495555159</v>
      </c>
      <c r="G39" s="40">
        <v>8.93</v>
      </c>
      <c r="H39" s="19">
        <f>F39-C39</f>
        <v>-8212.1231964837207</v>
      </c>
      <c r="I39" s="20">
        <f>G39-D39</f>
        <v>-0.38000000000000078</v>
      </c>
      <c r="J39" s="24">
        <f>4 * '0_Preliminari'!$C$8 *'0_Preliminari'!$C$6^2 *H39 / (('0_Preliminari'!$C$6 + '0_Preliminari'!$C$7 -'0_Preliminari'!$C$8)*I39)</f>
        <v>284313.77688468288</v>
      </c>
      <c r="K39" s="5"/>
      <c r="L39" s="22">
        <v>18</v>
      </c>
      <c r="M39" s="18">
        <f>2*PI()*L39</f>
        <v>113.09733552923255</v>
      </c>
      <c r="N39" s="40">
        <v>9.31</v>
      </c>
      <c r="O39" s="22">
        <v>1421</v>
      </c>
      <c r="P39" s="19">
        <f>2*PI() *O39</f>
        <v>8928.4063215021924</v>
      </c>
      <c r="Q39" s="40">
        <v>9.6999999999999993</v>
      </c>
      <c r="R39" s="19">
        <f>P39-M39</f>
        <v>8815.3089859729607</v>
      </c>
      <c r="S39" s="20">
        <f>Q39-N39</f>
        <v>0.38999999999999879</v>
      </c>
      <c r="T39" s="24">
        <f>4 * '0_Preliminari'!$C$8 *'0_Preliminari'!$C$6^2 *R39 / (('0_Preliminari'!$C$6 + '0_Preliminari'!$C$7 -'0_Preliminari'!$C$8)*S39)</f>
        <v>297371.24950130581</v>
      </c>
      <c r="U39" s="28"/>
    </row>
    <row r="40" spans="1:21" x14ac:dyDescent="0.2">
      <c r="A40" s="5"/>
      <c r="B40" s="7">
        <v>-10</v>
      </c>
      <c r="C40" s="18">
        <f>2*PI()*B40</f>
        <v>-62.831853071795862</v>
      </c>
      <c r="D40" s="39">
        <v>9.31</v>
      </c>
      <c r="E40" s="7">
        <v>-1355</v>
      </c>
      <c r="F40" s="19">
        <f>2*PI() *E40</f>
        <v>-8513.7160912283398</v>
      </c>
      <c r="G40" s="39">
        <v>8.94</v>
      </c>
      <c r="H40" s="19">
        <f>F40-C40</f>
        <v>-8450.8842381565446</v>
      </c>
      <c r="I40" s="20">
        <f>G40-D40</f>
        <v>-0.37000000000000099</v>
      </c>
      <c r="J40" s="23">
        <f>4 * '0_Preliminari'!$C$8 *'0_Preliminari'!$C$6^2 *H40 / (('0_Preliminari'!$C$6 + '0_Preliminari'!$C$7 -'0_Preliminari'!$C$8)*I40)</f>
        <v>300487.5439230781</v>
      </c>
      <c r="K40" s="5"/>
      <c r="L40" s="7">
        <v>18</v>
      </c>
      <c r="M40" s="18">
        <f>2*PI()*L40</f>
        <v>113.09733552923255</v>
      </c>
      <c r="N40" s="39">
        <v>9.31</v>
      </c>
      <c r="O40" s="7">
        <v>1422</v>
      </c>
      <c r="P40" s="19">
        <f>2*PI() *O40</f>
        <v>8934.6895068093709</v>
      </c>
      <c r="Q40" s="39">
        <v>9.69</v>
      </c>
      <c r="R40" s="19">
        <f>P40-M40</f>
        <v>8821.5921712801392</v>
      </c>
      <c r="S40" s="20">
        <f>Q40-N40</f>
        <v>0.37999999999999901</v>
      </c>
      <c r="T40" s="23">
        <f>4 * '0_Preliminari'!$C$8 *'0_Preliminari'!$C$6^2 *R40 / (('0_Preliminari'!$C$6 + '0_Preliminari'!$C$7 -'0_Preliminari'!$C$8)*S40)</f>
        <v>305414.34028010454</v>
      </c>
      <c r="U40" s="28"/>
    </row>
    <row r="41" spans="1:21" x14ac:dyDescent="0.2">
      <c r="A41" s="5"/>
      <c r="B41" s="22">
        <v>-11</v>
      </c>
      <c r="C41" s="18">
        <f>2*PI()*B41</f>
        <v>-69.115038378975441</v>
      </c>
      <c r="D41" s="40">
        <v>9.3000000000000007</v>
      </c>
      <c r="E41" s="22">
        <v>-1404</v>
      </c>
      <c r="F41" s="19">
        <f>2*PI() *E41</f>
        <v>-8821.5921712801392</v>
      </c>
      <c r="G41" s="40">
        <v>8.93</v>
      </c>
      <c r="H41" s="19">
        <f>F41-C41</f>
        <v>-8752.4771329011637</v>
      </c>
      <c r="I41" s="20">
        <f>G41-D41</f>
        <v>-0.37000000000000099</v>
      </c>
      <c r="J41" s="24">
        <f>4 * '0_Preliminari'!$C$8 *'0_Preliminari'!$C$6^2 *H41 / (('0_Preliminari'!$C$6 + '0_Preliminari'!$C$7 -'0_Preliminari'!$C$8)*I41)</f>
        <v>311211.26296271209</v>
      </c>
      <c r="K41" s="5"/>
      <c r="L41" s="22">
        <v>18</v>
      </c>
      <c r="M41" s="18">
        <f>2*PI()*L41</f>
        <v>113.09733552923255</v>
      </c>
      <c r="N41" s="40">
        <v>9.31</v>
      </c>
      <c r="O41" s="22">
        <v>1393</v>
      </c>
      <c r="P41" s="19">
        <f>2*PI() *O41</f>
        <v>8752.4771329011637</v>
      </c>
      <c r="Q41" s="40">
        <v>9.7100000000000009</v>
      </c>
      <c r="R41" s="19">
        <f>P41-M41</f>
        <v>8639.379797371932</v>
      </c>
      <c r="S41" s="20">
        <f>Q41-N41</f>
        <v>0.40000000000000036</v>
      </c>
      <c r="T41" s="24">
        <f>4 * '0_Preliminari'!$C$8 *'0_Preliminari'!$C$6^2 *R41 / (('0_Preliminari'!$C$6 + '0_Preliminari'!$C$7 -'0_Preliminari'!$C$8)*S41)</f>
        <v>284150.62819863617</v>
      </c>
      <c r="U41" s="28"/>
    </row>
    <row r="42" spans="1:21" x14ac:dyDescent="0.2">
      <c r="A42" s="5"/>
      <c r="B42" s="7">
        <v>-15</v>
      </c>
      <c r="C42" s="18">
        <f>2*PI()*B42</f>
        <v>-94.247779607693786</v>
      </c>
      <c r="D42" s="39">
        <v>9.31</v>
      </c>
      <c r="E42" s="7">
        <v>-1359</v>
      </c>
      <c r="F42" s="19">
        <f>2*PI() *E42</f>
        <v>-8538.8488324570571</v>
      </c>
      <c r="G42" s="39">
        <v>8.94</v>
      </c>
      <c r="H42" s="19">
        <f>F42-C42</f>
        <v>-8444.6010528493625</v>
      </c>
      <c r="I42" s="20">
        <f>G42-D42</f>
        <v>-0.37000000000000099</v>
      </c>
      <c r="J42" s="23">
        <f>4 * '0_Preliminari'!$C$8 *'0_Preliminari'!$C$6^2 *H42 / (('0_Preliminari'!$C$6 + '0_Preliminari'!$C$7 -'0_Preliminari'!$C$8)*I42)</f>
        <v>300264.13310975232</v>
      </c>
      <c r="K42" s="5"/>
      <c r="L42" s="7">
        <v>18</v>
      </c>
      <c r="M42" s="18">
        <f>2*PI()*L42</f>
        <v>113.09733552923255</v>
      </c>
      <c r="N42" s="39">
        <v>9.32</v>
      </c>
      <c r="O42" s="7">
        <v>1399</v>
      </c>
      <c r="P42" s="19">
        <f>2*PI() *O42</f>
        <v>8790.1762447442416</v>
      </c>
      <c r="Q42" s="39">
        <v>9.6999999999999993</v>
      </c>
      <c r="R42" s="19">
        <f>P42-M42</f>
        <v>8677.0789092150098</v>
      </c>
      <c r="S42" s="20">
        <f>Q42-N42</f>
        <v>0.37999999999999901</v>
      </c>
      <c r="T42" s="23">
        <f>4 * '0_Preliminari'!$C$8 *'0_Preliminari'!$C$6^2 *R42 / (('0_Preliminari'!$C$6 + '0_Preliminari'!$C$7 -'0_Preliminari'!$C$8)*S42)</f>
        <v>300411.11390799459</v>
      </c>
      <c r="U42" s="28"/>
    </row>
    <row r="43" spans="1:21" x14ac:dyDescent="0.2">
      <c r="A43" s="5"/>
      <c r="B43" s="22">
        <v>-15</v>
      </c>
      <c r="C43" s="18">
        <f>2*PI()*B43</f>
        <v>-94.247779607693786</v>
      </c>
      <c r="D43" s="40">
        <v>9.31</v>
      </c>
      <c r="E43" s="22">
        <v>-1409</v>
      </c>
      <c r="F43" s="19">
        <f>2*PI() *E43</f>
        <v>-8853.0080978160368</v>
      </c>
      <c r="G43" s="40">
        <v>8.92</v>
      </c>
      <c r="H43" s="19">
        <f>F43-C43</f>
        <v>-8758.7603182083421</v>
      </c>
      <c r="I43" s="20">
        <f>G43-D43</f>
        <v>-0.39000000000000057</v>
      </c>
      <c r="J43" s="24">
        <f>4 * '0_Preliminari'!$C$8 *'0_Preliminari'!$C$6^2 *H43 / (('0_Preliminari'!$C$6 + '0_Preliminari'!$C$7 -'0_Preliminari'!$C$8)*I43)</f>
        <v>295463.66486444639</v>
      </c>
      <c r="K43" s="5"/>
      <c r="L43" s="22">
        <v>17</v>
      </c>
      <c r="M43" s="18">
        <f>2*PI()*L43</f>
        <v>106.81415022205297</v>
      </c>
      <c r="N43" s="40">
        <v>9.31</v>
      </c>
      <c r="O43" s="22">
        <v>1396</v>
      </c>
      <c r="P43" s="19">
        <f>2*PI() *O43</f>
        <v>8771.3266888227026</v>
      </c>
      <c r="Q43" s="40">
        <v>9.6999999999999993</v>
      </c>
      <c r="R43" s="19">
        <f>P43-M43</f>
        <v>8664.5125386006493</v>
      </c>
      <c r="S43" s="20">
        <f>Q43-N43</f>
        <v>0.38999999999999879</v>
      </c>
      <c r="T43" s="24">
        <f>4 * '0_Preliminari'!$C$8 *'0_Preliminari'!$C$6^2 *R43 / (('0_Preliminari'!$C$6 + '0_Preliminari'!$C$7 -'0_Preliminari'!$C$8)*S43)</f>
        <v>292284.35713635117</v>
      </c>
      <c r="U43" s="28"/>
    </row>
    <row r="44" spans="1:21" x14ac:dyDescent="0.2">
      <c r="A44" s="5"/>
      <c r="B44" s="7">
        <v>-17</v>
      </c>
      <c r="C44" s="18">
        <f>2*PI()*B44</f>
        <v>-106.81415022205297</v>
      </c>
      <c r="D44" s="39">
        <v>9.3000000000000007</v>
      </c>
      <c r="E44" s="7">
        <v>-1374</v>
      </c>
      <c r="F44" s="19">
        <f>2*PI() *E44</f>
        <v>-8633.0966120647518</v>
      </c>
      <c r="G44" s="39">
        <v>8.9499999999999993</v>
      </c>
      <c r="H44" s="19">
        <f>F44-C44</f>
        <v>-8526.2824618426985</v>
      </c>
      <c r="I44" s="20">
        <f>G44-D44</f>
        <v>-0.35000000000000142</v>
      </c>
      <c r="J44" s="23">
        <f>4 * '0_Preliminari'!$C$8 *'0_Preliminari'!$C$6^2 *H44 / (('0_Preliminari'!$C$6 + '0_Preliminari'!$C$7 -'0_Preliminari'!$C$8)*I44)</f>
        <v>320492.38646487106</v>
      </c>
      <c r="K44" s="5"/>
      <c r="L44" s="7">
        <v>18</v>
      </c>
      <c r="M44" s="18">
        <f>2*PI()*L44</f>
        <v>113.09733552923255</v>
      </c>
      <c r="N44" s="39">
        <v>9.32</v>
      </c>
      <c r="O44" s="7">
        <v>1414</v>
      </c>
      <c r="P44" s="19">
        <f>2*PI() *O44</f>
        <v>8884.4240243519343</v>
      </c>
      <c r="Q44" s="39">
        <v>9.69</v>
      </c>
      <c r="R44" s="19">
        <f>P44-M44</f>
        <v>8771.3266888227026</v>
      </c>
      <c r="S44" s="20">
        <f>Q44-N44</f>
        <v>0.36999999999999922</v>
      </c>
      <c r="T44" s="23">
        <f>4 * '0_Preliminari'!$C$8 *'0_Preliminari'!$C$6^2 *R44 / (('0_Preliminari'!$C$6 + '0_Preliminari'!$C$7 -'0_Preliminari'!$C$8)*S44)</f>
        <v>311881.49540269072</v>
      </c>
      <c r="U44" s="28"/>
    </row>
    <row r="45" spans="1:21" x14ac:dyDescent="0.2">
      <c r="A45" s="5"/>
      <c r="B45" s="22">
        <v>-16</v>
      </c>
      <c r="C45" s="18">
        <f>2*PI()*B45</f>
        <v>-100.53096491487338</v>
      </c>
      <c r="D45" s="40">
        <v>9.3000000000000007</v>
      </c>
      <c r="E45" s="22">
        <v>-1386</v>
      </c>
      <c r="F45" s="19">
        <f>2*PI() *E45</f>
        <v>-8708.4948357509056</v>
      </c>
      <c r="G45" s="40">
        <v>8.94</v>
      </c>
      <c r="H45" s="19">
        <f>F45-C45</f>
        <v>-8607.9638708360326</v>
      </c>
      <c r="I45" s="20">
        <f>G45-D45</f>
        <v>-0.36000000000000121</v>
      </c>
      <c r="J45" s="24">
        <f>4 * '0_Preliminari'!$C$8 *'0_Preliminari'!$C$6^2 *H45 / (('0_Preliminari'!$C$6 + '0_Preliminari'!$C$7 -'0_Preliminari'!$C$8)*I45)</f>
        <v>314574.83687444887</v>
      </c>
      <c r="K45" s="5"/>
      <c r="L45" s="22">
        <v>18</v>
      </c>
      <c r="M45" s="18">
        <f>2*PI()*L45</f>
        <v>113.09733552923255</v>
      </c>
      <c r="N45" s="40">
        <v>9.32</v>
      </c>
      <c r="O45" s="22">
        <v>1391</v>
      </c>
      <c r="P45" s="19">
        <f>2*PI() *O45</f>
        <v>8739.910762286805</v>
      </c>
      <c r="Q45" s="40">
        <v>9.69</v>
      </c>
      <c r="R45" s="19">
        <f>P45-M45</f>
        <v>8626.8134267575733</v>
      </c>
      <c r="S45" s="20">
        <f>Q45-N45</f>
        <v>0.36999999999999922</v>
      </c>
      <c r="T45" s="24">
        <f>4 * '0_Preliminari'!$C$8 *'0_Preliminari'!$C$6^2 *R45 / (('0_Preliminari'!$C$6 + '0_Preliminari'!$C$7 -'0_Preliminari'!$C$8)*S45)</f>
        <v>306743.04669619945</v>
      </c>
      <c r="U45" s="28"/>
    </row>
    <row r="46" spans="1:21" x14ac:dyDescent="0.2">
      <c r="A46" s="5"/>
      <c r="B46" s="7">
        <v>-18</v>
      </c>
      <c r="C46" s="18">
        <f>2*PI()*B46</f>
        <v>-113.09733552923255</v>
      </c>
      <c r="D46" s="39">
        <v>9.31</v>
      </c>
      <c r="E46" s="7">
        <v>-1386</v>
      </c>
      <c r="F46" s="19">
        <f>2*PI() *E46</f>
        <v>-8708.4948357509056</v>
      </c>
      <c r="G46" s="39">
        <v>8.92</v>
      </c>
      <c r="H46" s="19">
        <f>F46-C46</f>
        <v>-8595.3975002216739</v>
      </c>
      <c r="I46" s="20">
        <f>G46-D46</f>
        <v>-0.39000000000000057</v>
      </c>
      <c r="J46" s="23">
        <f>4 * '0_Preliminari'!$C$8 *'0_Preliminari'!$C$6^2 *H46 / (('0_Preliminari'!$C$6 + '0_Preliminari'!$C$7 -'0_Preliminari'!$C$8)*I46)</f>
        <v>289952.86480241228</v>
      </c>
      <c r="K46" s="5"/>
      <c r="L46" s="7">
        <v>18</v>
      </c>
      <c r="M46" s="18">
        <f>2*PI()*L46</f>
        <v>113.09733552923255</v>
      </c>
      <c r="N46" s="39">
        <v>9.32</v>
      </c>
      <c r="O46" s="7">
        <v>1376</v>
      </c>
      <c r="P46" s="19">
        <f>2*PI() *O46</f>
        <v>8645.6629826791104</v>
      </c>
      <c r="Q46" s="39">
        <v>9.69</v>
      </c>
      <c r="R46" s="19">
        <f>P46-M46</f>
        <v>8532.5656471498787</v>
      </c>
      <c r="S46" s="20">
        <f>Q46-N46</f>
        <v>0.36999999999999922</v>
      </c>
      <c r="T46" s="23">
        <f>4 * '0_Preliminari'!$C$8 *'0_Preliminari'!$C$6^2 *R46 / (('0_Preliminari'!$C$6 + '0_Preliminari'!$C$7 -'0_Preliminari'!$C$8)*S46)</f>
        <v>303391.88449631375</v>
      </c>
      <c r="U46" s="28"/>
    </row>
    <row r="47" spans="1:21" x14ac:dyDescent="0.2">
      <c r="A47" s="5"/>
      <c r="B47" s="22">
        <v>-18</v>
      </c>
      <c r="C47" s="18">
        <f>2*PI()*B47</f>
        <v>-113.09733552923255</v>
      </c>
      <c r="D47" s="40">
        <v>9.31</v>
      </c>
      <c r="E47" s="22">
        <v>-1409</v>
      </c>
      <c r="F47" s="19">
        <f>2*PI() *E47</f>
        <v>-8853.0080978160368</v>
      </c>
      <c r="G47" s="40">
        <v>8.92</v>
      </c>
      <c r="H47" s="19">
        <f>F47-C47</f>
        <v>-8739.910762286805</v>
      </c>
      <c r="I47" s="20">
        <f>G47-D47</f>
        <v>-0.39000000000000057</v>
      </c>
      <c r="J47" s="24">
        <f>4 * '0_Preliminari'!$C$8 *'0_Preliminari'!$C$6^2 *H47 / (('0_Preliminari'!$C$6 + '0_Preliminari'!$C$7 -'0_Preliminari'!$C$8)*I47)</f>
        <v>294827.80331882712</v>
      </c>
      <c r="K47" s="5"/>
      <c r="L47" s="22">
        <v>17</v>
      </c>
      <c r="M47" s="18">
        <f>2*PI()*L47</f>
        <v>106.81415022205297</v>
      </c>
      <c r="N47" s="40">
        <v>9.32</v>
      </c>
      <c r="O47" s="22">
        <v>1404</v>
      </c>
      <c r="P47" s="19">
        <f>2*PI() *O47</f>
        <v>8821.5921712801392</v>
      </c>
      <c r="Q47" s="40">
        <v>9.69</v>
      </c>
      <c r="R47" s="19">
        <f>P47-M47</f>
        <v>8714.7780210580859</v>
      </c>
      <c r="S47" s="20">
        <f>Q47-N47</f>
        <v>0.36999999999999922</v>
      </c>
      <c r="T47" s="24">
        <f>4 * '0_Preliminari'!$C$8 *'0_Preliminari'!$C$6^2 *R47 / (('0_Preliminari'!$C$6 + '0_Preliminari'!$C$7 -'0_Preliminari'!$C$8)*S47)</f>
        <v>309870.79808275931</v>
      </c>
      <c r="U47" s="28"/>
    </row>
    <row r="48" spans="1:21" x14ac:dyDescent="0.2">
      <c r="A48" s="5"/>
      <c r="B48" s="7">
        <v>-18</v>
      </c>
      <c r="C48" s="18">
        <f>2*PI()*B48</f>
        <v>-113.09733552923255</v>
      </c>
      <c r="D48" s="39">
        <v>9.31</v>
      </c>
      <c r="E48" s="7">
        <v>-1363</v>
      </c>
      <c r="F48" s="19">
        <f>2*PI() *E48</f>
        <v>-8563.9815736857763</v>
      </c>
      <c r="G48" s="39">
        <v>8.94</v>
      </c>
      <c r="H48" s="19">
        <f>F48-C48</f>
        <v>-8450.8842381565446</v>
      </c>
      <c r="I48" s="20">
        <f>G48-D48</f>
        <v>-0.37000000000000099</v>
      </c>
      <c r="J48" s="23">
        <f>4 * '0_Preliminari'!$C$8 *'0_Preliminari'!$C$6^2 *H48 / (('0_Preliminari'!$C$6 + '0_Preliminari'!$C$7 -'0_Preliminari'!$C$8)*I48)</f>
        <v>300487.5439230781</v>
      </c>
      <c r="K48" s="5"/>
      <c r="L48" s="7">
        <v>18</v>
      </c>
      <c r="M48" s="18">
        <f>2*PI()*L48</f>
        <v>113.09733552923255</v>
      </c>
      <c r="N48" s="39">
        <v>9.32</v>
      </c>
      <c r="O48" s="7">
        <v>1434</v>
      </c>
      <c r="P48" s="19">
        <f>2*PI() *O48</f>
        <v>9010.0877304955266</v>
      </c>
      <c r="Q48" s="39">
        <v>9.6999999999999993</v>
      </c>
      <c r="R48" s="19">
        <f>P48-M48</f>
        <v>8896.9903949662948</v>
      </c>
      <c r="S48" s="20">
        <f>Q48-N48</f>
        <v>0.37999999999999901</v>
      </c>
      <c r="T48" s="23">
        <f>4 * '0_Preliminari'!$C$8 *'0_Preliminari'!$C$6^2 *R48 / (('0_Preliminari'!$C$6 + '0_Preliminari'!$C$7 -'0_Preliminari'!$C$8)*S48)</f>
        <v>308024.71925685758</v>
      </c>
      <c r="U48" s="28"/>
    </row>
    <row r="49" spans="1:21" x14ac:dyDescent="0.2">
      <c r="A49" s="5"/>
      <c r="B49" s="22">
        <v>-18</v>
      </c>
      <c r="C49" s="18">
        <f>2*PI()*B49</f>
        <v>-113.09733552923255</v>
      </c>
      <c r="D49" s="40">
        <v>9.3000000000000007</v>
      </c>
      <c r="E49" s="22">
        <v>-1143</v>
      </c>
      <c r="F49" s="19">
        <f>2*PI() *E49</f>
        <v>-7181.6808061062675</v>
      </c>
      <c r="G49" s="40">
        <v>8.9600000000000009</v>
      </c>
      <c r="H49" s="19">
        <f>F49-C49</f>
        <v>-7068.5834705770349</v>
      </c>
      <c r="I49" s="20">
        <f>G49-D49</f>
        <v>-0.33999999999999986</v>
      </c>
      <c r="J49" s="24">
        <f>4 * '0_Preliminari'!$C$8 *'0_Preliminari'!$C$6^2 *H49 / (('0_Preliminari'!$C$6 + '0_Preliminari'!$C$7 -'0_Preliminari'!$C$8)*I49)</f>
        <v>273513.97366713674</v>
      </c>
      <c r="K49" s="5"/>
      <c r="L49" s="22">
        <v>17</v>
      </c>
      <c r="M49" s="18">
        <f>2*PI()*L49</f>
        <v>106.81415022205297</v>
      </c>
      <c r="N49" s="40">
        <v>9.31</v>
      </c>
      <c r="O49" s="22">
        <v>1334</v>
      </c>
      <c r="P49" s="19">
        <f>2*PI() *O49</f>
        <v>8381.7691997775673</v>
      </c>
      <c r="Q49" s="40">
        <v>9.7100000000000009</v>
      </c>
      <c r="R49" s="19">
        <f>P49-M49</f>
        <v>8274.9550495555141</v>
      </c>
      <c r="S49" s="20">
        <f>Q49-N49</f>
        <v>0.40000000000000036</v>
      </c>
      <c r="T49" s="24">
        <f>4 * '0_Preliminari'!$C$8 *'0_Preliminari'!$C$6^2 *R49 / (('0_Preliminari'!$C$6 + '0_Preliminari'!$C$7 -'0_Preliminari'!$C$8)*S49)</f>
        <v>272164.63806371181</v>
      </c>
      <c r="U49" s="28"/>
    </row>
    <row r="50" spans="1:21" x14ac:dyDescent="0.2">
      <c r="A50" s="5"/>
      <c r="B50" s="7">
        <v>-18</v>
      </c>
      <c r="C50" s="18">
        <f>2*PI()*B50</f>
        <v>-113.09733552923255</v>
      </c>
      <c r="D50" s="39">
        <v>9.31</v>
      </c>
      <c r="E50" s="7">
        <v>-1441</v>
      </c>
      <c r="F50" s="19">
        <f>2*PI() *E50</f>
        <v>-9054.0700276457846</v>
      </c>
      <c r="G50" s="39">
        <v>8.9700000000000006</v>
      </c>
      <c r="H50" s="19">
        <f>F50-C50</f>
        <v>-8940.9726921165529</v>
      </c>
      <c r="I50" s="20">
        <f>G50-D50</f>
        <v>-0.33999999999999986</v>
      </c>
      <c r="J50" s="23">
        <f>4 * '0_Preliminari'!$C$8 *'0_Preliminari'!$C$6^2 *H50 / (('0_Preliminari'!$C$6 + '0_Preliminari'!$C$7 -'0_Preliminari'!$C$8)*I50)</f>
        <v>345964.78624740947</v>
      </c>
      <c r="K50" s="5"/>
      <c r="L50" s="7">
        <v>18</v>
      </c>
      <c r="M50" s="18">
        <f>2*PI()*L50</f>
        <v>113.09733552923255</v>
      </c>
      <c r="N50" s="39">
        <v>9.32</v>
      </c>
      <c r="O50" s="7">
        <v>1342</v>
      </c>
      <c r="P50" s="19">
        <f>2*PI() *O50</f>
        <v>8432.0346822350039</v>
      </c>
      <c r="Q50" s="39">
        <v>9.6999999999999993</v>
      </c>
      <c r="R50" s="19">
        <f>P50-M50</f>
        <v>8318.9373467057721</v>
      </c>
      <c r="S50" s="20">
        <f>Q50-N50</f>
        <v>0.37999999999999901</v>
      </c>
      <c r="T50" s="23">
        <f>4 * '0_Preliminari'!$C$8 *'0_Preliminari'!$C$6^2 *R50 / (('0_Preliminari'!$C$6 + '0_Preliminari'!$C$7 -'0_Preliminari'!$C$8)*S50)</f>
        <v>288011.81376841763</v>
      </c>
      <c r="U50" s="28"/>
    </row>
    <row r="51" spans="1:21" x14ac:dyDescent="0.2">
      <c r="A51" s="5"/>
      <c r="B51" s="22">
        <v>-18</v>
      </c>
      <c r="C51" s="18">
        <f>2*PI()*B51</f>
        <v>-113.09733552923255</v>
      </c>
      <c r="D51" s="40">
        <v>9.31</v>
      </c>
      <c r="E51" s="22">
        <v>-1450</v>
      </c>
      <c r="F51" s="19">
        <f>2*PI() *E51</f>
        <v>-9110.6186954103996</v>
      </c>
      <c r="G51" s="40">
        <v>8.92</v>
      </c>
      <c r="H51" s="19">
        <f>F51-C51</f>
        <v>-8997.5213598811679</v>
      </c>
      <c r="I51" s="20">
        <f>G51-D51</f>
        <v>-0.39000000000000057</v>
      </c>
      <c r="J51" s="24">
        <f>4 * '0_Preliminari'!$C$8 *'0_Preliminari'!$C$6^2 *H51 / (('0_Preliminari'!$C$6 + '0_Preliminari'!$C$7 -'0_Preliminari'!$C$8)*I51)</f>
        <v>303517.91110895789</v>
      </c>
      <c r="K51" s="5"/>
      <c r="L51" s="22">
        <v>17</v>
      </c>
      <c r="M51" s="18">
        <f>2*PI()*L51</f>
        <v>106.81415022205297</v>
      </c>
      <c r="N51" s="40">
        <v>9.32</v>
      </c>
      <c r="O51" s="22">
        <v>1363</v>
      </c>
      <c r="P51" s="19">
        <f>2*PI() *O51</f>
        <v>8563.9815736857763</v>
      </c>
      <c r="Q51" s="40">
        <v>9.69</v>
      </c>
      <c r="R51" s="19">
        <f>P51-M51</f>
        <v>8457.167423463723</v>
      </c>
      <c r="S51" s="20">
        <f>Q51-N51</f>
        <v>0.36999999999999922</v>
      </c>
      <c r="T51" s="24">
        <f>4 * '0_Preliminari'!$C$8 *'0_Preliminari'!$C$6^2 *R51 / (('0_Preliminari'!$C$6 + '0_Preliminari'!$C$7 -'0_Preliminari'!$C$8)*S51)</f>
        <v>300710.95473640523</v>
      </c>
      <c r="U51" s="28"/>
    </row>
    <row r="52" spans="1:21" x14ac:dyDescent="0.2">
      <c r="A52" s="5"/>
      <c r="B52" s="7">
        <v>-18</v>
      </c>
      <c r="C52" s="18">
        <f>2*PI()*B52</f>
        <v>-113.09733552923255</v>
      </c>
      <c r="D52" s="39">
        <v>9.33</v>
      </c>
      <c r="E52" s="7">
        <v>-1414</v>
      </c>
      <c r="F52" s="19">
        <f>2*PI() *E52</f>
        <v>-8884.4240243519343</v>
      </c>
      <c r="G52" s="39">
        <v>8.94</v>
      </c>
      <c r="H52" s="19">
        <f>F52-C52</f>
        <v>-8771.3266888227026</v>
      </c>
      <c r="I52" s="20">
        <f>G52-D52</f>
        <v>-0.39000000000000057</v>
      </c>
      <c r="J52" s="23">
        <f>4 * '0_Preliminari'!$C$8 *'0_Preliminari'!$C$6^2 *H52 / (('0_Preliminari'!$C$6 + '0_Preliminari'!$C$7 -'0_Preliminari'!$C$8)*I52)</f>
        <v>295887.57256152597</v>
      </c>
      <c r="K52" s="5"/>
      <c r="L52" s="7">
        <v>18</v>
      </c>
      <c r="M52" s="18">
        <f>2*PI()*L52</f>
        <v>113.09733552923255</v>
      </c>
      <c r="N52" s="39">
        <v>9.32</v>
      </c>
      <c r="O52" s="7">
        <v>1317</v>
      </c>
      <c r="P52" s="19">
        <f>2*PI() *O52</f>
        <v>8274.9550495555159</v>
      </c>
      <c r="Q52" s="39">
        <v>9.6999999999999993</v>
      </c>
      <c r="R52" s="19">
        <f>P52-M52</f>
        <v>8161.8577140262832</v>
      </c>
      <c r="S52" s="20">
        <f>Q52-N52</f>
        <v>0.37999999999999901</v>
      </c>
      <c r="T52" s="23">
        <f>4 * '0_Preliminari'!$C$8 *'0_Preliminari'!$C$6^2 *R52 / (('0_Preliminari'!$C$6 + '0_Preliminari'!$C$7 -'0_Preliminari'!$C$8)*S52)</f>
        <v>282573.52423351555</v>
      </c>
      <c r="U52" s="28"/>
    </row>
    <row r="53" spans="1:21" x14ac:dyDescent="0.2">
      <c r="A53" s="5"/>
      <c r="B53" s="22">
        <v>-18</v>
      </c>
      <c r="C53" s="18">
        <f>2*PI()*B53</f>
        <v>-113.09733552923255</v>
      </c>
      <c r="D53" s="40">
        <v>9.32</v>
      </c>
      <c r="E53" s="22">
        <v>-1401</v>
      </c>
      <c r="F53" s="19">
        <f>2*PI() *E53</f>
        <v>-8802.7426153586002</v>
      </c>
      <c r="G53" s="40">
        <v>8.9499999999999993</v>
      </c>
      <c r="H53" s="19">
        <f>F53-C53</f>
        <v>-8689.6452798293685</v>
      </c>
      <c r="I53" s="20">
        <f>G53-D53</f>
        <v>-0.37000000000000099</v>
      </c>
      <c r="J53" s="24">
        <f>4 * '0_Preliminari'!$C$8 *'0_Preliminari'!$C$6^2 *H53 / (('0_Preliminari'!$C$6 + '0_Preliminari'!$C$7 -'0_Preliminari'!$C$8)*I53)</f>
        <v>308977.15482945502</v>
      </c>
      <c r="K53" s="5"/>
      <c r="L53" s="22">
        <v>18</v>
      </c>
      <c r="M53" s="18">
        <f>2*PI()*L53</f>
        <v>113.09733552923255</v>
      </c>
      <c r="N53" s="40">
        <v>9.32</v>
      </c>
      <c r="O53" s="22">
        <v>1351</v>
      </c>
      <c r="P53" s="19">
        <f>2*PI() *O53</f>
        <v>8488.5833499996206</v>
      </c>
      <c r="Q53" s="40">
        <v>9.6999999999999993</v>
      </c>
      <c r="R53" s="19">
        <f>P53-M53</f>
        <v>8375.4860144703889</v>
      </c>
      <c r="S53" s="20">
        <f>Q53-N53</f>
        <v>0.37999999999999901</v>
      </c>
      <c r="T53" s="24">
        <f>4 * '0_Preliminari'!$C$8 *'0_Preliminari'!$C$6^2 *R53 / (('0_Preliminari'!$C$6 + '0_Preliminari'!$C$7 -'0_Preliminari'!$C$8)*S53)</f>
        <v>289969.59800098243</v>
      </c>
      <c r="U53" s="28"/>
    </row>
    <row r="54" spans="1:21" x14ac:dyDescent="0.2">
      <c r="A54" s="5"/>
      <c r="B54" s="7">
        <v>-18</v>
      </c>
      <c r="C54" s="18">
        <f>2*PI()*B54</f>
        <v>-113.09733552923255</v>
      </c>
      <c r="D54" s="39">
        <v>9.31</v>
      </c>
      <c r="E54" s="7">
        <v>-1410</v>
      </c>
      <c r="F54" s="19">
        <f>2*PI() *E54</f>
        <v>-8859.291283123217</v>
      </c>
      <c r="G54" s="39">
        <v>8.93</v>
      </c>
      <c r="H54" s="19">
        <f>F54-C54</f>
        <v>-8746.1939475939853</v>
      </c>
      <c r="I54" s="20">
        <f>G54-D54</f>
        <v>-0.38000000000000078</v>
      </c>
      <c r="J54" s="23">
        <f>4 * '0_Preliminari'!$C$8 *'0_Preliminari'!$C$6^2 *H54 / (('0_Preliminari'!$C$6 + '0_Preliminari'!$C$7 -'0_Preliminari'!$C$8)*I54)</f>
        <v>302803.96130335011</v>
      </c>
      <c r="K54" s="5"/>
      <c r="L54" s="7">
        <v>18</v>
      </c>
      <c r="M54" s="18">
        <f>2*PI()*L54</f>
        <v>113.09733552923255</v>
      </c>
      <c r="N54" s="39">
        <v>9.31</v>
      </c>
      <c r="O54" s="7">
        <v>1316</v>
      </c>
      <c r="P54" s="19">
        <f>2*PI() *O54</f>
        <v>8268.6718642483356</v>
      </c>
      <c r="Q54" s="39">
        <v>9.6999999999999993</v>
      </c>
      <c r="R54" s="19">
        <f>P54-M54</f>
        <v>8155.574528719103</v>
      </c>
      <c r="S54" s="20">
        <f>Q54-N54</f>
        <v>0.38999999999999879</v>
      </c>
      <c r="T54" s="23">
        <f>4 * '0_Preliminari'!$C$8 *'0_Preliminari'!$C$6^2 *R54 / (('0_Preliminari'!$C$6 + '0_Preliminari'!$C$7 -'0_Preliminari'!$C$8)*S54)</f>
        <v>275116.0954046293</v>
      </c>
      <c r="U54" s="28"/>
    </row>
    <row r="55" spans="1:21" x14ac:dyDescent="0.2">
      <c r="A55" s="5"/>
      <c r="B55" s="22">
        <v>-18</v>
      </c>
      <c r="C55" s="18">
        <f>2*PI()*B55</f>
        <v>-113.09733552923255</v>
      </c>
      <c r="D55" s="40">
        <v>9.31</v>
      </c>
      <c r="E55" s="22">
        <v>-1431</v>
      </c>
      <c r="F55" s="19">
        <f>2*PI() *E55</f>
        <v>-8991.2381745739876</v>
      </c>
      <c r="G55" s="40">
        <v>8.93</v>
      </c>
      <c r="H55" s="19">
        <f>F55-C55</f>
        <v>-8878.1408390447559</v>
      </c>
      <c r="I55" s="20">
        <f>G55-D55</f>
        <v>-0.38000000000000078</v>
      </c>
      <c r="J55" s="24">
        <f>4 * '0_Preliminari'!$C$8 *'0_Preliminari'!$C$6^2 *H55 / (('0_Preliminari'!$C$6 + '0_Preliminari'!$C$7 -'0_Preliminari'!$C$8)*I55)</f>
        <v>307372.12451266788</v>
      </c>
      <c r="K55" s="5"/>
      <c r="L55" s="22">
        <v>17</v>
      </c>
      <c r="M55" s="18">
        <f>2*PI()*L55</f>
        <v>106.81415022205297</v>
      </c>
      <c r="N55" s="40">
        <v>9.31</v>
      </c>
      <c r="O55" s="22">
        <v>1330</v>
      </c>
      <c r="P55" s="19">
        <f>2*PI() *O55</f>
        <v>8356.63645854885</v>
      </c>
      <c r="Q55" s="40">
        <v>9.6999999999999993</v>
      </c>
      <c r="R55" s="19">
        <f>P55-M55</f>
        <v>8249.8223083267967</v>
      </c>
      <c r="S55" s="20">
        <f>Q55-N55</f>
        <v>0.38999999999999879</v>
      </c>
      <c r="T55" s="24">
        <f>4 * '0_Preliminari'!$C$8 *'0_Preliminari'!$C$6^2 *R55 / (('0_Preliminari'!$C$6 + '0_Preliminari'!$C$7 -'0_Preliminari'!$C$8)*S55)</f>
        <v>278295.40313272591</v>
      </c>
      <c r="U55" s="28"/>
    </row>
    <row r="56" spans="1:21" x14ac:dyDescent="0.2">
      <c r="A56" s="5"/>
      <c r="B56" s="7">
        <v>-18</v>
      </c>
      <c r="C56" s="18">
        <f>2*PI()*B56</f>
        <v>-113.09733552923255</v>
      </c>
      <c r="D56" s="39">
        <v>9.31</v>
      </c>
      <c r="E56" s="7">
        <v>-1444</v>
      </c>
      <c r="F56" s="19">
        <f>2*PI() *E56</f>
        <v>-9072.9195835673218</v>
      </c>
      <c r="G56" s="39">
        <v>8.93</v>
      </c>
      <c r="H56" s="19">
        <f>F56-C56</f>
        <v>-8959.82224803809</v>
      </c>
      <c r="I56" s="20">
        <f>G56-D56</f>
        <v>-0.38000000000000078</v>
      </c>
      <c r="J56" s="23">
        <f>4 * '0_Preliminari'!$C$8 *'0_Preliminari'!$C$6^2 *H56 / (('0_Preliminari'!$C$6 + '0_Preliminari'!$C$7 -'0_Preliminari'!$C$8)*I56)</f>
        <v>310200.03507081699</v>
      </c>
      <c r="K56" s="5"/>
      <c r="L56" s="7">
        <v>18</v>
      </c>
      <c r="M56" s="18">
        <f>2*PI()*L56</f>
        <v>113.09733552923255</v>
      </c>
      <c r="N56" s="39">
        <v>9.31</v>
      </c>
      <c r="O56" s="7">
        <v>1380</v>
      </c>
      <c r="P56" s="19">
        <f>2*PI() *O56</f>
        <v>8670.7957239078296</v>
      </c>
      <c r="Q56" s="39">
        <v>9.7100000000000009</v>
      </c>
      <c r="R56" s="19">
        <f>P56-M56</f>
        <v>8557.6983883785979</v>
      </c>
      <c r="S56" s="20">
        <f>Q56-N56</f>
        <v>0.40000000000000036</v>
      </c>
      <c r="T56" s="23">
        <f>4 * '0_Preliminari'!$C$8 *'0_Preliminari'!$C$6^2 *R56 / (('0_Preliminari'!$C$6 + '0_Preliminari'!$C$7 -'0_Preliminari'!$C$8)*S56)</f>
        <v>281464.11316839454</v>
      </c>
      <c r="U56" s="28"/>
    </row>
    <row r="57" spans="1:21" x14ac:dyDescent="0.2">
      <c r="A57" s="5"/>
      <c r="B57" s="22">
        <v>-18</v>
      </c>
      <c r="C57" s="18">
        <f>2*PI()*B57</f>
        <v>-113.09733552923255</v>
      </c>
      <c r="D57" s="40">
        <v>9.3000000000000007</v>
      </c>
      <c r="E57" s="22">
        <v>-1424</v>
      </c>
      <c r="F57" s="19">
        <f>2*PI() *E57</f>
        <v>-8947.2558774237314</v>
      </c>
      <c r="G57" s="40">
        <v>8.94</v>
      </c>
      <c r="H57" s="19">
        <f>F57-C57</f>
        <v>-8834.1585418944996</v>
      </c>
      <c r="I57" s="20">
        <f>G57-D57</f>
        <v>-0.36000000000000121</v>
      </c>
      <c r="J57" s="24">
        <f>4 * '0_Preliminari'!$C$8 *'0_Preliminari'!$C$6^2 *H57 / (('0_Preliminari'!$C$6 + '0_Preliminari'!$C$7 -'0_Preliminari'!$C$8)*I57)</f>
        <v>322841.03696750017</v>
      </c>
      <c r="K57" s="5"/>
      <c r="L57" s="22">
        <v>18</v>
      </c>
      <c r="M57" s="18">
        <f>2*PI()*L57</f>
        <v>113.09733552923255</v>
      </c>
      <c r="N57" s="40">
        <v>9.32</v>
      </c>
      <c r="O57" s="22">
        <v>1444</v>
      </c>
      <c r="P57" s="19">
        <f>2*PI() *O57</f>
        <v>9072.9195835673218</v>
      </c>
      <c r="Q57" s="40">
        <v>9.7100000000000009</v>
      </c>
      <c r="R57" s="19">
        <f>P57-M57</f>
        <v>8959.82224803809</v>
      </c>
      <c r="S57" s="20">
        <f>Q57-N57</f>
        <v>0.39000000000000057</v>
      </c>
      <c r="T57" s="24">
        <f>4 * '0_Preliminari'!$C$8 *'0_Preliminari'!$C$6^2 *R57 / (('0_Preliminari'!$C$6 + '0_Preliminari'!$C$7 -'0_Preliminari'!$C$8)*S57)</f>
        <v>302246.18801771925</v>
      </c>
      <c r="U57" s="28"/>
    </row>
    <row r="58" spans="1:21" x14ac:dyDescent="0.2">
      <c r="A58" s="5"/>
      <c r="B58" s="7">
        <v>-18</v>
      </c>
      <c r="C58" s="18">
        <f>2*PI()*B58</f>
        <v>-113.09733552923255</v>
      </c>
      <c r="D58" s="39">
        <v>9.3000000000000007</v>
      </c>
      <c r="E58" s="7">
        <v>-1395</v>
      </c>
      <c r="F58" s="19">
        <f>2*PI() *E58</f>
        <v>-8765.0435035155224</v>
      </c>
      <c r="G58" s="39">
        <v>8.92</v>
      </c>
      <c r="H58" s="19">
        <f>F58-C58</f>
        <v>-8651.9461679862907</v>
      </c>
      <c r="I58" s="20">
        <f>G58-D58</f>
        <v>-0.38000000000000078</v>
      </c>
      <c r="J58" s="23">
        <f>4 * '0_Preliminari'!$C$8 *'0_Preliminari'!$C$6^2 *H58 / (('0_Preliminari'!$C$6 + '0_Preliminari'!$C$7 -'0_Preliminari'!$C$8)*I58)</f>
        <v>299540.98758240882</v>
      </c>
      <c r="K58" s="5"/>
      <c r="L58" s="7">
        <v>18</v>
      </c>
      <c r="M58" s="18">
        <f>2*PI()*L58</f>
        <v>113.09733552923255</v>
      </c>
      <c r="N58" s="39">
        <v>9.32</v>
      </c>
      <c r="O58" s="7">
        <v>1435</v>
      </c>
      <c r="P58" s="19">
        <f>2*PI() *O58</f>
        <v>9016.3709158027068</v>
      </c>
      <c r="Q58" s="39">
        <v>9.6999999999999993</v>
      </c>
      <c r="R58" s="19">
        <f>P58-M58</f>
        <v>8903.2735802734751</v>
      </c>
      <c r="S58" s="20">
        <f>Q58-N58</f>
        <v>0.37999999999999901</v>
      </c>
      <c r="T58" s="23">
        <f>4 * '0_Preliminari'!$C$8 *'0_Preliminari'!$C$6^2 *R58 / (('0_Preliminari'!$C$6 + '0_Preliminari'!$C$7 -'0_Preliminari'!$C$8)*S58)</f>
        <v>308242.25083825371</v>
      </c>
      <c r="U58" s="28"/>
    </row>
    <row r="59" spans="1:21" x14ac:dyDescent="0.2">
      <c r="A59" s="5"/>
      <c r="B59" s="22">
        <v>-13</v>
      </c>
      <c r="C59" s="18">
        <f>2*PI()*B59</f>
        <v>-81.681408993334628</v>
      </c>
      <c r="D59" s="40">
        <v>9.3000000000000007</v>
      </c>
      <c r="E59" s="22">
        <v>-1455</v>
      </c>
      <c r="F59" s="19">
        <f>2*PI() *E59</f>
        <v>-9142.0346219462972</v>
      </c>
      <c r="G59" s="40">
        <v>8.92</v>
      </c>
      <c r="H59" s="19">
        <f>F59-C59</f>
        <v>-9060.3532129529631</v>
      </c>
      <c r="I59" s="20">
        <f>G59-D59</f>
        <v>-0.38000000000000078</v>
      </c>
      <c r="J59" s="24">
        <f>4 * '0_Preliminari'!$C$8 *'0_Preliminari'!$C$6^2 *H59 / (('0_Preliminari'!$C$6 + '0_Preliminari'!$C$7 -'0_Preliminari'!$C$8)*I59)</f>
        <v>313680.54037315433</v>
      </c>
      <c r="K59" s="5"/>
      <c r="L59" s="22">
        <v>17</v>
      </c>
      <c r="M59" s="18">
        <f>2*PI()*L59</f>
        <v>106.81415022205297</v>
      </c>
      <c r="N59" s="40">
        <v>9.32</v>
      </c>
      <c r="O59" s="22">
        <v>1359</v>
      </c>
      <c r="P59" s="19">
        <f>2*PI() *O59</f>
        <v>8538.8488324570571</v>
      </c>
      <c r="Q59" s="40">
        <v>9.6999999999999993</v>
      </c>
      <c r="R59" s="19">
        <f>P59-M59</f>
        <v>8432.0346822350039</v>
      </c>
      <c r="S59" s="20">
        <f>Q59-N59</f>
        <v>0.37999999999999901</v>
      </c>
      <c r="T59" s="24">
        <f>4 * '0_Preliminari'!$C$8 *'0_Preliminari'!$C$6^2 *R59 / (('0_Preliminari'!$C$6 + '0_Preliminari'!$C$7 -'0_Preliminari'!$C$8)*S59)</f>
        <v>291927.38223354716</v>
      </c>
      <c r="U59" s="28"/>
    </row>
    <row r="60" spans="1:21" x14ac:dyDescent="0.2">
      <c r="A60" s="5"/>
      <c r="B60" s="7">
        <v>-17</v>
      </c>
      <c r="C60" s="18">
        <f>2*PI()*B60</f>
        <v>-106.81415022205297</v>
      </c>
      <c r="D60" s="39">
        <v>9.31</v>
      </c>
      <c r="E60" s="7">
        <v>-1456</v>
      </c>
      <c r="F60" s="19">
        <f>2*PI() *E60</f>
        <v>-9148.3178072534774</v>
      </c>
      <c r="G60" s="39">
        <v>8.94</v>
      </c>
      <c r="H60" s="19">
        <f>F60-C60</f>
        <v>-9041.5036570314242</v>
      </c>
      <c r="I60" s="20">
        <f>G60-D60</f>
        <v>-0.37000000000000099</v>
      </c>
      <c r="J60" s="23">
        <f>4 * '0_Preliminari'!$C$8 *'0_Preliminari'!$C$6^2 *H60 / (('0_Preliminari'!$C$6 + '0_Preliminari'!$C$7 -'0_Preliminari'!$C$8)*I60)</f>
        <v>321488.16037569469</v>
      </c>
      <c r="K60" s="5"/>
      <c r="L60" s="7">
        <v>18</v>
      </c>
      <c r="M60" s="18">
        <f>2*PI()*L60</f>
        <v>113.09733552923255</v>
      </c>
      <c r="N60" s="39">
        <v>9.32</v>
      </c>
      <c r="O60" s="7">
        <v>1378</v>
      </c>
      <c r="P60" s="19">
        <f>2*PI() *O60</f>
        <v>8658.2293532934691</v>
      </c>
      <c r="Q60" s="39">
        <v>9.6999999999999993</v>
      </c>
      <c r="R60" s="19">
        <f>P60-M60</f>
        <v>8545.1320177642374</v>
      </c>
      <c r="S60" s="20">
        <f>Q60-N60</f>
        <v>0.37999999999999901</v>
      </c>
      <c r="T60" s="23">
        <f>4 * '0_Preliminari'!$C$8 *'0_Preliminari'!$C$6^2 *R60 / (('0_Preliminari'!$C$6 + '0_Preliminari'!$C$7 -'0_Preliminari'!$C$8)*S60)</f>
        <v>295842.95069867675</v>
      </c>
      <c r="U60" s="28"/>
    </row>
    <row r="61" spans="1:21" x14ac:dyDescent="0.2">
      <c r="A61" s="5"/>
      <c r="B61" s="22">
        <v>-18</v>
      </c>
      <c r="C61" s="18">
        <f>2*PI()*B61</f>
        <v>-113.09733552923255</v>
      </c>
      <c r="D61" s="40">
        <v>9.3000000000000007</v>
      </c>
      <c r="E61" s="22">
        <v>-1469</v>
      </c>
      <c r="F61" s="19">
        <f>2*PI() *E61</f>
        <v>-9229.9992162468116</v>
      </c>
      <c r="G61" s="40">
        <v>8.91</v>
      </c>
      <c r="H61" s="19">
        <f>F61-C61</f>
        <v>-9116.9018807175798</v>
      </c>
      <c r="I61" s="20">
        <f>G61-D61</f>
        <v>-0.39000000000000057</v>
      </c>
      <c r="J61" s="24">
        <f>4 * '0_Preliminari'!$C$8 *'0_Preliminari'!$C$6^2 *H61 / (('0_Preliminari'!$C$6 + '0_Preliminari'!$C$7 -'0_Preliminari'!$C$8)*I61)</f>
        <v>307545.03423121362</v>
      </c>
      <c r="K61" s="5"/>
      <c r="L61" s="22">
        <v>18</v>
      </c>
      <c r="M61" s="18">
        <f>2*PI()*L61</f>
        <v>113.09733552923255</v>
      </c>
      <c r="N61" s="40">
        <v>9.32</v>
      </c>
      <c r="O61" s="22">
        <v>1412</v>
      </c>
      <c r="P61" s="19">
        <f>2*PI() *O61</f>
        <v>8871.8576537375757</v>
      </c>
      <c r="Q61" s="40">
        <v>9.6999999999999993</v>
      </c>
      <c r="R61" s="19">
        <f>P61-M61</f>
        <v>8758.760318208344</v>
      </c>
      <c r="S61" s="20">
        <f>Q61-N61</f>
        <v>0.37999999999999901</v>
      </c>
      <c r="T61" s="24">
        <f>4 * '0_Preliminari'!$C$8 *'0_Preliminari'!$C$6^2 *R61 / (('0_Preliminari'!$C$6 + '0_Preliminari'!$C$7 -'0_Preliminari'!$C$8)*S61)</f>
        <v>303239.02446614369</v>
      </c>
      <c r="U61" s="28"/>
    </row>
    <row r="62" spans="1:21" x14ac:dyDescent="0.2">
      <c r="A62" s="5"/>
      <c r="B62" s="7">
        <v>-18</v>
      </c>
      <c r="C62" s="18">
        <f>2*PI()*B62</f>
        <v>-113.09733552923255</v>
      </c>
      <c r="D62" s="39">
        <v>9.3000000000000007</v>
      </c>
      <c r="E62" s="7">
        <v>-1426</v>
      </c>
      <c r="F62" s="19">
        <f>2*PI() *E62</f>
        <v>-8959.82224803809</v>
      </c>
      <c r="G62" s="39">
        <v>8.92</v>
      </c>
      <c r="H62" s="19">
        <f>F62-C62</f>
        <v>-8846.7249125088583</v>
      </c>
      <c r="I62" s="20">
        <f>G62-D62</f>
        <v>-0.38000000000000078</v>
      </c>
      <c r="J62" s="23">
        <f>4 * '0_Preliminari'!$C$8 *'0_Preliminari'!$C$6^2 *H62 / (('0_Preliminari'!$C$6 + '0_Preliminari'!$C$7 -'0_Preliminari'!$C$8)*I62)</f>
        <v>306284.46660568746</v>
      </c>
      <c r="K62" s="5"/>
      <c r="L62" s="7">
        <v>17</v>
      </c>
      <c r="M62" s="18">
        <f>2*PI()*L62</f>
        <v>106.81415022205297</v>
      </c>
      <c r="N62" s="39">
        <v>9.31</v>
      </c>
      <c r="O62" s="7">
        <v>1378</v>
      </c>
      <c r="P62" s="19">
        <f>2*PI() *O62</f>
        <v>8658.2293532934691</v>
      </c>
      <c r="Q62" s="39">
        <v>9.67</v>
      </c>
      <c r="R62" s="19">
        <f>P62-M62</f>
        <v>8551.4152030714158</v>
      </c>
      <c r="S62" s="20">
        <f>Q62-N62</f>
        <v>0.35999999999999943</v>
      </c>
      <c r="T62" s="23">
        <f>4 * '0_Preliminari'!$C$8 *'0_Preliminari'!$C$6^2 *R62 / (('0_Preliminari'!$C$6 + '0_Preliminari'!$C$7 -'0_Preliminari'!$C$8)*S62)</f>
        <v>312508.28685118759</v>
      </c>
      <c r="U62" s="28"/>
    </row>
    <row r="63" spans="1:21" x14ac:dyDescent="0.2">
      <c r="A63" s="5"/>
      <c r="B63" s="22">
        <v>-18</v>
      </c>
      <c r="C63" s="18">
        <f>2*PI()*B63</f>
        <v>-113.09733552923255</v>
      </c>
      <c r="D63" s="40">
        <v>9.31</v>
      </c>
      <c r="E63" s="22">
        <v>-1446</v>
      </c>
      <c r="F63" s="19">
        <f>2*PI() *E63</f>
        <v>-9085.4859541816822</v>
      </c>
      <c r="G63" s="40">
        <v>8.92</v>
      </c>
      <c r="H63" s="19">
        <f>F63-C63</f>
        <v>-8972.3886186524505</v>
      </c>
      <c r="I63" s="20">
        <f>G63-D63</f>
        <v>-0.39000000000000057</v>
      </c>
      <c r="J63" s="24">
        <f>4 * '0_Preliminari'!$C$8 *'0_Preliminari'!$C$6^2 *H63 / (('0_Preliminari'!$C$6 + '0_Preliminari'!$C$7 -'0_Preliminari'!$C$8)*I63)</f>
        <v>302670.09571479884</v>
      </c>
      <c r="K63" s="5"/>
      <c r="L63" s="22">
        <v>18</v>
      </c>
      <c r="M63" s="18">
        <f>2*PI()*L63</f>
        <v>113.09733552923255</v>
      </c>
      <c r="N63" s="40">
        <v>9.31</v>
      </c>
      <c r="O63" s="22">
        <v>1424</v>
      </c>
      <c r="P63" s="19">
        <f>2*PI() *O63</f>
        <v>8947.2558774237314</v>
      </c>
      <c r="Q63" s="40">
        <v>9.7100000000000009</v>
      </c>
      <c r="R63" s="19">
        <f>P63-M63</f>
        <v>8834.1585418944996</v>
      </c>
      <c r="S63" s="20">
        <f>Q63-N63</f>
        <v>0.40000000000000036</v>
      </c>
      <c r="T63" s="24">
        <f>4 * '0_Preliminari'!$C$8 *'0_Preliminari'!$C$6^2 *R63 / (('0_Preliminari'!$C$6 + '0_Preliminari'!$C$7 -'0_Preliminari'!$C$8)*S63)</f>
        <v>290556.93327075086</v>
      </c>
      <c r="U63" s="28"/>
    </row>
    <row r="64" spans="1:21" x14ac:dyDescent="0.2">
      <c r="A64" s="5"/>
      <c r="B64" s="7">
        <v>-18</v>
      </c>
      <c r="C64" s="18">
        <f>2*PI()*B64</f>
        <v>-113.09733552923255</v>
      </c>
      <c r="D64" s="39">
        <v>9.31</v>
      </c>
      <c r="E64" s="7">
        <v>-1418</v>
      </c>
      <c r="F64" s="19">
        <f>2*PI() *E64</f>
        <v>-8909.5567655806535</v>
      </c>
      <c r="G64" s="39">
        <v>8.92</v>
      </c>
      <c r="H64" s="19">
        <f>F64-C64</f>
        <v>-8796.4594300514218</v>
      </c>
      <c r="I64" s="20">
        <f>G64-D64</f>
        <v>-0.39000000000000057</v>
      </c>
      <c r="J64" s="23">
        <f>4 * '0_Preliminari'!$C$8 *'0_Preliminari'!$C$6^2 *H64 / (('0_Preliminari'!$C$6 + '0_Preliminari'!$C$7 -'0_Preliminari'!$C$8)*I64)</f>
        <v>296735.38795568515</v>
      </c>
      <c r="K64" s="5"/>
      <c r="L64" s="7">
        <v>18</v>
      </c>
      <c r="M64" s="18">
        <f>2*PI()*L64</f>
        <v>113.09733552923255</v>
      </c>
      <c r="N64" s="39">
        <v>9.32</v>
      </c>
      <c r="O64" s="7">
        <v>1438</v>
      </c>
      <c r="P64" s="19">
        <f>2*PI() *O64</f>
        <v>9035.2204717242457</v>
      </c>
      <c r="Q64" s="39">
        <v>9.6999999999999993</v>
      </c>
      <c r="R64" s="19">
        <f>P64-M64</f>
        <v>8922.123136195014</v>
      </c>
      <c r="S64" s="20">
        <f>Q64-N64</f>
        <v>0.37999999999999901</v>
      </c>
      <c r="T64" s="23">
        <f>4 * '0_Preliminari'!$C$8 *'0_Preliminari'!$C$6^2 *R64 / (('0_Preliminari'!$C$6 + '0_Preliminari'!$C$7 -'0_Preliminari'!$C$8)*S64)</f>
        <v>308894.84558244195</v>
      </c>
      <c r="U64" s="28"/>
    </row>
    <row r="65" spans="1:21" x14ac:dyDescent="0.2">
      <c r="A65" s="5"/>
      <c r="B65" s="22">
        <v>-18</v>
      </c>
      <c r="C65" s="18">
        <f>2*PI()*B65</f>
        <v>-113.09733552923255</v>
      </c>
      <c r="D65" s="40">
        <v>9.3000000000000007</v>
      </c>
      <c r="E65" s="22">
        <v>-1446</v>
      </c>
      <c r="F65" s="19">
        <f>2*PI() *E65</f>
        <v>-9085.4859541816822</v>
      </c>
      <c r="G65" s="40">
        <v>8.9</v>
      </c>
      <c r="H65" s="19">
        <f>F65-C65</f>
        <v>-8972.3886186524505</v>
      </c>
      <c r="I65" s="20">
        <f>G65-D65</f>
        <v>-0.40000000000000036</v>
      </c>
      <c r="J65" s="24">
        <f>4 * '0_Preliminari'!$C$8 *'0_Preliminari'!$C$6^2 *H65 / (('0_Preliminari'!$C$6 + '0_Preliminari'!$C$7 -'0_Preliminari'!$C$8)*I65)</f>
        <v>295103.3433219291</v>
      </c>
      <c r="K65" s="5"/>
      <c r="L65" s="22">
        <v>18</v>
      </c>
      <c r="M65" s="18">
        <f>2*PI()*L65</f>
        <v>113.09733552923255</v>
      </c>
      <c r="N65" s="40">
        <v>9.31</v>
      </c>
      <c r="O65" s="22">
        <v>1421</v>
      </c>
      <c r="P65" s="19">
        <f>2*PI() *O65</f>
        <v>8928.4063215021924</v>
      </c>
      <c r="Q65" s="40">
        <v>9.69</v>
      </c>
      <c r="R65" s="19">
        <f>P65-M65</f>
        <v>8815.3089859729607</v>
      </c>
      <c r="S65" s="20">
        <f>Q65-N65</f>
        <v>0.37999999999999901</v>
      </c>
      <c r="T65" s="24">
        <f>4 * '0_Preliminari'!$C$8 *'0_Preliminari'!$C$6^2 *R65 / (('0_Preliminari'!$C$6 + '0_Preliminari'!$C$7 -'0_Preliminari'!$C$8)*S65)</f>
        <v>305196.80869870848</v>
      </c>
      <c r="U65" s="28"/>
    </row>
    <row r="66" spans="1:21" x14ac:dyDescent="0.2">
      <c r="A66" s="5"/>
      <c r="B66" s="7">
        <v>-18</v>
      </c>
      <c r="C66" s="18">
        <f>2*PI()*B66</f>
        <v>-113.09733552923255</v>
      </c>
      <c r="D66" s="39">
        <v>9.31</v>
      </c>
      <c r="E66" s="7">
        <v>-1455</v>
      </c>
      <c r="F66" s="19">
        <f>2*PI() *E66</f>
        <v>-9142.0346219462972</v>
      </c>
      <c r="G66" s="39">
        <v>8.91</v>
      </c>
      <c r="H66" s="19">
        <f>F66-C66</f>
        <v>-9028.9372864170655</v>
      </c>
      <c r="I66" s="20">
        <f>G66-D66</f>
        <v>-0.40000000000000036</v>
      </c>
      <c r="J66" s="23">
        <f>4 * '0_Preliminari'!$C$8 *'0_Preliminari'!$C$6^2 *H66 / (('0_Preliminari'!$C$6 + '0_Preliminari'!$C$7 -'0_Preliminari'!$C$8)*I66)</f>
        <v>296963.23834286554</v>
      </c>
      <c r="K66" s="5"/>
      <c r="L66" s="7">
        <v>18</v>
      </c>
      <c r="M66" s="18">
        <f>2*PI()*L66</f>
        <v>113.09733552923255</v>
      </c>
      <c r="N66" s="39">
        <v>9.31</v>
      </c>
      <c r="O66" s="7">
        <v>1423</v>
      </c>
      <c r="P66" s="19">
        <f>2*PI() *O66</f>
        <v>8940.9726921165511</v>
      </c>
      <c r="Q66" s="39">
        <v>9.69</v>
      </c>
      <c r="R66" s="19">
        <f>P66-M66</f>
        <v>8827.8753565873194</v>
      </c>
      <c r="S66" s="20">
        <f>Q66-N66</f>
        <v>0.37999999999999901</v>
      </c>
      <c r="T66" s="23">
        <f>4 * '0_Preliminari'!$C$8 *'0_Preliminari'!$C$6^2 *R66 / (('0_Preliminari'!$C$6 + '0_Preliminari'!$C$7 -'0_Preliminari'!$C$8)*S66)</f>
        <v>305631.87186150061</v>
      </c>
      <c r="U66" s="28"/>
    </row>
    <row r="67" spans="1:21" x14ac:dyDescent="0.2">
      <c r="A67" s="5"/>
      <c r="B67" s="22">
        <v>-18</v>
      </c>
      <c r="C67" s="18">
        <f>2*PI()*B67</f>
        <v>-113.09733552923255</v>
      </c>
      <c r="D67" s="40">
        <v>9.31</v>
      </c>
      <c r="E67" s="22">
        <v>-1446</v>
      </c>
      <c r="F67" s="19">
        <f>2*PI() *E67</f>
        <v>-9085.4859541816822</v>
      </c>
      <c r="G67" s="40">
        <v>8.93</v>
      </c>
      <c r="H67" s="19">
        <f>F67-C67</f>
        <v>-8972.3886186524505</v>
      </c>
      <c r="I67" s="20">
        <f>G67-D67</f>
        <v>-0.38000000000000078</v>
      </c>
      <c r="J67" s="24">
        <f>4 * '0_Preliminari'!$C$8 *'0_Preliminari'!$C$6^2 *H67 / (('0_Preliminari'!$C$6 + '0_Preliminari'!$C$7 -'0_Preliminari'!$C$8)*I67)</f>
        <v>310635.09823360917</v>
      </c>
      <c r="K67" s="5"/>
      <c r="L67" s="22">
        <v>18</v>
      </c>
      <c r="M67" s="18">
        <f>2*PI()*L67</f>
        <v>113.09733552923255</v>
      </c>
      <c r="N67" s="40">
        <v>9.31</v>
      </c>
      <c r="O67" s="22">
        <v>1421</v>
      </c>
      <c r="P67" s="19">
        <f>2*PI() *O67</f>
        <v>8928.4063215021924</v>
      </c>
      <c r="Q67" s="40">
        <v>9.69</v>
      </c>
      <c r="R67" s="19">
        <f>P67-M67</f>
        <v>8815.3089859729607</v>
      </c>
      <c r="S67" s="20">
        <f>Q67-N67</f>
        <v>0.37999999999999901</v>
      </c>
      <c r="T67" s="24">
        <f>4 * '0_Preliminari'!$C$8 *'0_Preliminari'!$C$6^2 *R67 / (('0_Preliminari'!$C$6 + '0_Preliminari'!$C$7 -'0_Preliminari'!$C$8)*S67)</f>
        <v>305196.80869870848</v>
      </c>
      <c r="U67" s="28"/>
    </row>
    <row r="68" spans="1:21" x14ac:dyDescent="0.2">
      <c r="A68" s="5"/>
      <c r="B68" s="8"/>
      <c r="C68" s="8"/>
      <c r="D68" s="8"/>
      <c r="E68" s="8"/>
      <c r="F68" s="8"/>
      <c r="G68" s="15" t="s">
        <v>38</v>
      </c>
      <c r="H68" s="16">
        <f>AVERAGEIF(H38:H67, "&lt;&gt;0")</f>
        <v>-8718.3384927321531</v>
      </c>
      <c r="I68" s="17">
        <f>AVERAGEIF(I38:I67, "&lt;&gt;0")</f>
        <v>-0.37733333333333408</v>
      </c>
      <c r="J68" s="21">
        <f>AVERAGEIF(J38:J67, "&gt;0")</f>
        <v>304202.83610901755</v>
      </c>
      <c r="K68" s="5"/>
      <c r="L68" s="8"/>
      <c r="M68" s="8"/>
      <c r="N68" s="8"/>
      <c r="O68" s="8"/>
      <c r="P68" s="8"/>
      <c r="Q68" s="15" t="s">
        <v>38</v>
      </c>
      <c r="R68" s="16">
        <f>AVERAGEIF(R38:R67, "&lt;&gt;0")</f>
        <v>8625.5567896961347</v>
      </c>
      <c r="S68" s="17">
        <f>AVERAGEIF(S38:S67, "&lt;&gt;0")</f>
        <v>0.38233333333333258</v>
      </c>
      <c r="T68" s="21">
        <f>AVERAGEIF(T38:T67, "&gt;0")</f>
        <v>297015.50990720472</v>
      </c>
      <c r="U68" s="28"/>
    </row>
    <row r="69" spans="1:21" x14ac:dyDescent="0.2">
      <c r="A69" s="5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</row>
    <row r="70" spans="1:21" ht="22" x14ac:dyDescent="0.3">
      <c r="A70" s="5"/>
      <c r="B70" s="34" t="s">
        <v>45</v>
      </c>
      <c r="C70" s="34"/>
      <c r="D70" s="34"/>
      <c r="E70" s="34"/>
      <c r="F70" s="34"/>
      <c r="G70" s="34"/>
      <c r="H70" s="34"/>
      <c r="I70" s="34"/>
      <c r="J70" s="34"/>
      <c r="K70" s="28"/>
      <c r="L70" s="41" t="s">
        <v>49</v>
      </c>
      <c r="M70" s="41"/>
      <c r="N70" s="41"/>
      <c r="O70" s="41"/>
      <c r="P70" s="41"/>
      <c r="Q70" s="41"/>
      <c r="R70" s="41"/>
      <c r="S70" s="41"/>
      <c r="T70" s="41"/>
      <c r="U70" s="28"/>
    </row>
    <row r="71" spans="1:21" x14ac:dyDescent="0.2">
      <c r="A71" s="5"/>
      <c r="B71" s="29" t="s">
        <v>36</v>
      </c>
      <c r="C71" s="29" t="s">
        <v>29</v>
      </c>
      <c r="D71" s="37" t="s">
        <v>30</v>
      </c>
      <c r="E71" s="29" t="s">
        <v>37</v>
      </c>
      <c r="F71" s="29" t="s">
        <v>31</v>
      </c>
      <c r="G71" s="37" t="s">
        <v>32</v>
      </c>
      <c r="H71" s="29" t="s">
        <v>33</v>
      </c>
      <c r="I71" s="29" t="s">
        <v>34</v>
      </c>
      <c r="J71" s="29" t="s">
        <v>35</v>
      </c>
      <c r="K71" s="28"/>
      <c r="L71" s="29" t="s">
        <v>36</v>
      </c>
      <c r="M71" s="29" t="s">
        <v>29</v>
      </c>
      <c r="N71" s="37" t="s">
        <v>30</v>
      </c>
      <c r="O71" s="29" t="s">
        <v>37</v>
      </c>
      <c r="P71" s="29" t="s">
        <v>31</v>
      </c>
      <c r="Q71" s="37" t="s">
        <v>32</v>
      </c>
      <c r="R71" s="29" t="s">
        <v>33</v>
      </c>
      <c r="S71" s="29" t="s">
        <v>34</v>
      </c>
      <c r="T71" s="29" t="s">
        <v>35</v>
      </c>
      <c r="U71" s="28"/>
    </row>
    <row r="72" spans="1:21" x14ac:dyDescent="0.2">
      <c r="A72" s="5"/>
      <c r="B72" s="30">
        <v>-1395</v>
      </c>
      <c r="C72" s="19">
        <f>2*PI()*B72</f>
        <v>-8765.0435035155224</v>
      </c>
      <c r="D72" s="35">
        <v>8.93</v>
      </c>
      <c r="E72" s="30">
        <v>1387</v>
      </c>
      <c r="F72" s="19">
        <f>2*PI()*E72</f>
        <v>8714.7780210580859</v>
      </c>
      <c r="G72" s="35">
        <v>9.69</v>
      </c>
      <c r="H72" s="19">
        <f>F72-C72</f>
        <v>17479.821524573606</v>
      </c>
      <c r="I72" s="20">
        <f t="shared" ref="I72:I101" si="10">G72-D72</f>
        <v>0.75999999999999979</v>
      </c>
      <c r="J72" s="23">
        <f>4 * '0_Preliminari'!$C$8 *'0_Preliminari'!$C$6^2 *H72 / (('0_Preliminari'!$C$6 + '0_Preliminari'!$C$7 -'0_Preliminari'!$C$8)*I72)</f>
        <v>302586.42972195463</v>
      </c>
      <c r="K72" s="28"/>
      <c r="L72" s="30"/>
      <c r="M72" s="19">
        <f>2*PI()*L72</f>
        <v>0</v>
      </c>
      <c r="N72" s="35"/>
      <c r="O72" s="30"/>
      <c r="P72" s="19">
        <f>2*PI()*O72</f>
        <v>0</v>
      </c>
      <c r="Q72" s="35"/>
      <c r="R72" s="19">
        <f>P72-M72</f>
        <v>0</v>
      </c>
      <c r="S72" s="20">
        <f t="shared" ref="S72:S101" si="11">Q72-N72</f>
        <v>0</v>
      </c>
      <c r="T72" s="23" t="e">
        <f>4 * '0_Preliminari'!$C$8 *'0_Preliminari'!$C$6^2 *R72 / (('0_Preliminari'!$C$6 + '0_Preliminari'!$C$7 -'0_Preliminari'!$C$8)*S72)</f>
        <v>#DIV/0!</v>
      </c>
      <c r="U72" s="28"/>
    </row>
    <row r="73" spans="1:21" x14ac:dyDescent="0.2">
      <c r="A73" s="5"/>
      <c r="B73" s="31">
        <v>-1400</v>
      </c>
      <c r="C73" s="19">
        <f>2*PI()*B73</f>
        <v>-8796.45943005142</v>
      </c>
      <c r="D73" s="36">
        <v>8.92</v>
      </c>
      <c r="E73" s="31">
        <v>1406</v>
      </c>
      <c r="F73" s="19">
        <f>2*PI()*E73</f>
        <v>8834.1585418944978</v>
      </c>
      <c r="G73" s="36">
        <v>9.69</v>
      </c>
      <c r="H73" s="19">
        <f>F73-C73</f>
        <v>17630.617971945918</v>
      </c>
      <c r="I73" s="20">
        <f t="shared" si="10"/>
        <v>0.76999999999999957</v>
      </c>
      <c r="J73" s="24">
        <f>4 * '0_Preliminari'!$C$8 *'0_Preliminari'!$C$6^2 *H73 / (('0_Preliminari'!$C$6 + '0_Preliminari'!$C$7 -'0_Preliminari'!$C$8)*I73)</f>
        <v>301233.21378054278</v>
      </c>
      <c r="K73" s="28"/>
      <c r="L73" s="31"/>
      <c r="M73" s="19">
        <f>2*PI()*L73</f>
        <v>0</v>
      </c>
      <c r="N73" s="36"/>
      <c r="O73" s="31"/>
      <c r="P73" s="19">
        <f>2*PI()*O73</f>
        <v>0</v>
      </c>
      <c r="Q73" s="36"/>
      <c r="R73" s="19">
        <f>P73-M73</f>
        <v>0</v>
      </c>
      <c r="S73" s="20">
        <f t="shared" si="11"/>
        <v>0</v>
      </c>
      <c r="T73" s="24" t="e">
        <f>4 * '0_Preliminari'!$C$8 *'0_Preliminari'!$C$6^2 *R73 / (('0_Preliminari'!$C$6 + '0_Preliminari'!$C$7 -'0_Preliminari'!$C$8)*S73)</f>
        <v>#DIV/0!</v>
      </c>
      <c r="U73" s="28"/>
    </row>
    <row r="74" spans="1:21" x14ac:dyDescent="0.2">
      <c r="A74" s="5"/>
      <c r="B74" s="30">
        <v>-1300</v>
      </c>
      <c r="C74" s="19">
        <f>2*PI()*B74</f>
        <v>-8168.1408993334617</v>
      </c>
      <c r="D74" s="35">
        <v>8.93</v>
      </c>
      <c r="E74" s="30">
        <v>1407</v>
      </c>
      <c r="F74" s="19">
        <f>2*PI()*E74</f>
        <v>8840.4417272016781</v>
      </c>
      <c r="G74" s="35">
        <v>9.6999999999999993</v>
      </c>
      <c r="H74" s="19">
        <f>F74-C74</f>
        <v>17008.582626535139</v>
      </c>
      <c r="I74" s="20">
        <f t="shared" si="10"/>
        <v>0.76999999999999957</v>
      </c>
      <c r="J74" s="23">
        <f>4 * '0_Preliminari'!$C$8 *'0_Preliminari'!$C$6^2 *H74 / (('0_Preliminari'!$C$6 + '0_Preliminari'!$C$7 -'0_Preliminari'!$C$8)*I74)</f>
        <v>290605.24223233399</v>
      </c>
      <c r="K74" s="28"/>
      <c r="L74" s="30"/>
      <c r="M74" s="19">
        <f>2*PI()*L74</f>
        <v>0</v>
      </c>
      <c r="N74" s="35"/>
      <c r="O74" s="30"/>
      <c r="P74" s="19">
        <f>2*PI()*O74</f>
        <v>0</v>
      </c>
      <c r="Q74" s="35"/>
      <c r="R74" s="19">
        <f>P74-M74</f>
        <v>0</v>
      </c>
      <c r="S74" s="20">
        <f t="shared" si="11"/>
        <v>0</v>
      </c>
      <c r="T74" s="23" t="e">
        <f>4 * '0_Preliminari'!$C$8 *'0_Preliminari'!$C$6^2 *R74 / (('0_Preliminari'!$C$6 + '0_Preliminari'!$C$7 -'0_Preliminari'!$C$8)*S74)</f>
        <v>#DIV/0!</v>
      </c>
      <c r="U74" s="28"/>
    </row>
    <row r="75" spans="1:21" x14ac:dyDescent="0.2">
      <c r="A75" s="5"/>
      <c r="B75" s="31">
        <v>-1413</v>
      </c>
      <c r="C75" s="19">
        <f>2*PI()*B75</f>
        <v>-8878.1408390447559</v>
      </c>
      <c r="D75" s="36">
        <v>8.91</v>
      </c>
      <c r="E75" s="31">
        <v>1391</v>
      </c>
      <c r="F75" s="19">
        <f>2*PI()*E75</f>
        <v>8739.910762286805</v>
      </c>
      <c r="G75" s="36">
        <v>9.6999999999999993</v>
      </c>
      <c r="H75" s="19">
        <f>F75-C75</f>
        <v>17618.051601331561</v>
      </c>
      <c r="I75" s="20">
        <f t="shared" si="10"/>
        <v>0.78999999999999915</v>
      </c>
      <c r="J75" s="24">
        <f>4 * '0_Preliminari'!$C$8 *'0_Preliminari'!$C$6^2 *H75 / (('0_Preliminari'!$C$6 + '0_Preliminari'!$C$7 -'0_Preliminari'!$C$8)*I75)</f>
        <v>293397.78558121144</v>
      </c>
      <c r="K75" s="28"/>
      <c r="L75" s="31"/>
      <c r="M75" s="19">
        <f>2*PI()*L75</f>
        <v>0</v>
      </c>
      <c r="N75" s="36"/>
      <c r="O75" s="31"/>
      <c r="P75" s="19">
        <f>2*PI()*O75</f>
        <v>0</v>
      </c>
      <c r="Q75" s="36"/>
      <c r="R75" s="19">
        <f>P75-M75</f>
        <v>0</v>
      </c>
      <c r="S75" s="20">
        <f t="shared" si="11"/>
        <v>0</v>
      </c>
      <c r="T75" s="24" t="e">
        <f>4 * '0_Preliminari'!$C$8 *'0_Preliminari'!$C$6^2 *R75 / (('0_Preliminari'!$C$6 + '0_Preliminari'!$C$7 -'0_Preliminari'!$C$8)*S75)</f>
        <v>#DIV/0!</v>
      </c>
      <c r="U75" s="28"/>
    </row>
    <row r="76" spans="1:21" x14ac:dyDescent="0.2">
      <c r="A76" s="5"/>
      <c r="B76" s="30">
        <v>-1360</v>
      </c>
      <c r="C76" s="19">
        <f>2*PI()*B76</f>
        <v>-8545.1320177642374</v>
      </c>
      <c r="D76" s="35">
        <v>8.92</v>
      </c>
      <c r="E76" s="30">
        <v>1382</v>
      </c>
      <c r="F76" s="19">
        <f>2*PI()*E76</f>
        <v>8683.3620945221883</v>
      </c>
      <c r="G76" s="35">
        <v>9.69</v>
      </c>
      <c r="H76" s="19">
        <f>F76-C76</f>
        <v>17228.494112286426</v>
      </c>
      <c r="I76" s="20">
        <f t="shared" si="10"/>
        <v>0.76999999999999957</v>
      </c>
      <c r="J76" s="23">
        <f>4 * '0_Preliminari'!$C$8 *'0_Preliminari'!$C$6^2 *H76 / (('0_Preliminari'!$C$6 + '0_Preliminari'!$C$7 -'0_Preliminari'!$C$8)*I76)</f>
        <v>294362.60591099371</v>
      </c>
      <c r="K76" s="28"/>
      <c r="L76" s="30"/>
      <c r="M76" s="19">
        <f>2*PI()*L76</f>
        <v>0</v>
      </c>
      <c r="N76" s="35"/>
      <c r="O76" s="30"/>
      <c r="P76" s="19">
        <f>2*PI()*O76</f>
        <v>0</v>
      </c>
      <c r="Q76" s="35"/>
      <c r="R76" s="19">
        <f>P76-M76</f>
        <v>0</v>
      </c>
      <c r="S76" s="20">
        <f t="shared" si="11"/>
        <v>0</v>
      </c>
      <c r="T76" s="23" t="e">
        <f>4 * '0_Preliminari'!$C$8 *'0_Preliminari'!$C$6^2 *R76 / (('0_Preliminari'!$C$6 + '0_Preliminari'!$C$7 -'0_Preliminari'!$C$8)*S76)</f>
        <v>#DIV/0!</v>
      </c>
      <c r="U76" s="28"/>
    </row>
    <row r="77" spans="1:21" x14ac:dyDescent="0.2">
      <c r="A77" s="5"/>
      <c r="B77" s="31">
        <v>-1346</v>
      </c>
      <c r="C77" s="19">
        <f>2*PI()*B77</f>
        <v>-8457.167423463723</v>
      </c>
      <c r="D77" s="36">
        <v>8.92</v>
      </c>
      <c r="E77" s="31">
        <v>1402</v>
      </c>
      <c r="F77" s="19">
        <f>2*PI()*E77</f>
        <v>8809.0258006657805</v>
      </c>
      <c r="G77" s="36">
        <v>9.6999999999999993</v>
      </c>
      <c r="H77" s="19">
        <f>F77-C77</f>
        <v>17266.193224129504</v>
      </c>
      <c r="I77" s="20">
        <f t="shared" si="10"/>
        <v>0.77999999999999936</v>
      </c>
      <c r="J77" s="24">
        <f>4 * '0_Preliminari'!$C$8 *'0_Preliminari'!$C$6^2 *H77 / (('0_Preliminari'!$C$6 + '0_Preliminari'!$C$7 -'0_Preliminari'!$C$8)*I77)</f>
        <v>291224.58789365162</v>
      </c>
      <c r="K77" s="28"/>
      <c r="L77" s="31"/>
      <c r="M77" s="19">
        <f>2*PI()*L77</f>
        <v>0</v>
      </c>
      <c r="N77" s="36"/>
      <c r="O77" s="31"/>
      <c r="P77" s="19">
        <f>2*PI()*O77</f>
        <v>0</v>
      </c>
      <c r="Q77" s="36"/>
      <c r="R77" s="19">
        <f>P77-M77</f>
        <v>0</v>
      </c>
      <c r="S77" s="20">
        <f t="shared" si="11"/>
        <v>0</v>
      </c>
      <c r="T77" s="24" t="e">
        <f>4 * '0_Preliminari'!$C$8 *'0_Preliminari'!$C$6^2 *R77 / (('0_Preliminari'!$C$6 + '0_Preliminari'!$C$7 -'0_Preliminari'!$C$8)*S77)</f>
        <v>#DIV/0!</v>
      </c>
      <c r="U77" s="28"/>
    </row>
    <row r="78" spans="1:21" x14ac:dyDescent="0.2">
      <c r="A78" s="5"/>
      <c r="B78" s="30">
        <v>-1358</v>
      </c>
      <c r="C78" s="19">
        <f>2*PI()*B78</f>
        <v>-8532.5656471498787</v>
      </c>
      <c r="D78" s="35">
        <v>8.91</v>
      </c>
      <c r="E78" s="30">
        <v>1394</v>
      </c>
      <c r="F78" s="19">
        <f>2*PI()*E78</f>
        <v>8758.760318208344</v>
      </c>
      <c r="G78" s="35">
        <v>9.69</v>
      </c>
      <c r="H78" s="19">
        <f>F78-C78</f>
        <v>17291.325965358221</v>
      </c>
      <c r="I78" s="20">
        <f t="shared" si="10"/>
        <v>0.77999999999999936</v>
      </c>
      <c r="J78" s="23">
        <f>4 * '0_Preliminari'!$C$8 *'0_Preliminari'!$C$6^2 *H78 / (('0_Preliminari'!$C$6 + '0_Preliminari'!$C$7 -'0_Preliminari'!$C$8)*I78)</f>
        <v>291648.49559073115</v>
      </c>
      <c r="K78" s="28"/>
      <c r="L78" s="30"/>
      <c r="M78" s="19">
        <f>2*PI()*L78</f>
        <v>0</v>
      </c>
      <c r="N78" s="35"/>
      <c r="O78" s="30"/>
      <c r="P78" s="19">
        <f>2*PI()*O78</f>
        <v>0</v>
      </c>
      <c r="Q78" s="35"/>
      <c r="R78" s="19">
        <f>P78-M78</f>
        <v>0</v>
      </c>
      <c r="S78" s="20">
        <f t="shared" si="11"/>
        <v>0</v>
      </c>
      <c r="T78" s="23" t="e">
        <f>4 * '0_Preliminari'!$C$8 *'0_Preliminari'!$C$6^2 *R78 / (('0_Preliminari'!$C$6 + '0_Preliminari'!$C$7 -'0_Preliminari'!$C$8)*S78)</f>
        <v>#DIV/0!</v>
      </c>
      <c r="U78" s="28"/>
    </row>
    <row r="79" spans="1:21" x14ac:dyDescent="0.2">
      <c r="A79" s="5"/>
      <c r="B79" s="31">
        <v>-1393</v>
      </c>
      <c r="C79" s="19">
        <f>2*PI()*B79</f>
        <v>-8752.4771329011637</v>
      </c>
      <c r="D79" s="36">
        <v>8.91</v>
      </c>
      <c r="E79" s="31">
        <v>1419</v>
      </c>
      <c r="F79" s="19">
        <f>2*PI()*E79</f>
        <v>8915.8399508878338</v>
      </c>
      <c r="G79" s="36">
        <v>9.6999999999999993</v>
      </c>
      <c r="H79" s="19">
        <f>F79-C79</f>
        <v>17668.317083788999</v>
      </c>
      <c r="I79" s="20">
        <f t="shared" si="10"/>
        <v>0.78999999999999915</v>
      </c>
      <c r="J79" s="24">
        <f>4 * '0_Preliminari'!$C$8 *'0_Preliminari'!$C$6^2 *H79 / (('0_Preliminari'!$C$6 + '0_Preliminari'!$C$7 -'0_Preliminari'!$C$8)*I79)</f>
        <v>294234.86913493817</v>
      </c>
      <c r="K79" s="28"/>
      <c r="L79" s="31"/>
      <c r="M79" s="19">
        <f>2*PI()*L79</f>
        <v>0</v>
      </c>
      <c r="N79" s="36"/>
      <c r="O79" s="31"/>
      <c r="P79" s="19">
        <f>2*PI()*O79</f>
        <v>0</v>
      </c>
      <c r="Q79" s="36"/>
      <c r="R79" s="19">
        <f>P79-M79</f>
        <v>0</v>
      </c>
      <c r="S79" s="20">
        <f t="shared" si="11"/>
        <v>0</v>
      </c>
      <c r="T79" s="24" t="e">
        <f>4 * '0_Preliminari'!$C$8 *'0_Preliminari'!$C$6^2 *R79 / (('0_Preliminari'!$C$6 + '0_Preliminari'!$C$7 -'0_Preliminari'!$C$8)*S79)</f>
        <v>#DIV/0!</v>
      </c>
      <c r="U79" s="28"/>
    </row>
    <row r="80" spans="1:21" x14ac:dyDescent="0.2">
      <c r="A80" s="5"/>
      <c r="B80" s="30">
        <v>-1390</v>
      </c>
      <c r="C80" s="19">
        <f>2*PI()*B80</f>
        <v>-8733.6275769796248</v>
      </c>
      <c r="D80" s="35">
        <v>8.92</v>
      </c>
      <c r="E80" s="30">
        <v>1369</v>
      </c>
      <c r="F80" s="19">
        <f>2*PI()*E80</f>
        <v>8601.6806855288542</v>
      </c>
      <c r="G80" s="35">
        <v>9.69</v>
      </c>
      <c r="H80" s="19">
        <f>F80-C80</f>
        <v>17335.308262508479</v>
      </c>
      <c r="I80" s="20">
        <f t="shared" si="10"/>
        <v>0.76999999999999957</v>
      </c>
      <c r="J80" s="23">
        <f>4 * '0_Preliminari'!$C$8 *'0_Preliminari'!$C$6^2 *H80 / (('0_Preliminari'!$C$6 + '0_Preliminari'!$C$7 -'0_Preliminari'!$C$8)*I80)</f>
        <v>296187.61112634267</v>
      </c>
      <c r="K80" s="28"/>
      <c r="L80" s="30"/>
      <c r="M80" s="19">
        <f>2*PI()*L80</f>
        <v>0</v>
      </c>
      <c r="N80" s="35"/>
      <c r="O80" s="30"/>
      <c r="P80" s="19">
        <f>2*PI()*O80</f>
        <v>0</v>
      </c>
      <c r="Q80" s="35"/>
      <c r="R80" s="19">
        <f>P80-M80</f>
        <v>0</v>
      </c>
      <c r="S80" s="20">
        <f t="shared" si="11"/>
        <v>0</v>
      </c>
      <c r="T80" s="23" t="e">
        <f>4 * '0_Preliminari'!$C$8 *'0_Preliminari'!$C$6^2 *R80 / (('0_Preliminari'!$C$6 + '0_Preliminari'!$C$7 -'0_Preliminari'!$C$8)*S80)</f>
        <v>#DIV/0!</v>
      </c>
      <c r="U80" s="28"/>
    </row>
    <row r="81" spans="1:21" x14ac:dyDescent="0.2">
      <c r="A81" s="5"/>
      <c r="B81" s="31">
        <v>-1416</v>
      </c>
      <c r="C81" s="19">
        <f>2*PI()*B81</f>
        <v>-8896.9903949662948</v>
      </c>
      <c r="D81" s="36">
        <v>8.91</v>
      </c>
      <c r="E81" s="31">
        <v>1419</v>
      </c>
      <c r="F81" s="19">
        <f>2*PI()*E81</f>
        <v>8915.8399508878338</v>
      </c>
      <c r="G81" s="36">
        <v>9.6999999999999993</v>
      </c>
      <c r="H81" s="19">
        <f>F81-C81</f>
        <v>17812.830345854127</v>
      </c>
      <c r="I81" s="20">
        <f t="shared" si="10"/>
        <v>0.78999999999999915</v>
      </c>
      <c r="J81" s="24">
        <f>4 * '0_Preliminari'!$C$8 *'0_Preliminari'!$C$6^2 *H81 / (('0_Preliminari'!$C$6 + '0_Preliminari'!$C$7 -'0_Preliminari'!$C$8)*I81)</f>
        <v>296641.48435190239</v>
      </c>
      <c r="K81" s="28"/>
      <c r="L81" s="31"/>
      <c r="M81" s="19">
        <f>2*PI()*L81</f>
        <v>0</v>
      </c>
      <c r="N81" s="36"/>
      <c r="O81" s="31"/>
      <c r="P81" s="19">
        <f>2*PI()*O81</f>
        <v>0</v>
      </c>
      <c r="Q81" s="36"/>
      <c r="R81" s="19">
        <f>P81-M81</f>
        <v>0</v>
      </c>
      <c r="S81" s="20">
        <f t="shared" si="11"/>
        <v>0</v>
      </c>
      <c r="T81" s="24" t="e">
        <f>4 * '0_Preliminari'!$C$8 *'0_Preliminari'!$C$6^2 *R81 / (('0_Preliminari'!$C$6 + '0_Preliminari'!$C$7 -'0_Preliminari'!$C$8)*S81)</f>
        <v>#DIV/0!</v>
      </c>
      <c r="U81" s="28"/>
    </row>
    <row r="82" spans="1:21" x14ac:dyDescent="0.2">
      <c r="A82" s="5"/>
      <c r="B82" s="30">
        <v>-1394</v>
      </c>
      <c r="C82" s="19">
        <f>2*PI()*B82</f>
        <v>-8758.760318208344</v>
      </c>
      <c r="D82" s="35">
        <v>8.93</v>
      </c>
      <c r="E82" s="30">
        <v>1424</v>
      </c>
      <c r="F82" s="19">
        <f>2*PI()*E82</f>
        <v>8947.2558774237314</v>
      </c>
      <c r="G82" s="35">
        <v>9.69</v>
      </c>
      <c r="H82" s="19">
        <f>F82-C82</f>
        <v>17706.016195632074</v>
      </c>
      <c r="I82" s="20">
        <f t="shared" si="10"/>
        <v>0.75999999999999979</v>
      </c>
      <c r="J82" s="23">
        <f>4 * '0_Preliminari'!$C$8 *'0_Preliminari'!$C$6^2 *H82 / (('0_Preliminari'!$C$6 + '0_Preliminari'!$C$7 -'0_Preliminari'!$C$8)*I82)</f>
        <v>306501.99818708416</v>
      </c>
      <c r="K82" s="28"/>
      <c r="L82" s="30"/>
      <c r="M82" s="19">
        <f>2*PI()*L82</f>
        <v>0</v>
      </c>
      <c r="N82" s="35"/>
      <c r="O82" s="30"/>
      <c r="P82" s="19">
        <f>2*PI()*O82</f>
        <v>0</v>
      </c>
      <c r="Q82" s="35"/>
      <c r="R82" s="19">
        <f>P82-M82</f>
        <v>0</v>
      </c>
      <c r="S82" s="20">
        <f t="shared" si="11"/>
        <v>0</v>
      </c>
      <c r="T82" s="23" t="e">
        <f>4 * '0_Preliminari'!$C$8 *'0_Preliminari'!$C$6^2 *R82 / (('0_Preliminari'!$C$6 + '0_Preliminari'!$C$7 -'0_Preliminari'!$C$8)*S82)</f>
        <v>#DIV/0!</v>
      </c>
      <c r="U82" s="28"/>
    </row>
    <row r="83" spans="1:21" x14ac:dyDescent="0.2">
      <c r="A83" s="5"/>
      <c r="B83" s="31">
        <v>-1366</v>
      </c>
      <c r="C83" s="19">
        <f>2*PI()*B83</f>
        <v>-8582.8311296073152</v>
      </c>
      <c r="D83" s="36">
        <v>8.91</v>
      </c>
      <c r="E83" s="31">
        <v>1419</v>
      </c>
      <c r="F83" s="19">
        <f>2*PI()*E83</f>
        <v>8915.8399508878338</v>
      </c>
      <c r="G83" s="36">
        <v>9.69</v>
      </c>
      <c r="H83" s="19">
        <f>F83-C83</f>
        <v>17498.671080495151</v>
      </c>
      <c r="I83" s="20">
        <f t="shared" si="10"/>
        <v>0.77999999999999936</v>
      </c>
      <c r="J83" s="24">
        <f>4 * '0_Preliminari'!$C$8 *'0_Preliminari'!$C$6^2 *H83 / (('0_Preliminari'!$C$6 + '0_Preliminari'!$C$7 -'0_Preliminari'!$C$8)*I83)</f>
        <v>295145.73409163754</v>
      </c>
      <c r="K83" s="28"/>
      <c r="L83" s="31"/>
      <c r="M83" s="19">
        <f>2*PI()*L83</f>
        <v>0</v>
      </c>
      <c r="N83" s="36"/>
      <c r="O83" s="31"/>
      <c r="P83" s="19">
        <f>2*PI()*O83</f>
        <v>0</v>
      </c>
      <c r="Q83" s="36"/>
      <c r="R83" s="19">
        <f>P83-M83</f>
        <v>0</v>
      </c>
      <c r="S83" s="20">
        <f t="shared" si="11"/>
        <v>0</v>
      </c>
      <c r="T83" s="24" t="e">
        <f>4 * '0_Preliminari'!$C$8 *'0_Preliminari'!$C$6^2 *R83 / (('0_Preliminari'!$C$6 + '0_Preliminari'!$C$7 -'0_Preliminari'!$C$8)*S83)</f>
        <v>#DIV/0!</v>
      </c>
      <c r="U83" s="28"/>
    </row>
    <row r="84" spans="1:21" x14ac:dyDescent="0.2">
      <c r="A84" s="5"/>
      <c r="B84" s="30">
        <v>-1417</v>
      </c>
      <c r="C84" s="19">
        <f>2*PI()*B84</f>
        <v>-8903.2735802734733</v>
      </c>
      <c r="D84" s="35">
        <v>8.91</v>
      </c>
      <c r="E84" s="30">
        <v>1404</v>
      </c>
      <c r="F84" s="19">
        <f>2*PI()*E84</f>
        <v>8821.5921712801392</v>
      </c>
      <c r="G84" s="35">
        <v>9.6999999999999993</v>
      </c>
      <c r="H84" s="19">
        <f>F84-C84</f>
        <v>17724.865751553611</v>
      </c>
      <c r="I84" s="20">
        <f t="shared" si="10"/>
        <v>0.78999999999999915</v>
      </c>
      <c r="J84" s="23">
        <f>4 * '0_Preliminari'!$C$8 *'0_Preliminari'!$C$6^2 *H84 / (('0_Preliminari'!$C$6 + '0_Preliminari'!$C$7 -'0_Preliminari'!$C$8)*I84)</f>
        <v>295176.58813288063</v>
      </c>
      <c r="K84" s="28"/>
      <c r="L84" s="30"/>
      <c r="M84" s="19">
        <f>2*PI()*L84</f>
        <v>0</v>
      </c>
      <c r="N84" s="35"/>
      <c r="O84" s="30"/>
      <c r="P84" s="19">
        <f>2*PI()*O84</f>
        <v>0</v>
      </c>
      <c r="Q84" s="35"/>
      <c r="R84" s="19">
        <f>P84-M84</f>
        <v>0</v>
      </c>
      <c r="S84" s="20">
        <f t="shared" si="11"/>
        <v>0</v>
      </c>
      <c r="T84" s="23" t="e">
        <f>4 * '0_Preliminari'!$C$8 *'0_Preliminari'!$C$6^2 *R84 / (('0_Preliminari'!$C$6 + '0_Preliminari'!$C$7 -'0_Preliminari'!$C$8)*S84)</f>
        <v>#DIV/0!</v>
      </c>
      <c r="U84" s="28"/>
    </row>
    <row r="85" spans="1:21" x14ac:dyDescent="0.2">
      <c r="A85" s="5"/>
      <c r="B85" s="31">
        <v>-1322</v>
      </c>
      <c r="C85" s="19">
        <f>2*PI()*B85</f>
        <v>-8306.3709760914135</v>
      </c>
      <c r="D85" s="36">
        <v>8.92</v>
      </c>
      <c r="E85" s="31">
        <v>1312</v>
      </c>
      <c r="F85" s="19">
        <f>2*PI()*E85</f>
        <v>8243.5391230196165</v>
      </c>
      <c r="G85" s="36">
        <v>9.66</v>
      </c>
      <c r="H85" s="19">
        <f>F85-C85</f>
        <v>16549.910099111032</v>
      </c>
      <c r="I85" s="20">
        <f t="shared" si="10"/>
        <v>0.74000000000000021</v>
      </c>
      <c r="J85" s="24">
        <f>4 * '0_Preliminari'!$C$8 *'0_Preliminari'!$C$6^2 *H85 / (('0_Preliminari'!$C$6 + '0_Preliminari'!$C$7 -'0_Preliminari'!$C$8)*I85)</f>
        <v>294232.04114995897</v>
      </c>
      <c r="K85" s="28"/>
      <c r="L85" s="31"/>
      <c r="M85" s="19">
        <f>2*PI()*L85</f>
        <v>0</v>
      </c>
      <c r="N85" s="36"/>
      <c r="O85" s="31"/>
      <c r="P85" s="19">
        <f>2*PI()*O85</f>
        <v>0</v>
      </c>
      <c r="Q85" s="36"/>
      <c r="R85" s="19">
        <f>P85-M85</f>
        <v>0</v>
      </c>
      <c r="S85" s="20">
        <f t="shared" si="11"/>
        <v>0</v>
      </c>
      <c r="T85" s="24" t="e">
        <f>4 * '0_Preliminari'!$C$8 *'0_Preliminari'!$C$6^2 *R85 / (('0_Preliminari'!$C$6 + '0_Preliminari'!$C$7 -'0_Preliminari'!$C$8)*S85)</f>
        <v>#DIV/0!</v>
      </c>
      <c r="U85" s="28"/>
    </row>
    <row r="86" spans="1:21" x14ac:dyDescent="0.2">
      <c r="A86" s="5"/>
      <c r="B86" s="30">
        <v>-1378</v>
      </c>
      <c r="C86" s="19">
        <f>2*PI()*B86</f>
        <v>-8658.2293532934691</v>
      </c>
      <c r="D86" s="35">
        <v>8.93</v>
      </c>
      <c r="E86" s="30">
        <v>1409</v>
      </c>
      <c r="F86" s="19">
        <f>2*PI()*E86</f>
        <v>8853.0080978160368</v>
      </c>
      <c r="G86" s="35">
        <v>9.69</v>
      </c>
      <c r="H86" s="19">
        <f>F86-C86</f>
        <v>17511.237451109504</v>
      </c>
      <c r="I86" s="20">
        <f t="shared" si="10"/>
        <v>0.75999999999999979</v>
      </c>
      <c r="J86" s="23">
        <f>4 * '0_Preliminari'!$C$8 *'0_Preliminari'!$C$6^2 *H86 / (('0_Preliminari'!$C$6 + '0_Preliminari'!$C$7 -'0_Preliminari'!$C$8)*I86)</f>
        <v>303130.25867544481</v>
      </c>
      <c r="K86" s="28"/>
      <c r="L86" s="30"/>
      <c r="M86" s="19">
        <f>2*PI()*L86</f>
        <v>0</v>
      </c>
      <c r="N86" s="35"/>
      <c r="O86" s="30"/>
      <c r="P86" s="19">
        <f>2*PI()*O86</f>
        <v>0</v>
      </c>
      <c r="Q86" s="35"/>
      <c r="R86" s="19">
        <f>P86-M86</f>
        <v>0</v>
      </c>
      <c r="S86" s="20">
        <f t="shared" si="11"/>
        <v>0</v>
      </c>
      <c r="T86" s="23" t="e">
        <f>4 * '0_Preliminari'!$C$8 *'0_Preliminari'!$C$6^2 *R86 / (('0_Preliminari'!$C$6 + '0_Preliminari'!$C$7 -'0_Preliminari'!$C$8)*S86)</f>
        <v>#DIV/0!</v>
      </c>
      <c r="U86" s="28"/>
    </row>
    <row r="87" spans="1:21" x14ac:dyDescent="0.2">
      <c r="A87" s="5"/>
      <c r="B87" s="31">
        <v>-1300</v>
      </c>
      <c r="C87" s="19">
        <f>2*PI()*B87</f>
        <v>-8168.1408993334617</v>
      </c>
      <c r="D87" s="36">
        <v>8.92</v>
      </c>
      <c r="E87" s="31">
        <v>1394</v>
      </c>
      <c r="F87" s="19">
        <f>2*PI()*E87</f>
        <v>8758.760318208344</v>
      </c>
      <c r="G87" s="36">
        <v>9.68</v>
      </c>
      <c r="H87" s="19">
        <f>F87-C87</f>
        <v>16926.901217541807</v>
      </c>
      <c r="I87" s="20">
        <f t="shared" si="10"/>
        <v>0.75999999999999979</v>
      </c>
      <c r="J87" s="24">
        <f>4 * '0_Preliminari'!$C$8 *'0_Preliminari'!$C$6^2 *H87 / (('0_Preliminari'!$C$6 + '0_Preliminari'!$C$7 -'0_Preliminari'!$C$8)*I87)</f>
        <v>293015.04014052695</v>
      </c>
      <c r="K87" s="28"/>
      <c r="L87" s="31"/>
      <c r="M87" s="19">
        <f>2*PI()*L87</f>
        <v>0</v>
      </c>
      <c r="N87" s="36"/>
      <c r="O87" s="31"/>
      <c r="P87" s="19">
        <f>2*PI()*O87</f>
        <v>0</v>
      </c>
      <c r="Q87" s="36"/>
      <c r="R87" s="19">
        <f>P87-M87</f>
        <v>0</v>
      </c>
      <c r="S87" s="20">
        <f t="shared" si="11"/>
        <v>0</v>
      </c>
      <c r="T87" s="24" t="e">
        <f>4 * '0_Preliminari'!$C$8 *'0_Preliminari'!$C$6^2 *R87 / (('0_Preliminari'!$C$6 + '0_Preliminari'!$C$7 -'0_Preliminari'!$C$8)*S87)</f>
        <v>#DIV/0!</v>
      </c>
      <c r="U87" s="28"/>
    </row>
    <row r="88" spans="1:21" x14ac:dyDescent="0.2">
      <c r="A88" s="5"/>
      <c r="B88" s="30">
        <v>-1378</v>
      </c>
      <c r="C88" s="19">
        <f>2*PI()*B88</f>
        <v>-8658.2293532934691</v>
      </c>
      <c r="D88" s="35">
        <v>8.92</v>
      </c>
      <c r="E88" s="30">
        <v>1315</v>
      </c>
      <c r="F88" s="19">
        <f>2*PI()*E88</f>
        <v>8262.3886789411554</v>
      </c>
      <c r="G88" s="35">
        <v>9.66</v>
      </c>
      <c r="H88" s="19">
        <f>F88-C88</f>
        <v>16920.618032234626</v>
      </c>
      <c r="I88" s="20">
        <f t="shared" si="10"/>
        <v>0.74000000000000021</v>
      </c>
      <c r="J88" s="23">
        <f>4 * '0_Preliminari'!$C$8 *'0_Preliminari'!$C$6^2 *H88 / (('0_Preliminari'!$C$6 + '0_Preliminari'!$C$7 -'0_Preliminari'!$C$8)*I88)</f>
        <v>300822.66014306736</v>
      </c>
      <c r="K88" s="28"/>
      <c r="L88" s="30"/>
      <c r="M88" s="19">
        <f>2*PI()*L88</f>
        <v>0</v>
      </c>
      <c r="N88" s="35"/>
      <c r="O88" s="30"/>
      <c r="P88" s="19">
        <f>2*PI()*O88</f>
        <v>0</v>
      </c>
      <c r="Q88" s="35"/>
      <c r="R88" s="19">
        <f>P88-M88</f>
        <v>0</v>
      </c>
      <c r="S88" s="20">
        <f t="shared" si="11"/>
        <v>0</v>
      </c>
      <c r="T88" s="23" t="e">
        <f>4 * '0_Preliminari'!$C$8 *'0_Preliminari'!$C$6^2 *R88 / (('0_Preliminari'!$C$6 + '0_Preliminari'!$C$7 -'0_Preliminari'!$C$8)*S88)</f>
        <v>#DIV/0!</v>
      </c>
      <c r="U88" s="28"/>
    </row>
    <row r="89" spans="1:21" x14ac:dyDescent="0.2">
      <c r="A89" s="5"/>
      <c r="B89" s="31">
        <v>-1372</v>
      </c>
      <c r="C89" s="19">
        <f>2*PI()*B89</f>
        <v>-8620.5302414503931</v>
      </c>
      <c r="D89" s="36">
        <v>8.92</v>
      </c>
      <c r="E89" s="31">
        <v>1369</v>
      </c>
      <c r="F89" s="19">
        <f>2*PI()*E89</f>
        <v>8601.6806855288542</v>
      </c>
      <c r="G89" s="36">
        <v>9.66</v>
      </c>
      <c r="H89" s="19">
        <f>F89-C89</f>
        <v>17222.210926979249</v>
      </c>
      <c r="I89" s="20">
        <f t="shared" si="10"/>
        <v>0.74000000000000021</v>
      </c>
      <c r="J89" s="24">
        <f>4 * '0_Preliminari'!$C$8 *'0_Preliminari'!$C$6^2 *H89 / (('0_Preliminari'!$C$6 + '0_Preliminari'!$C$7 -'0_Preliminari'!$C$8)*I89)</f>
        <v>306184.51966288441</v>
      </c>
      <c r="K89" s="28"/>
      <c r="L89" s="31"/>
      <c r="M89" s="19">
        <f>2*PI()*L89</f>
        <v>0</v>
      </c>
      <c r="N89" s="36"/>
      <c r="O89" s="31"/>
      <c r="P89" s="19">
        <f>2*PI()*O89</f>
        <v>0</v>
      </c>
      <c r="Q89" s="36"/>
      <c r="R89" s="19">
        <f>P89-M89</f>
        <v>0</v>
      </c>
      <c r="S89" s="20">
        <f t="shared" si="11"/>
        <v>0</v>
      </c>
      <c r="T89" s="24" t="e">
        <f>4 * '0_Preliminari'!$C$8 *'0_Preliminari'!$C$6^2 *R89 / (('0_Preliminari'!$C$6 + '0_Preliminari'!$C$7 -'0_Preliminari'!$C$8)*S89)</f>
        <v>#DIV/0!</v>
      </c>
      <c r="U89" s="28"/>
    </row>
    <row r="90" spans="1:21" x14ac:dyDescent="0.2">
      <c r="A90" s="5"/>
      <c r="B90" s="30">
        <v>-1385</v>
      </c>
      <c r="C90" s="19">
        <f>2*PI()*B90</f>
        <v>-8702.2116504437272</v>
      </c>
      <c r="D90" s="35">
        <v>8.93</v>
      </c>
      <c r="E90" s="30">
        <v>1384</v>
      </c>
      <c r="F90" s="19">
        <f>2*PI()*E90</f>
        <v>8695.9284651365469</v>
      </c>
      <c r="G90" s="35">
        <v>9.6999999999999993</v>
      </c>
      <c r="H90" s="19">
        <f>F90-C90</f>
        <v>17398.140115580274</v>
      </c>
      <c r="I90" s="20">
        <f t="shared" si="10"/>
        <v>0.76999999999999957</v>
      </c>
      <c r="J90" s="23">
        <f>4 * '0_Preliminari'!$C$8 *'0_Preliminari'!$C$6^2 *H90 / (('0_Preliminari'!$C$6 + '0_Preliminari'!$C$7 -'0_Preliminari'!$C$8)*I90)</f>
        <v>297261.14360595972</v>
      </c>
      <c r="K90" s="28"/>
      <c r="L90" s="30"/>
      <c r="M90" s="19">
        <f>2*PI()*L90</f>
        <v>0</v>
      </c>
      <c r="N90" s="35"/>
      <c r="O90" s="30"/>
      <c r="P90" s="19">
        <f>2*PI()*O90</f>
        <v>0</v>
      </c>
      <c r="Q90" s="35"/>
      <c r="R90" s="19">
        <f>P90-M90</f>
        <v>0</v>
      </c>
      <c r="S90" s="20">
        <f t="shared" si="11"/>
        <v>0</v>
      </c>
      <c r="T90" s="23" t="e">
        <f>4 * '0_Preliminari'!$C$8 *'0_Preliminari'!$C$6^2 *R90 / (('0_Preliminari'!$C$6 + '0_Preliminari'!$C$7 -'0_Preliminari'!$C$8)*S90)</f>
        <v>#DIV/0!</v>
      </c>
      <c r="U90" s="28"/>
    </row>
    <row r="91" spans="1:21" x14ac:dyDescent="0.2">
      <c r="A91" s="5"/>
      <c r="B91" s="31">
        <v>-1362</v>
      </c>
      <c r="C91" s="19">
        <f>2*PI()*B91</f>
        <v>-8557.6983883785961</v>
      </c>
      <c r="D91" s="36">
        <v>8.93</v>
      </c>
      <c r="E91" s="31">
        <v>1329</v>
      </c>
      <c r="F91" s="19">
        <f>2*PI()*E91</f>
        <v>8350.3532732416697</v>
      </c>
      <c r="G91" s="36">
        <v>9.6300000000000008</v>
      </c>
      <c r="H91" s="19">
        <f>F91-C91</f>
        <v>16908.051661620266</v>
      </c>
      <c r="I91" s="20">
        <f t="shared" si="10"/>
        <v>0.70000000000000107</v>
      </c>
      <c r="J91" s="24">
        <f>4 * '0_Preliminari'!$C$8 *'0_Preliminari'!$C$6^2 *H91 / (('0_Preliminari'!$C$6 + '0_Preliminari'!$C$7 -'0_Preliminari'!$C$8)*I91)</f>
        <v>317776.34929144074</v>
      </c>
      <c r="K91" s="28"/>
      <c r="L91" s="31"/>
      <c r="M91" s="19">
        <f>2*PI()*L91</f>
        <v>0</v>
      </c>
      <c r="N91" s="36"/>
      <c r="O91" s="31"/>
      <c r="P91" s="19">
        <f>2*PI()*O91</f>
        <v>0</v>
      </c>
      <c r="Q91" s="36"/>
      <c r="R91" s="19">
        <f>P91-M91</f>
        <v>0</v>
      </c>
      <c r="S91" s="20">
        <f t="shared" si="11"/>
        <v>0</v>
      </c>
      <c r="T91" s="24" t="e">
        <f>4 * '0_Preliminari'!$C$8 *'0_Preliminari'!$C$6^2 *R91 / (('0_Preliminari'!$C$6 + '0_Preliminari'!$C$7 -'0_Preliminari'!$C$8)*S91)</f>
        <v>#DIV/0!</v>
      </c>
      <c r="U91" s="28"/>
    </row>
    <row r="92" spans="1:21" x14ac:dyDescent="0.2">
      <c r="A92" s="5"/>
      <c r="B92" s="30">
        <v>-1309</v>
      </c>
      <c r="C92" s="19">
        <f>2*PI()*B92</f>
        <v>-8224.6895670980775</v>
      </c>
      <c r="D92" s="35">
        <v>8.93</v>
      </c>
      <c r="E92" s="30">
        <v>1349</v>
      </c>
      <c r="F92" s="19">
        <f>2*PI()*E92</f>
        <v>8476.0169793852619</v>
      </c>
      <c r="G92" s="35">
        <v>9.69</v>
      </c>
      <c r="H92" s="19">
        <f>F92-C92</f>
        <v>16700.706546483339</v>
      </c>
      <c r="I92" s="20">
        <f t="shared" si="10"/>
        <v>0.75999999999999979</v>
      </c>
      <c r="J92" s="23">
        <f>4 * '0_Preliminari'!$C$8 *'0_Preliminari'!$C$6^2 *H92 / (('0_Preliminari'!$C$6 + '0_Preliminari'!$C$7 -'0_Preliminari'!$C$8)*I92)</f>
        <v>289099.47167539736</v>
      </c>
      <c r="K92" s="28"/>
      <c r="L92" s="30"/>
      <c r="M92" s="19">
        <f>2*PI()*L92</f>
        <v>0</v>
      </c>
      <c r="N92" s="35"/>
      <c r="O92" s="30"/>
      <c r="P92" s="19">
        <f>2*PI()*O92</f>
        <v>0</v>
      </c>
      <c r="Q92" s="35"/>
      <c r="R92" s="19">
        <f>P92-M92</f>
        <v>0</v>
      </c>
      <c r="S92" s="20">
        <f t="shared" si="11"/>
        <v>0</v>
      </c>
      <c r="T92" s="23" t="e">
        <f>4 * '0_Preliminari'!$C$8 *'0_Preliminari'!$C$6^2 *R92 / (('0_Preliminari'!$C$6 + '0_Preliminari'!$C$7 -'0_Preliminari'!$C$8)*S92)</f>
        <v>#DIV/0!</v>
      </c>
      <c r="U92" s="28"/>
    </row>
    <row r="93" spans="1:21" x14ac:dyDescent="0.2">
      <c r="A93" s="5"/>
      <c r="B93" s="31">
        <v>-1365</v>
      </c>
      <c r="C93" s="19">
        <f>2*PI()*B93</f>
        <v>-8576.547944300135</v>
      </c>
      <c r="D93" s="36">
        <v>8.92</v>
      </c>
      <c r="E93" s="31">
        <v>1383</v>
      </c>
      <c r="F93" s="19">
        <f>2*PI()*E93</f>
        <v>8689.6452798293685</v>
      </c>
      <c r="G93" s="36">
        <v>9.69</v>
      </c>
      <c r="H93" s="19">
        <f>F93-C93</f>
        <v>17266.193224129504</v>
      </c>
      <c r="I93" s="20">
        <f t="shared" si="10"/>
        <v>0.76999999999999957</v>
      </c>
      <c r="J93" s="24">
        <f>4 * '0_Preliminari'!$C$8 *'0_Preliminari'!$C$6^2 *H93 / (('0_Preliminari'!$C$6 + '0_Preliminari'!$C$7 -'0_Preliminari'!$C$8)*I93)</f>
        <v>295006.72539876396</v>
      </c>
      <c r="K93" s="28"/>
      <c r="L93" s="31"/>
      <c r="M93" s="19">
        <f>2*PI()*L93</f>
        <v>0</v>
      </c>
      <c r="N93" s="36"/>
      <c r="O93" s="31"/>
      <c r="P93" s="19">
        <f>2*PI()*O93</f>
        <v>0</v>
      </c>
      <c r="Q93" s="36"/>
      <c r="R93" s="19">
        <f>P93-M93</f>
        <v>0</v>
      </c>
      <c r="S93" s="20">
        <f t="shared" si="11"/>
        <v>0</v>
      </c>
      <c r="T93" s="24" t="e">
        <f>4 * '0_Preliminari'!$C$8 *'0_Preliminari'!$C$6^2 *R93 / (('0_Preliminari'!$C$6 + '0_Preliminari'!$C$7 -'0_Preliminari'!$C$8)*S93)</f>
        <v>#DIV/0!</v>
      </c>
      <c r="U93" s="28"/>
    </row>
    <row r="94" spans="1:21" x14ac:dyDescent="0.2">
      <c r="A94" s="5"/>
      <c r="B94" s="30">
        <v>-1389</v>
      </c>
      <c r="C94" s="19">
        <f>2*PI()*B94</f>
        <v>-8727.3443916724445</v>
      </c>
      <c r="D94" s="35">
        <v>8.92</v>
      </c>
      <c r="E94" s="30">
        <v>1317</v>
      </c>
      <c r="F94" s="19">
        <f>2*PI()*E94</f>
        <v>8274.9550495555159</v>
      </c>
      <c r="G94" s="35">
        <v>9.65</v>
      </c>
      <c r="H94" s="19">
        <f>F94-C94</f>
        <v>17002.299441227959</v>
      </c>
      <c r="I94" s="20">
        <f t="shared" si="10"/>
        <v>0.73000000000000043</v>
      </c>
      <c r="J94" s="23">
        <f>4 * '0_Preliminari'!$C$8 *'0_Preliminari'!$C$6^2 *H94 / (('0_Preliminari'!$C$6 + '0_Preliminari'!$C$7 -'0_Preliminari'!$C$8)*I94)</f>
        <v>306415.58153146086</v>
      </c>
      <c r="K94" s="28"/>
      <c r="L94" s="30"/>
      <c r="M94" s="19">
        <f>2*PI()*L94</f>
        <v>0</v>
      </c>
      <c r="N94" s="35"/>
      <c r="O94" s="30"/>
      <c r="P94" s="19">
        <f>2*PI()*O94</f>
        <v>0</v>
      </c>
      <c r="Q94" s="35"/>
      <c r="R94" s="19">
        <f>P94-M94</f>
        <v>0</v>
      </c>
      <c r="S94" s="20">
        <f t="shared" si="11"/>
        <v>0</v>
      </c>
      <c r="T94" s="23" t="e">
        <f>4 * '0_Preliminari'!$C$8 *'0_Preliminari'!$C$6^2 *R94 / (('0_Preliminari'!$C$6 + '0_Preliminari'!$C$7 -'0_Preliminari'!$C$8)*S94)</f>
        <v>#DIV/0!</v>
      </c>
      <c r="U94" s="28"/>
    </row>
    <row r="95" spans="1:21" x14ac:dyDescent="0.2">
      <c r="A95" s="5"/>
      <c r="B95" s="31">
        <v>-1342</v>
      </c>
      <c r="C95" s="19">
        <f>2*PI()*B95</f>
        <v>-8432.0346822350039</v>
      </c>
      <c r="D95" s="36">
        <v>8.92</v>
      </c>
      <c r="E95" s="31">
        <v>1314</v>
      </c>
      <c r="F95" s="19">
        <f>2*PI()*E95</f>
        <v>8256.1054936339769</v>
      </c>
      <c r="G95" s="36">
        <v>9.66</v>
      </c>
      <c r="H95" s="19">
        <f>F95-C95</f>
        <v>16688.140175868983</v>
      </c>
      <c r="I95" s="20">
        <f t="shared" si="10"/>
        <v>0.74000000000000021</v>
      </c>
      <c r="J95" s="24">
        <f>4 * '0_Preliminari'!$C$8 *'0_Preliminari'!$C$6^2 *H95 / (('0_Preliminari'!$C$6 + '0_Preliminari'!$C$7 -'0_Preliminari'!$C$8)*I95)</f>
        <v>296689.56009654177</v>
      </c>
      <c r="K95" s="28"/>
      <c r="L95" s="31"/>
      <c r="M95" s="19">
        <f>2*PI()*L95</f>
        <v>0</v>
      </c>
      <c r="N95" s="36"/>
      <c r="O95" s="31"/>
      <c r="P95" s="19">
        <f>2*PI()*O95</f>
        <v>0</v>
      </c>
      <c r="Q95" s="36"/>
      <c r="R95" s="19">
        <f>P95-M95</f>
        <v>0</v>
      </c>
      <c r="S95" s="20">
        <f t="shared" si="11"/>
        <v>0</v>
      </c>
      <c r="T95" s="24" t="e">
        <f>4 * '0_Preliminari'!$C$8 *'0_Preliminari'!$C$6^2 *R95 / (('0_Preliminari'!$C$6 + '0_Preliminari'!$C$7 -'0_Preliminari'!$C$8)*S95)</f>
        <v>#DIV/0!</v>
      </c>
      <c r="U95" s="28"/>
    </row>
    <row r="96" spans="1:21" x14ac:dyDescent="0.2">
      <c r="A96" s="5"/>
      <c r="B96" s="30">
        <v>-1398</v>
      </c>
      <c r="C96" s="19">
        <f>2*PI()*B96</f>
        <v>-8783.8930594370613</v>
      </c>
      <c r="D96" s="35">
        <v>8.92</v>
      </c>
      <c r="E96" s="30">
        <v>1331</v>
      </c>
      <c r="F96" s="19">
        <f>2*PI()*E96</f>
        <v>8362.9196438560284</v>
      </c>
      <c r="G96" s="35">
        <v>9.66</v>
      </c>
      <c r="H96" s="19">
        <f>F96-C96</f>
        <v>17146.81270329309</v>
      </c>
      <c r="I96" s="20">
        <f t="shared" si="10"/>
        <v>0.74000000000000021</v>
      </c>
      <c r="J96" s="23">
        <f>4 * '0_Preliminari'!$C$8 *'0_Preliminari'!$C$6^2 *H96 / (('0_Preliminari'!$C$6 + '0_Preliminari'!$C$7 -'0_Preliminari'!$C$8)*I96)</f>
        <v>304844.05478293006</v>
      </c>
      <c r="K96" s="28"/>
      <c r="L96" s="30"/>
      <c r="M96" s="19">
        <f>2*PI()*L96</f>
        <v>0</v>
      </c>
      <c r="N96" s="35"/>
      <c r="O96" s="30"/>
      <c r="P96" s="19">
        <f>2*PI()*O96</f>
        <v>0</v>
      </c>
      <c r="Q96" s="35"/>
      <c r="R96" s="19">
        <f>P96-M96</f>
        <v>0</v>
      </c>
      <c r="S96" s="20">
        <f t="shared" si="11"/>
        <v>0</v>
      </c>
      <c r="T96" s="23" t="e">
        <f>4 * '0_Preliminari'!$C$8 *'0_Preliminari'!$C$6^2 *R96 / (('0_Preliminari'!$C$6 + '0_Preliminari'!$C$7 -'0_Preliminari'!$C$8)*S96)</f>
        <v>#DIV/0!</v>
      </c>
      <c r="U96" s="28"/>
    </row>
    <row r="97" spans="1:21" x14ac:dyDescent="0.2">
      <c r="A97" s="5"/>
      <c r="B97" s="31">
        <v>-1364</v>
      </c>
      <c r="C97" s="19">
        <f>2*PI()*B97</f>
        <v>-8570.2647589929547</v>
      </c>
      <c r="D97" s="36">
        <v>8.92</v>
      </c>
      <c r="E97" s="31">
        <v>1381</v>
      </c>
      <c r="F97" s="19">
        <f>2*PI()*E97</f>
        <v>8677.078909215008</v>
      </c>
      <c r="G97" s="36">
        <v>9.69</v>
      </c>
      <c r="H97" s="19">
        <f>F97-C97</f>
        <v>17247.343668207963</v>
      </c>
      <c r="I97" s="20">
        <f t="shared" si="10"/>
        <v>0.76999999999999957</v>
      </c>
      <c r="J97" s="24">
        <f>4 * '0_Preliminari'!$C$8 *'0_Preliminari'!$C$6^2 *H97 / (('0_Preliminari'!$C$6 + '0_Preliminari'!$C$7 -'0_Preliminari'!$C$8)*I97)</f>
        <v>294684.66565487877</v>
      </c>
      <c r="K97" s="28"/>
      <c r="L97" s="31"/>
      <c r="M97" s="19">
        <f>2*PI()*L97</f>
        <v>0</v>
      </c>
      <c r="N97" s="36"/>
      <c r="O97" s="31"/>
      <c r="P97" s="19">
        <f>2*PI()*O97</f>
        <v>0</v>
      </c>
      <c r="Q97" s="36"/>
      <c r="R97" s="19">
        <f>P97-M97</f>
        <v>0</v>
      </c>
      <c r="S97" s="20">
        <f t="shared" si="11"/>
        <v>0</v>
      </c>
      <c r="T97" s="24" t="e">
        <f>4 * '0_Preliminari'!$C$8 *'0_Preliminari'!$C$6^2 *R97 / (('0_Preliminari'!$C$6 + '0_Preliminari'!$C$7 -'0_Preliminari'!$C$8)*S97)</f>
        <v>#DIV/0!</v>
      </c>
      <c r="U97" s="28"/>
    </row>
    <row r="98" spans="1:21" x14ac:dyDescent="0.2">
      <c r="A98" s="5"/>
      <c r="B98" s="30">
        <v>-1374</v>
      </c>
      <c r="C98" s="19">
        <f>2*PI()*B98</f>
        <v>-8633.0966120647518</v>
      </c>
      <c r="D98" s="35">
        <v>8.92</v>
      </c>
      <c r="E98" s="30">
        <v>1385</v>
      </c>
      <c r="F98" s="19">
        <f>2*PI()*E98</f>
        <v>8702.2116504437272</v>
      </c>
      <c r="G98" s="35">
        <v>9.6999999999999993</v>
      </c>
      <c r="H98" s="19">
        <f>F98-C98</f>
        <v>17335.308262508479</v>
      </c>
      <c r="I98" s="20">
        <f t="shared" si="10"/>
        <v>0.77999999999999936</v>
      </c>
      <c r="J98" s="23">
        <f>4 * '0_Preliminari'!$C$8 *'0_Preliminari'!$C$6^2 *H98 / (('0_Preliminari'!$C$6 + '0_Preliminari'!$C$7 -'0_Preliminari'!$C$8)*I98)</f>
        <v>292390.3340606204</v>
      </c>
      <c r="K98" s="28"/>
      <c r="L98" s="30"/>
      <c r="M98" s="19">
        <f>2*PI()*L98</f>
        <v>0</v>
      </c>
      <c r="N98" s="35"/>
      <c r="O98" s="30"/>
      <c r="P98" s="19">
        <f>2*PI()*O98</f>
        <v>0</v>
      </c>
      <c r="Q98" s="35"/>
      <c r="R98" s="19">
        <f>P98-M98</f>
        <v>0</v>
      </c>
      <c r="S98" s="20">
        <f t="shared" si="11"/>
        <v>0</v>
      </c>
      <c r="T98" s="23" t="e">
        <f>4 * '0_Preliminari'!$C$8 *'0_Preliminari'!$C$6^2 *R98 / (('0_Preliminari'!$C$6 + '0_Preliminari'!$C$7 -'0_Preliminari'!$C$8)*S98)</f>
        <v>#DIV/0!</v>
      </c>
      <c r="U98" s="28"/>
    </row>
    <row r="99" spans="1:21" x14ac:dyDescent="0.2">
      <c r="A99" s="5"/>
      <c r="B99" s="31">
        <v>-1372</v>
      </c>
      <c r="C99" s="19">
        <f>2*PI()*B99</f>
        <v>-8620.5302414503931</v>
      </c>
      <c r="D99" s="36">
        <v>8.93</v>
      </c>
      <c r="E99" s="31">
        <v>1375</v>
      </c>
      <c r="F99" s="19">
        <f>2*PI()*E99</f>
        <v>8639.3797973719302</v>
      </c>
      <c r="G99" s="36">
        <v>9.67</v>
      </c>
      <c r="H99" s="19">
        <f>F99-C99</f>
        <v>17259.910038822323</v>
      </c>
      <c r="I99" s="20">
        <f t="shared" si="10"/>
        <v>0.74000000000000021</v>
      </c>
      <c r="J99" s="24">
        <f>4 * '0_Preliminari'!$C$8 *'0_Preliminari'!$C$6^2 *H99 / (('0_Preliminari'!$C$6 + '0_Preliminari'!$C$7 -'0_Preliminari'!$C$8)*I99)</f>
        <v>306854.75210286147</v>
      </c>
      <c r="K99" s="28"/>
      <c r="L99" s="31"/>
      <c r="M99" s="19">
        <f>2*PI()*L99</f>
        <v>0</v>
      </c>
      <c r="N99" s="36"/>
      <c r="O99" s="31"/>
      <c r="P99" s="19">
        <f>2*PI()*O99</f>
        <v>0</v>
      </c>
      <c r="Q99" s="36"/>
      <c r="R99" s="19">
        <f>P99-M99</f>
        <v>0</v>
      </c>
      <c r="S99" s="20">
        <f t="shared" si="11"/>
        <v>0</v>
      </c>
      <c r="T99" s="24" t="e">
        <f>4 * '0_Preliminari'!$C$8 *'0_Preliminari'!$C$6^2 *R99 / (('0_Preliminari'!$C$6 + '0_Preliminari'!$C$7 -'0_Preliminari'!$C$8)*S99)</f>
        <v>#DIV/0!</v>
      </c>
      <c r="U99" s="28"/>
    </row>
    <row r="100" spans="1:21" x14ac:dyDescent="0.2">
      <c r="A100" s="5"/>
      <c r="B100" s="30">
        <v>-1375</v>
      </c>
      <c r="C100" s="19">
        <f>2*PI()*B100</f>
        <v>-8639.3797973719302</v>
      </c>
      <c r="D100" s="35">
        <v>8.91</v>
      </c>
      <c r="E100" s="30">
        <v>1310</v>
      </c>
      <c r="F100" s="19">
        <f>2*PI()*E100</f>
        <v>8230.9727524052578</v>
      </c>
      <c r="G100" s="35">
        <v>9.67</v>
      </c>
      <c r="H100" s="19">
        <f>F100-C100</f>
        <v>16870.352549777188</v>
      </c>
      <c r="I100" s="20">
        <f t="shared" si="10"/>
        <v>0.75999999999999979</v>
      </c>
      <c r="J100" s="23">
        <f>4 * '0_Preliminari'!$C$8 *'0_Preliminari'!$C$6^2 *H100 / (('0_Preliminari'!$C$6 + '0_Preliminari'!$C$7 -'0_Preliminari'!$C$8)*I100)</f>
        <v>292036.14802424453</v>
      </c>
      <c r="K100" s="28"/>
      <c r="L100" s="30"/>
      <c r="M100" s="19">
        <f>2*PI()*L100</f>
        <v>0</v>
      </c>
      <c r="N100" s="35"/>
      <c r="O100" s="30"/>
      <c r="P100" s="19">
        <f>2*PI()*O100</f>
        <v>0</v>
      </c>
      <c r="Q100" s="35"/>
      <c r="R100" s="19">
        <f>P100-M100</f>
        <v>0</v>
      </c>
      <c r="S100" s="20">
        <f t="shared" si="11"/>
        <v>0</v>
      </c>
      <c r="T100" s="23" t="e">
        <f>4 * '0_Preliminari'!$C$8 *'0_Preliminari'!$C$6^2 *R100 / (('0_Preliminari'!$C$6 + '0_Preliminari'!$C$7 -'0_Preliminari'!$C$8)*S100)</f>
        <v>#DIV/0!</v>
      </c>
      <c r="U100" s="28"/>
    </row>
    <row r="101" spans="1:21" x14ac:dyDescent="0.2">
      <c r="A101" s="5"/>
      <c r="B101" s="31">
        <v>-1347</v>
      </c>
      <c r="C101" s="19">
        <f>2*PI()*B101</f>
        <v>-8463.4506087709033</v>
      </c>
      <c r="D101" s="36">
        <v>8.93</v>
      </c>
      <c r="E101" s="31">
        <v>1325</v>
      </c>
      <c r="F101" s="19">
        <f>2*PI()*E101</f>
        <v>8325.2205320129524</v>
      </c>
      <c r="G101" s="36">
        <v>9.68</v>
      </c>
      <c r="H101" s="19">
        <f>F101-C101</f>
        <v>16788.671140783856</v>
      </c>
      <c r="I101" s="20">
        <f t="shared" si="10"/>
        <v>0.75</v>
      </c>
      <c r="J101" s="24">
        <f>4 * '0_Preliminari'!$C$8 *'0_Preliminari'!$C$6^2 *H101 / (('0_Preliminari'!$C$6 + '0_Preliminari'!$C$7 -'0_Preliminari'!$C$8)*I101)</f>
        <v>294497.15531510551</v>
      </c>
      <c r="K101" s="28"/>
      <c r="L101" s="31"/>
      <c r="M101" s="19">
        <f>2*PI()*L101</f>
        <v>0</v>
      </c>
      <c r="N101" s="36"/>
      <c r="O101" s="31"/>
      <c r="P101" s="19">
        <f>2*PI()*O101</f>
        <v>0</v>
      </c>
      <c r="Q101" s="36"/>
      <c r="R101" s="19">
        <f>P101-M101</f>
        <v>0</v>
      </c>
      <c r="S101" s="20">
        <f t="shared" si="11"/>
        <v>0</v>
      </c>
      <c r="T101" s="24" t="e">
        <f>4 * '0_Preliminari'!$C$8 *'0_Preliminari'!$C$6^2 *R101 / (('0_Preliminari'!$C$6 + '0_Preliminari'!$C$7 -'0_Preliminari'!$C$8)*S101)</f>
        <v>#DIV/0!</v>
      </c>
      <c r="U101" s="28"/>
    </row>
    <row r="102" spans="1:21" x14ac:dyDescent="0.2">
      <c r="A102" s="5"/>
      <c r="B102" s="32"/>
      <c r="C102" s="32"/>
      <c r="D102" s="32"/>
      <c r="E102" s="32"/>
      <c r="F102" s="32"/>
      <c r="G102" s="33" t="s">
        <v>38</v>
      </c>
      <c r="H102" s="16">
        <f>AVERAGEIF(H72:H101, "&lt;&gt;0")</f>
        <v>17233.730100042412</v>
      </c>
      <c r="I102" s="17">
        <f>AVERAGEIF(I72:I101, "&lt;&gt;0")</f>
        <v>0.76166666666666649</v>
      </c>
      <c r="J102" s="21">
        <f>AVERAGEIF(J72:J101, "&gt;0")</f>
        <v>297796.23690160975</v>
      </c>
      <c r="K102" s="28"/>
      <c r="L102" s="32"/>
      <c r="M102" s="32"/>
      <c r="N102" s="32"/>
      <c r="O102" s="32"/>
      <c r="P102" s="32"/>
      <c r="Q102" s="33" t="s">
        <v>38</v>
      </c>
      <c r="R102" s="16" t="e">
        <f>AVERAGEIF(R72:R101, "&lt;&gt;0")</f>
        <v>#DIV/0!</v>
      </c>
      <c r="S102" s="17" t="e">
        <f>AVERAGEIF(S72:S101, "&lt;&gt;0")</f>
        <v>#DIV/0!</v>
      </c>
      <c r="T102" s="21" t="e">
        <f>AVERAGEIF(T72:T101, "&gt;0")</f>
        <v>#DIV/0!</v>
      </c>
      <c r="U102" s="28"/>
    </row>
    <row r="103" spans="1:21" x14ac:dyDescent="0.2">
      <c r="A103" s="5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</row>
  </sheetData>
  <mergeCells count="6">
    <mergeCell ref="L2:T2"/>
    <mergeCell ref="B36:J36"/>
    <mergeCell ref="L36:T36"/>
    <mergeCell ref="B70:J70"/>
    <mergeCell ref="L70:T70"/>
    <mergeCell ref="B2:J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77A9-8653-FF47-87AF-585BF7894349}">
  <dimension ref="A1:D30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cm="1">
        <f t="array" ref="A1:A30">'1_Misure'!B4:B33</f>
        <v>-14</v>
      </c>
      <c r="B1" s="13" cm="1">
        <f t="array" ref="B1:C30">'1_Misure'!D4:E33</f>
        <v>9.31</v>
      </c>
      <c r="C1">
        <v>-684</v>
      </c>
      <c r="D1" s="13" cm="1">
        <f t="array" ref="D1:D30">'1_Misure'!G4:G33</f>
        <v>9.11</v>
      </c>
    </row>
    <row r="2" spans="1:4" x14ac:dyDescent="0.2">
      <c r="A2">
        <v>-16</v>
      </c>
      <c r="B2">
        <v>9.2899999999999991</v>
      </c>
      <c r="C2">
        <v>-811</v>
      </c>
      <c r="D2">
        <v>9.08</v>
      </c>
    </row>
    <row r="3" spans="1:4" x14ac:dyDescent="0.2">
      <c r="A3">
        <v>-20</v>
      </c>
      <c r="B3">
        <v>9.2899999999999991</v>
      </c>
      <c r="C3">
        <v>-739</v>
      </c>
      <c r="D3">
        <v>9.08</v>
      </c>
    </row>
    <row r="4" spans="1:4" x14ac:dyDescent="0.2">
      <c r="A4">
        <v>-17</v>
      </c>
      <c r="B4">
        <v>9.2899999999999991</v>
      </c>
      <c r="C4">
        <v>-860</v>
      </c>
      <c r="D4">
        <v>9.06</v>
      </c>
    </row>
    <row r="5" spans="1:4" x14ac:dyDescent="0.2">
      <c r="A5">
        <v>-19</v>
      </c>
      <c r="B5">
        <v>9.2899999999999991</v>
      </c>
      <c r="C5">
        <v>-867</v>
      </c>
      <c r="D5">
        <v>9.0500000000000007</v>
      </c>
    </row>
    <row r="6" spans="1:4" x14ac:dyDescent="0.2">
      <c r="A6">
        <v>-17</v>
      </c>
      <c r="B6">
        <v>9.2899999999999991</v>
      </c>
      <c r="C6">
        <v>-841</v>
      </c>
      <c r="D6">
        <v>9.06</v>
      </c>
    </row>
    <row r="7" spans="1:4" x14ac:dyDescent="0.2">
      <c r="A7">
        <v>-16</v>
      </c>
      <c r="B7">
        <v>9.2899999999999991</v>
      </c>
      <c r="C7">
        <v>-865</v>
      </c>
      <c r="D7">
        <v>9.0500000000000007</v>
      </c>
    </row>
    <row r="8" spans="1:4" x14ac:dyDescent="0.2">
      <c r="A8">
        <v>-15</v>
      </c>
      <c r="B8">
        <v>9.2899999999999991</v>
      </c>
      <c r="C8">
        <v>-856</v>
      </c>
      <c r="D8">
        <v>9.0500000000000007</v>
      </c>
    </row>
    <row r="9" spans="1:4" x14ac:dyDescent="0.2">
      <c r="A9">
        <v>-19</v>
      </c>
      <c r="B9">
        <v>9.2799999999999994</v>
      </c>
      <c r="C9">
        <v>-839</v>
      </c>
      <c r="D9">
        <v>9.06</v>
      </c>
    </row>
    <row r="10" spans="1:4" x14ac:dyDescent="0.2">
      <c r="A10">
        <v>-15</v>
      </c>
      <c r="B10">
        <v>9.2799999999999994</v>
      </c>
      <c r="C10">
        <v>-892</v>
      </c>
      <c r="D10">
        <v>9.0399999999999991</v>
      </c>
    </row>
    <row r="11" spans="1:4" x14ac:dyDescent="0.2">
      <c r="A11">
        <v>-13</v>
      </c>
      <c r="B11">
        <v>9.2899999999999991</v>
      </c>
      <c r="C11">
        <v>-840</v>
      </c>
      <c r="D11">
        <v>9.06</v>
      </c>
    </row>
    <row r="12" spans="1:4" x14ac:dyDescent="0.2">
      <c r="A12">
        <v>-23</v>
      </c>
      <c r="B12">
        <v>9.2899999999999991</v>
      </c>
      <c r="C12">
        <v>-844</v>
      </c>
      <c r="D12">
        <v>9.07</v>
      </c>
    </row>
    <row r="13" spans="1:4" x14ac:dyDescent="0.2">
      <c r="A13">
        <v>-13</v>
      </c>
      <c r="B13">
        <v>9.2899999999999991</v>
      </c>
      <c r="C13">
        <v>-874</v>
      </c>
      <c r="D13">
        <v>9.06</v>
      </c>
    </row>
    <row r="14" spans="1:4" x14ac:dyDescent="0.2">
      <c r="A14">
        <v>-21</v>
      </c>
      <c r="B14">
        <v>9.3000000000000007</v>
      </c>
      <c r="C14">
        <v>-889</v>
      </c>
      <c r="D14">
        <v>9.0500000000000007</v>
      </c>
    </row>
    <row r="15" spans="1:4" x14ac:dyDescent="0.2">
      <c r="A15">
        <v>-16</v>
      </c>
      <c r="B15">
        <v>9.2899999999999991</v>
      </c>
      <c r="C15">
        <v>-885</v>
      </c>
      <c r="D15">
        <v>9.06</v>
      </c>
    </row>
    <row r="16" spans="1:4" x14ac:dyDescent="0.2">
      <c r="A16">
        <v>0</v>
      </c>
      <c r="B16">
        <v>0</v>
      </c>
      <c r="C16">
        <v>0</v>
      </c>
      <c r="D16">
        <v>0</v>
      </c>
    </row>
    <row r="17" spans="1:4" x14ac:dyDescent="0.2">
      <c r="A17">
        <v>0</v>
      </c>
      <c r="B17">
        <v>0</v>
      </c>
      <c r="C17">
        <v>0</v>
      </c>
      <c r="D17">
        <v>0</v>
      </c>
    </row>
    <row r="18" spans="1:4" x14ac:dyDescent="0.2">
      <c r="A18">
        <v>0</v>
      </c>
      <c r="B18">
        <v>0</v>
      </c>
      <c r="C18">
        <v>0</v>
      </c>
      <c r="D18">
        <v>0</v>
      </c>
    </row>
    <row r="19" spans="1:4" x14ac:dyDescent="0.2">
      <c r="A19">
        <v>0</v>
      </c>
      <c r="B19">
        <v>0</v>
      </c>
      <c r="C19">
        <v>0</v>
      </c>
      <c r="D19">
        <v>0</v>
      </c>
    </row>
    <row r="20" spans="1:4" x14ac:dyDescent="0.2">
      <c r="A20">
        <v>0</v>
      </c>
      <c r="B20">
        <v>0</v>
      </c>
      <c r="C20">
        <v>0</v>
      </c>
      <c r="D20">
        <v>0</v>
      </c>
    </row>
    <row r="21" spans="1:4" x14ac:dyDescent="0.2">
      <c r="A21">
        <v>0</v>
      </c>
      <c r="B21">
        <v>0</v>
      </c>
      <c r="C21">
        <v>0</v>
      </c>
      <c r="D21">
        <v>0</v>
      </c>
    </row>
    <row r="22" spans="1:4" x14ac:dyDescent="0.2">
      <c r="A22">
        <v>0</v>
      </c>
      <c r="B22">
        <v>0</v>
      </c>
      <c r="C22">
        <v>0</v>
      </c>
      <c r="D22">
        <v>0</v>
      </c>
    </row>
    <row r="23" spans="1:4" x14ac:dyDescent="0.2">
      <c r="A23">
        <v>0</v>
      </c>
      <c r="B23">
        <v>0</v>
      </c>
      <c r="C23">
        <v>0</v>
      </c>
      <c r="D23">
        <v>0</v>
      </c>
    </row>
    <row r="24" spans="1:4" x14ac:dyDescent="0.2">
      <c r="A24">
        <v>0</v>
      </c>
      <c r="B24">
        <v>0</v>
      </c>
      <c r="C24">
        <v>0</v>
      </c>
      <c r="D24">
        <v>0</v>
      </c>
    </row>
    <row r="25" spans="1:4" x14ac:dyDescent="0.2">
      <c r="A25">
        <v>0</v>
      </c>
      <c r="B25">
        <v>0</v>
      </c>
      <c r="C25">
        <v>0</v>
      </c>
      <c r="D25">
        <v>0</v>
      </c>
    </row>
    <row r="26" spans="1:4" x14ac:dyDescent="0.2">
      <c r="A26">
        <v>0</v>
      </c>
      <c r="B26">
        <v>0</v>
      </c>
      <c r="C26">
        <v>0</v>
      </c>
      <c r="D26">
        <v>0</v>
      </c>
    </row>
    <row r="27" spans="1:4" x14ac:dyDescent="0.2">
      <c r="A27">
        <v>0</v>
      </c>
      <c r="B27">
        <v>0</v>
      </c>
      <c r="C27">
        <v>0</v>
      </c>
      <c r="D27">
        <v>0</v>
      </c>
    </row>
    <row r="28" spans="1:4" x14ac:dyDescent="0.2">
      <c r="A28">
        <v>0</v>
      </c>
      <c r="B28">
        <v>0</v>
      </c>
      <c r="C28">
        <v>0</v>
      </c>
      <c r="D28">
        <v>0</v>
      </c>
    </row>
    <row r="29" spans="1:4" x14ac:dyDescent="0.2">
      <c r="A29">
        <v>0</v>
      </c>
      <c r="B29">
        <v>0</v>
      </c>
      <c r="C29">
        <v>0</v>
      </c>
      <c r="D29">
        <v>0</v>
      </c>
    </row>
    <row r="30" spans="1:4" x14ac:dyDescent="0.2">
      <c r="A30">
        <v>0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D6B0-F271-4C48-89A4-7E196871C9CD}">
  <dimension ref="A1:D30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cm="1">
        <f t="array" ref="A1:A30">'1_Misure'!L4:L33</f>
        <v>14</v>
      </c>
      <c r="B1" s="13" cm="1">
        <f t="array" ref="B1:C30">'1_Misure'!N4:O33</f>
        <v>9.31</v>
      </c>
      <c r="C1">
        <v>618</v>
      </c>
      <c r="D1" s="13" cm="1">
        <f t="array" ref="D1:D30">'1_Misure'!Q4:Q33</f>
        <v>9.4700000000000006</v>
      </c>
    </row>
    <row r="2" spans="1:4" x14ac:dyDescent="0.2">
      <c r="A2">
        <v>17</v>
      </c>
      <c r="B2">
        <v>9.31</v>
      </c>
      <c r="C2">
        <v>683</v>
      </c>
      <c r="D2">
        <v>9.5</v>
      </c>
    </row>
    <row r="3" spans="1:4" x14ac:dyDescent="0.2">
      <c r="A3">
        <v>18</v>
      </c>
      <c r="B3">
        <v>9.3000000000000007</v>
      </c>
      <c r="C3">
        <v>837</v>
      </c>
      <c r="D3">
        <v>9.5299999999999994</v>
      </c>
    </row>
    <row r="4" spans="1:4" x14ac:dyDescent="0.2">
      <c r="A4">
        <v>13</v>
      </c>
      <c r="B4">
        <v>9.31</v>
      </c>
      <c r="C4">
        <v>848</v>
      </c>
      <c r="D4">
        <v>9.5399999999999991</v>
      </c>
    </row>
    <row r="5" spans="1:4" x14ac:dyDescent="0.2">
      <c r="A5">
        <v>14</v>
      </c>
      <c r="B5">
        <v>9.31</v>
      </c>
      <c r="C5">
        <v>890</v>
      </c>
      <c r="D5">
        <v>9.5500000000000007</v>
      </c>
    </row>
    <row r="6" spans="1:4" x14ac:dyDescent="0.2">
      <c r="A6">
        <v>20</v>
      </c>
      <c r="B6">
        <v>9.32</v>
      </c>
      <c r="C6">
        <v>870</v>
      </c>
      <c r="D6">
        <v>9.5500000000000007</v>
      </c>
    </row>
    <row r="7" spans="1:4" x14ac:dyDescent="0.2">
      <c r="A7">
        <v>11</v>
      </c>
      <c r="B7">
        <v>9.31</v>
      </c>
      <c r="C7">
        <v>852</v>
      </c>
      <c r="D7">
        <v>9.5399999999999991</v>
      </c>
    </row>
    <row r="8" spans="1:4" x14ac:dyDescent="0.2">
      <c r="A8">
        <v>18</v>
      </c>
      <c r="B8">
        <v>9.3000000000000007</v>
      </c>
      <c r="C8">
        <v>880</v>
      </c>
      <c r="D8">
        <v>9.5399999999999991</v>
      </c>
    </row>
    <row r="9" spans="1:4" x14ac:dyDescent="0.2">
      <c r="A9">
        <v>14</v>
      </c>
      <c r="B9">
        <v>9.3000000000000007</v>
      </c>
      <c r="C9">
        <v>893</v>
      </c>
      <c r="D9">
        <v>9.5399999999999991</v>
      </c>
    </row>
    <row r="10" spans="1:4" x14ac:dyDescent="0.2">
      <c r="A10">
        <v>14</v>
      </c>
      <c r="B10">
        <v>9.31</v>
      </c>
      <c r="C10">
        <v>619</v>
      </c>
      <c r="D10">
        <v>9.49</v>
      </c>
    </row>
    <row r="11" spans="1:4" x14ac:dyDescent="0.2">
      <c r="A11">
        <v>13</v>
      </c>
      <c r="B11">
        <v>9.31</v>
      </c>
      <c r="C11">
        <v>637</v>
      </c>
      <c r="D11">
        <v>9.48</v>
      </c>
    </row>
    <row r="12" spans="1:4" x14ac:dyDescent="0.2">
      <c r="A12">
        <v>15</v>
      </c>
      <c r="B12">
        <v>9.31</v>
      </c>
      <c r="C12">
        <v>601</v>
      </c>
      <c r="D12">
        <v>9.4700000000000006</v>
      </c>
    </row>
    <row r="13" spans="1:4" x14ac:dyDescent="0.2">
      <c r="A13">
        <v>13</v>
      </c>
      <c r="B13">
        <v>9.31</v>
      </c>
      <c r="C13">
        <v>653</v>
      </c>
      <c r="D13">
        <v>9.49</v>
      </c>
    </row>
    <row r="14" spans="1:4" x14ac:dyDescent="0.2">
      <c r="A14">
        <v>15</v>
      </c>
      <c r="B14">
        <v>9.31</v>
      </c>
      <c r="C14">
        <v>606</v>
      </c>
      <c r="D14">
        <v>9.48</v>
      </c>
    </row>
    <row r="15" spans="1:4" x14ac:dyDescent="0.2">
      <c r="A15">
        <v>17</v>
      </c>
      <c r="B15">
        <v>9.31</v>
      </c>
      <c r="C15">
        <v>618</v>
      </c>
      <c r="D15">
        <v>9.48</v>
      </c>
    </row>
    <row r="16" spans="1:4" x14ac:dyDescent="0.2">
      <c r="A16">
        <v>0</v>
      </c>
      <c r="B16">
        <v>0</v>
      </c>
      <c r="C16">
        <v>0</v>
      </c>
      <c r="D16">
        <v>0</v>
      </c>
    </row>
    <row r="17" spans="1:4" x14ac:dyDescent="0.2">
      <c r="A17">
        <v>0</v>
      </c>
      <c r="B17">
        <v>0</v>
      </c>
      <c r="C17">
        <v>0</v>
      </c>
      <c r="D17">
        <v>0</v>
      </c>
    </row>
    <row r="18" spans="1:4" x14ac:dyDescent="0.2">
      <c r="A18">
        <v>0</v>
      </c>
      <c r="B18">
        <v>0</v>
      </c>
      <c r="C18">
        <v>0</v>
      </c>
      <c r="D18">
        <v>0</v>
      </c>
    </row>
    <row r="19" spans="1:4" x14ac:dyDescent="0.2">
      <c r="A19">
        <v>0</v>
      </c>
      <c r="B19">
        <v>0</v>
      </c>
      <c r="C19">
        <v>0</v>
      </c>
      <c r="D19">
        <v>0</v>
      </c>
    </row>
    <row r="20" spans="1:4" x14ac:dyDescent="0.2">
      <c r="A20">
        <v>0</v>
      </c>
      <c r="B20">
        <v>0</v>
      </c>
      <c r="C20">
        <v>0</v>
      </c>
      <c r="D20">
        <v>0</v>
      </c>
    </row>
    <row r="21" spans="1:4" x14ac:dyDescent="0.2">
      <c r="A21">
        <v>0</v>
      </c>
      <c r="B21">
        <v>0</v>
      </c>
      <c r="C21">
        <v>0</v>
      </c>
      <c r="D21">
        <v>0</v>
      </c>
    </row>
    <row r="22" spans="1:4" x14ac:dyDescent="0.2">
      <c r="A22">
        <v>0</v>
      </c>
      <c r="B22">
        <v>0</v>
      </c>
      <c r="C22">
        <v>0</v>
      </c>
      <c r="D22">
        <v>0</v>
      </c>
    </row>
    <row r="23" spans="1:4" x14ac:dyDescent="0.2">
      <c r="A23">
        <v>0</v>
      </c>
      <c r="B23">
        <v>0</v>
      </c>
      <c r="C23">
        <v>0</v>
      </c>
      <c r="D23">
        <v>0</v>
      </c>
    </row>
    <row r="24" spans="1:4" x14ac:dyDescent="0.2">
      <c r="A24">
        <v>0</v>
      </c>
      <c r="B24">
        <v>0</v>
      </c>
      <c r="C24">
        <v>0</v>
      </c>
      <c r="D24">
        <v>0</v>
      </c>
    </row>
    <row r="25" spans="1:4" x14ac:dyDescent="0.2">
      <c r="A25">
        <v>0</v>
      </c>
      <c r="B25">
        <v>0</v>
      </c>
      <c r="C25">
        <v>0</v>
      </c>
      <c r="D25">
        <v>0</v>
      </c>
    </row>
    <row r="26" spans="1:4" x14ac:dyDescent="0.2">
      <c r="A26">
        <v>0</v>
      </c>
      <c r="B26">
        <v>0</v>
      </c>
      <c r="C26">
        <v>0</v>
      </c>
      <c r="D26">
        <v>0</v>
      </c>
    </row>
    <row r="27" spans="1:4" x14ac:dyDescent="0.2">
      <c r="A27">
        <v>0</v>
      </c>
      <c r="B27">
        <v>0</v>
      </c>
      <c r="C27">
        <v>0</v>
      </c>
      <c r="D27">
        <v>0</v>
      </c>
    </row>
    <row r="28" spans="1:4" x14ac:dyDescent="0.2">
      <c r="A28">
        <v>0</v>
      </c>
      <c r="B28">
        <v>0</v>
      </c>
      <c r="C28">
        <v>0</v>
      </c>
      <c r="D28">
        <v>0</v>
      </c>
    </row>
    <row r="29" spans="1:4" x14ac:dyDescent="0.2">
      <c r="A29">
        <v>0</v>
      </c>
      <c r="B29">
        <v>0</v>
      </c>
      <c r="C29">
        <v>0</v>
      </c>
      <c r="D29">
        <v>0</v>
      </c>
    </row>
    <row r="30" spans="1:4" x14ac:dyDescent="0.2">
      <c r="A30">
        <v>0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D0D0-B27C-0849-8230-92BCF29A699C}">
  <dimension ref="A1:D30"/>
  <sheetViews>
    <sheetView workbookViewId="0"/>
  </sheetViews>
  <sheetFormatPr baseColWidth="10" defaultRowHeight="16" x14ac:dyDescent="0.2"/>
  <sheetData>
    <row r="1" spans="1:4" x14ac:dyDescent="0.2">
      <c r="A1" cm="1">
        <f t="array" ref="A1:A30">'1_Misure'!B38:B67</f>
        <v>-11</v>
      </c>
      <c r="B1" s="13" cm="1">
        <f t="array" ref="B1:C30">'1_Misure'!D38:E67</f>
        <v>9.32</v>
      </c>
      <c r="C1">
        <v>-1390</v>
      </c>
      <c r="D1" s="13" cm="1">
        <f t="array" ref="D1:D30">'1_Misure'!G38:G67</f>
        <v>8.93</v>
      </c>
    </row>
    <row r="2" spans="1:4" x14ac:dyDescent="0.2">
      <c r="A2">
        <v>-10</v>
      </c>
      <c r="B2">
        <v>9.31</v>
      </c>
      <c r="C2">
        <v>-1317</v>
      </c>
      <c r="D2">
        <v>8.93</v>
      </c>
    </row>
    <row r="3" spans="1:4" x14ac:dyDescent="0.2">
      <c r="A3">
        <v>-10</v>
      </c>
      <c r="B3">
        <v>9.31</v>
      </c>
      <c r="C3">
        <v>-1355</v>
      </c>
      <c r="D3">
        <v>8.94</v>
      </c>
    </row>
    <row r="4" spans="1:4" x14ac:dyDescent="0.2">
      <c r="A4">
        <v>-11</v>
      </c>
      <c r="B4">
        <v>9.3000000000000007</v>
      </c>
      <c r="C4">
        <v>-1404</v>
      </c>
      <c r="D4">
        <v>8.93</v>
      </c>
    </row>
    <row r="5" spans="1:4" x14ac:dyDescent="0.2">
      <c r="A5">
        <v>-15</v>
      </c>
      <c r="B5">
        <v>9.31</v>
      </c>
      <c r="C5">
        <v>-1359</v>
      </c>
      <c r="D5">
        <v>8.94</v>
      </c>
    </row>
    <row r="6" spans="1:4" x14ac:dyDescent="0.2">
      <c r="A6">
        <v>-15</v>
      </c>
      <c r="B6">
        <v>9.31</v>
      </c>
      <c r="C6">
        <v>-1409</v>
      </c>
      <c r="D6">
        <v>8.92</v>
      </c>
    </row>
    <row r="7" spans="1:4" x14ac:dyDescent="0.2">
      <c r="A7">
        <v>-17</v>
      </c>
      <c r="B7">
        <v>9.3000000000000007</v>
      </c>
      <c r="C7">
        <v>-1374</v>
      </c>
      <c r="D7">
        <v>8.9499999999999993</v>
      </c>
    </row>
    <row r="8" spans="1:4" x14ac:dyDescent="0.2">
      <c r="A8">
        <v>-16</v>
      </c>
      <c r="B8">
        <v>9.3000000000000007</v>
      </c>
      <c r="C8">
        <v>-1386</v>
      </c>
      <c r="D8">
        <v>8.94</v>
      </c>
    </row>
    <row r="9" spans="1:4" x14ac:dyDescent="0.2">
      <c r="A9">
        <v>-18</v>
      </c>
      <c r="B9">
        <v>9.31</v>
      </c>
      <c r="C9">
        <v>-1386</v>
      </c>
      <c r="D9">
        <v>8.92</v>
      </c>
    </row>
    <row r="10" spans="1:4" x14ac:dyDescent="0.2">
      <c r="A10">
        <v>-18</v>
      </c>
      <c r="B10">
        <v>9.31</v>
      </c>
      <c r="C10">
        <v>-1409</v>
      </c>
      <c r="D10">
        <v>8.92</v>
      </c>
    </row>
    <row r="11" spans="1:4" x14ac:dyDescent="0.2">
      <c r="A11">
        <v>-18</v>
      </c>
      <c r="B11">
        <v>9.31</v>
      </c>
      <c r="C11">
        <v>-1363</v>
      </c>
      <c r="D11">
        <v>8.94</v>
      </c>
    </row>
    <row r="12" spans="1:4" x14ac:dyDescent="0.2">
      <c r="A12">
        <v>-18</v>
      </c>
      <c r="B12">
        <v>9.3000000000000007</v>
      </c>
      <c r="C12">
        <v>-1143</v>
      </c>
      <c r="D12">
        <v>8.9600000000000009</v>
      </c>
    </row>
    <row r="13" spans="1:4" x14ac:dyDescent="0.2">
      <c r="A13">
        <v>-18</v>
      </c>
      <c r="B13">
        <v>9.31</v>
      </c>
      <c r="C13">
        <v>-1441</v>
      </c>
      <c r="D13">
        <v>8.9700000000000006</v>
      </c>
    </row>
    <row r="14" spans="1:4" x14ac:dyDescent="0.2">
      <c r="A14">
        <v>-18</v>
      </c>
      <c r="B14">
        <v>9.31</v>
      </c>
      <c r="C14">
        <v>-1450</v>
      </c>
      <c r="D14">
        <v>8.92</v>
      </c>
    </row>
    <row r="15" spans="1:4" x14ac:dyDescent="0.2">
      <c r="A15">
        <v>-18</v>
      </c>
      <c r="B15">
        <v>9.33</v>
      </c>
      <c r="C15">
        <v>-1414</v>
      </c>
      <c r="D15">
        <v>8.94</v>
      </c>
    </row>
    <row r="16" spans="1:4" x14ac:dyDescent="0.2">
      <c r="A16">
        <v>-18</v>
      </c>
      <c r="B16">
        <v>9.32</v>
      </c>
      <c r="C16">
        <v>-1401</v>
      </c>
      <c r="D16">
        <v>8.9499999999999993</v>
      </c>
    </row>
    <row r="17" spans="1:4" x14ac:dyDescent="0.2">
      <c r="A17">
        <v>-18</v>
      </c>
      <c r="B17">
        <v>9.31</v>
      </c>
      <c r="C17">
        <v>-1410</v>
      </c>
      <c r="D17">
        <v>8.93</v>
      </c>
    </row>
    <row r="18" spans="1:4" x14ac:dyDescent="0.2">
      <c r="A18">
        <v>-18</v>
      </c>
      <c r="B18">
        <v>9.31</v>
      </c>
      <c r="C18">
        <v>-1431</v>
      </c>
      <c r="D18">
        <v>8.93</v>
      </c>
    </row>
    <row r="19" spans="1:4" x14ac:dyDescent="0.2">
      <c r="A19">
        <v>-18</v>
      </c>
      <c r="B19">
        <v>9.31</v>
      </c>
      <c r="C19">
        <v>-1444</v>
      </c>
      <c r="D19">
        <v>8.93</v>
      </c>
    </row>
    <row r="20" spans="1:4" x14ac:dyDescent="0.2">
      <c r="A20">
        <v>-18</v>
      </c>
      <c r="B20">
        <v>9.3000000000000007</v>
      </c>
      <c r="C20">
        <v>-1424</v>
      </c>
      <c r="D20">
        <v>8.94</v>
      </c>
    </row>
    <row r="21" spans="1:4" x14ac:dyDescent="0.2">
      <c r="A21">
        <v>-18</v>
      </c>
      <c r="B21">
        <v>9.3000000000000007</v>
      </c>
      <c r="C21">
        <v>-1395</v>
      </c>
      <c r="D21">
        <v>8.92</v>
      </c>
    </row>
    <row r="22" spans="1:4" x14ac:dyDescent="0.2">
      <c r="A22">
        <v>-13</v>
      </c>
      <c r="B22">
        <v>9.3000000000000007</v>
      </c>
      <c r="C22">
        <v>-1455</v>
      </c>
      <c r="D22">
        <v>8.92</v>
      </c>
    </row>
    <row r="23" spans="1:4" x14ac:dyDescent="0.2">
      <c r="A23">
        <v>-17</v>
      </c>
      <c r="B23">
        <v>9.31</v>
      </c>
      <c r="C23">
        <v>-1456</v>
      </c>
      <c r="D23">
        <v>8.94</v>
      </c>
    </row>
    <row r="24" spans="1:4" x14ac:dyDescent="0.2">
      <c r="A24">
        <v>-18</v>
      </c>
      <c r="B24">
        <v>9.3000000000000007</v>
      </c>
      <c r="C24">
        <v>-1469</v>
      </c>
      <c r="D24">
        <v>8.91</v>
      </c>
    </row>
    <row r="25" spans="1:4" x14ac:dyDescent="0.2">
      <c r="A25">
        <v>-18</v>
      </c>
      <c r="B25">
        <v>9.3000000000000007</v>
      </c>
      <c r="C25">
        <v>-1426</v>
      </c>
      <c r="D25">
        <v>8.92</v>
      </c>
    </row>
    <row r="26" spans="1:4" x14ac:dyDescent="0.2">
      <c r="A26">
        <v>-18</v>
      </c>
      <c r="B26">
        <v>9.31</v>
      </c>
      <c r="C26">
        <v>-1446</v>
      </c>
      <c r="D26">
        <v>8.92</v>
      </c>
    </row>
    <row r="27" spans="1:4" x14ac:dyDescent="0.2">
      <c r="A27">
        <v>-18</v>
      </c>
      <c r="B27">
        <v>9.31</v>
      </c>
      <c r="C27">
        <v>-1418</v>
      </c>
      <c r="D27">
        <v>8.92</v>
      </c>
    </row>
    <row r="28" spans="1:4" x14ac:dyDescent="0.2">
      <c r="A28">
        <v>-18</v>
      </c>
      <c r="B28">
        <v>9.3000000000000007</v>
      </c>
      <c r="C28">
        <v>-1446</v>
      </c>
      <c r="D28">
        <v>8.9</v>
      </c>
    </row>
    <row r="29" spans="1:4" x14ac:dyDescent="0.2">
      <c r="A29">
        <v>-18</v>
      </c>
      <c r="B29">
        <v>9.31</v>
      </c>
      <c r="C29">
        <v>-1455</v>
      </c>
      <c r="D29">
        <v>8.91</v>
      </c>
    </row>
    <row r="30" spans="1:4" x14ac:dyDescent="0.2">
      <c r="A30">
        <v>-18</v>
      </c>
      <c r="B30">
        <v>9.31</v>
      </c>
      <c r="C30">
        <v>-1446</v>
      </c>
      <c r="D30">
        <v>8.93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4042-30C6-5349-89F3-ABBFBC3FB900}">
  <dimension ref="A1:D30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cm="1">
        <f t="array" ref="A1:A30">'1_Misure'!L38:L67</f>
        <v>17</v>
      </c>
      <c r="B1" s="13" cm="1">
        <f t="array" ref="B1:C30">'1_Misure'!N38:O67</f>
        <v>9.31</v>
      </c>
      <c r="C1">
        <v>1400</v>
      </c>
      <c r="D1" s="13" cm="1">
        <f t="array" ref="D1:D30">'1_Misure'!Q38:Q67</f>
        <v>9.6999999999999993</v>
      </c>
    </row>
    <row r="2" spans="1:4" x14ac:dyDescent="0.2">
      <c r="A2">
        <v>18</v>
      </c>
      <c r="B2">
        <v>9.31</v>
      </c>
      <c r="C2">
        <v>1421</v>
      </c>
      <c r="D2">
        <v>9.6999999999999993</v>
      </c>
    </row>
    <row r="3" spans="1:4" x14ac:dyDescent="0.2">
      <c r="A3">
        <v>18</v>
      </c>
      <c r="B3">
        <v>9.31</v>
      </c>
      <c r="C3">
        <v>1422</v>
      </c>
      <c r="D3">
        <v>9.69</v>
      </c>
    </row>
    <row r="4" spans="1:4" x14ac:dyDescent="0.2">
      <c r="A4">
        <v>18</v>
      </c>
      <c r="B4">
        <v>9.31</v>
      </c>
      <c r="C4">
        <v>1393</v>
      </c>
      <c r="D4">
        <v>9.7100000000000009</v>
      </c>
    </row>
    <row r="5" spans="1:4" x14ac:dyDescent="0.2">
      <c r="A5">
        <v>18</v>
      </c>
      <c r="B5">
        <v>9.32</v>
      </c>
      <c r="C5">
        <v>1399</v>
      </c>
      <c r="D5">
        <v>9.6999999999999993</v>
      </c>
    </row>
    <row r="6" spans="1:4" x14ac:dyDescent="0.2">
      <c r="A6">
        <v>17</v>
      </c>
      <c r="B6">
        <v>9.31</v>
      </c>
      <c r="C6">
        <v>1396</v>
      </c>
      <c r="D6">
        <v>9.6999999999999993</v>
      </c>
    </row>
    <row r="7" spans="1:4" x14ac:dyDescent="0.2">
      <c r="A7">
        <v>18</v>
      </c>
      <c r="B7">
        <v>9.32</v>
      </c>
      <c r="C7">
        <v>1414</v>
      </c>
      <c r="D7">
        <v>9.69</v>
      </c>
    </row>
    <row r="8" spans="1:4" x14ac:dyDescent="0.2">
      <c r="A8">
        <v>18</v>
      </c>
      <c r="B8">
        <v>9.32</v>
      </c>
      <c r="C8">
        <v>1391</v>
      </c>
      <c r="D8">
        <v>9.69</v>
      </c>
    </row>
    <row r="9" spans="1:4" x14ac:dyDescent="0.2">
      <c r="A9">
        <v>18</v>
      </c>
      <c r="B9">
        <v>9.32</v>
      </c>
      <c r="C9">
        <v>1376</v>
      </c>
      <c r="D9">
        <v>9.69</v>
      </c>
    </row>
    <row r="10" spans="1:4" x14ac:dyDescent="0.2">
      <c r="A10">
        <v>17</v>
      </c>
      <c r="B10">
        <v>9.32</v>
      </c>
      <c r="C10">
        <v>1404</v>
      </c>
      <c r="D10">
        <v>9.69</v>
      </c>
    </row>
    <row r="11" spans="1:4" x14ac:dyDescent="0.2">
      <c r="A11">
        <v>18</v>
      </c>
      <c r="B11">
        <v>9.32</v>
      </c>
      <c r="C11">
        <v>1434</v>
      </c>
      <c r="D11">
        <v>9.6999999999999993</v>
      </c>
    </row>
    <row r="12" spans="1:4" x14ac:dyDescent="0.2">
      <c r="A12">
        <v>17</v>
      </c>
      <c r="B12">
        <v>9.31</v>
      </c>
      <c r="C12">
        <v>1334</v>
      </c>
      <c r="D12">
        <v>9.7100000000000009</v>
      </c>
    </row>
    <row r="13" spans="1:4" x14ac:dyDescent="0.2">
      <c r="A13">
        <v>18</v>
      </c>
      <c r="B13">
        <v>9.32</v>
      </c>
      <c r="C13">
        <v>1342</v>
      </c>
      <c r="D13">
        <v>9.6999999999999993</v>
      </c>
    </row>
    <row r="14" spans="1:4" x14ac:dyDescent="0.2">
      <c r="A14">
        <v>17</v>
      </c>
      <c r="B14">
        <v>9.32</v>
      </c>
      <c r="C14">
        <v>1363</v>
      </c>
      <c r="D14">
        <v>9.69</v>
      </c>
    </row>
    <row r="15" spans="1:4" x14ac:dyDescent="0.2">
      <c r="A15">
        <v>18</v>
      </c>
      <c r="B15">
        <v>9.32</v>
      </c>
      <c r="C15">
        <v>1317</v>
      </c>
      <c r="D15">
        <v>9.6999999999999993</v>
      </c>
    </row>
    <row r="16" spans="1:4" x14ac:dyDescent="0.2">
      <c r="A16">
        <v>18</v>
      </c>
      <c r="B16">
        <v>9.32</v>
      </c>
      <c r="C16">
        <v>1351</v>
      </c>
      <c r="D16">
        <v>9.6999999999999993</v>
      </c>
    </row>
    <row r="17" spans="1:4" x14ac:dyDescent="0.2">
      <c r="A17">
        <v>18</v>
      </c>
      <c r="B17">
        <v>9.31</v>
      </c>
      <c r="C17">
        <v>1316</v>
      </c>
      <c r="D17">
        <v>9.6999999999999993</v>
      </c>
    </row>
    <row r="18" spans="1:4" x14ac:dyDescent="0.2">
      <c r="A18">
        <v>17</v>
      </c>
      <c r="B18">
        <v>9.31</v>
      </c>
      <c r="C18">
        <v>1330</v>
      </c>
      <c r="D18">
        <v>9.6999999999999993</v>
      </c>
    </row>
    <row r="19" spans="1:4" x14ac:dyDescent="0.2">
      <c r="A19">
        <v>18</v>
      </c>
      <c r="B19">
        <v>9.31</v>
      </c>
      <c r="C19">
        <v>1380</v>
      </c>
      <c r="D19">
        <v>9.7100000000000009</v>
      </c>
    </row>
    <row r="20" spans="1:4" x14ac:dyDescent="0.2">
      <c r="A20">
        <v>18</v>
      </c>
      <c r="B20">
        <v>9.32</v>
      </c>
      <c r="C20">
        <v>1444</v>
      </c>
      <c r="D20">
        <v>9.7100000000000009</v>
      </c>
    </row>
    <row r="21" spans="1:4" x14ac:dyDescent="0.2">
      <c r="A21">
        <v>18</v>
      </c>
      <c r="B21">
        <v>9.32</v>
      </c>
      <c r="C21">
        <v>1435</v>
      </c>
      <c r="D21">
        <v>9.6999999999999993</v>
      </c>
    </row>
    <row r="22" spans="1:4" x14ac:dyDescent="0.2">
      <c r="A22">
        <v>17</v>
      </c>
      <c r="B22">
        <v>9.32</v>
      </c>
      <c r="C22">
        <v>1359</v>
      </c>
      <c r="D22">
        <v>9.6999999999999993</v>
      </c>
    </row>
    <row r="23" spans="1:4" x14ac:dyDescent="0.2">
      <c r="A23">
        <v>18</v>
      </c>
      <c r="B23">
        <v>9.32</v>
      </c>
      <c r="C23">
        <v>1378</v>
      </c>
      <c r="D23">
        <v>9.6999999999999993</v>
      </c>
    </row>
    <row r="24" spans="1:4" x14ac:dyDescent="0.2">
      <c r="A24">
        <v>18</v>
      </c>
      <c r="B24">
        <v>9.32</v>
      </c>
      <c r="C24">
        <v>1412</v>
      </c>
      <c r="D24">
        <v>9.6999999999999993</v>
      </c>
    </row>
    <row r="25" spans="1:4" x14ac:dyDescent="0.2">
      <c r="A25">
        <v>17</v>
      </c>
      <c r="B25">
        <v>9.31</v>
      </c>
      <c r="C25">
        <v>1378</v>
      </c>
      <c r="D25">
        <v>9.67</v>
      </c>
    </row>
    <row r="26" spans="1:4" x14ac:dyDescent="0.2">
      <c r="A26">
        <v>18</v>
      </c>
      <c r="B26">
        <v>9.31</v>
      </c>
      <c r="C26">
        <v>1424</v>
      </c>
      <c r="D26">
        <v>9.7100000000000009</v>
      </c>
    </row>
    <row r="27" spans="1:4" x14ac:dyDescent="0.2">
      <c r="A27">
        <v>18</v>
      </c>
      <c r="B27">
        <v>9.32</v>
      </c>
      <c r="C27">
        <v>1438</v>
      </c>
      <c r="D27">
        <v>9.6999999999999993</v>
      </c>
    </row>
    <row r="28" spans="1:4" x14ac:dyDescent="0.2">
      <c r="A28">
        <v>18</v>
      </c>
      <c r="B28">
        <v>9.31</v>
      </c>
      <c r="C28">
        <v>1421</v>
      </c>
      <c r="D28">
        <v>9.69</v>
      </c>
    </row>
    <row r="29" spans="1:4" x14ac:dyDescent="0.2">
      <c r="A29">
        <v>18</v>
      </c>
      <c r="B29">
        <v>9.31</v>
      </c>
      <c r="C29">
        <v>1423</v>
      </c>
      <c r="D29">
        <v>9.69</v>
      </c>
    </row>
    <row r="30" spans="1:4" x14ac:dyDescent="0.2">
      <c r="A30">
        <v>18</v>
      </c>
      <c r="B30">
        <v>9.31</v>
      </c>
      <c r="C30">
        <v>1421</v>
      </c>
      <c r="D30">
        <v>9.69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4E31-3FA0-5049-B03F-51738DC17F2C}">
  <dimension ref="A1:D30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cm="1">
        <f t="array" ref="A1:A30">'1_Misure'!B72:B101</f>
        <v>-1395</v>
      </c>
      <c r="B1" s="13" cm="1">
        <f t="array" ref="B1:C30">'1_Misure'!D72:E101</f>
        <v>8.93</v>
      </c>
      <c r="C1">
        <v>1387</v>
      </c>
      <c r="D1" s="13" cm="1">
        <f t="array" ref="D1:D30">'1_Misure'!G72:G101</f>
        <v>9.69</v>
      </c>
    </row>
    <row r="2" spans="1:4" x14ac:dyDescent="0.2">
      <c r="A2">
        <v>-1400</v>
      </c>
      <c r="B2">
        <v>8.92</v>
      </c>
      <c r="C2">
        <v>1406</v>
      </c>
      <c r="D2">
        <v>9.69</v>
      </c>
    </row>
    <row r="3" spans="1:4" x14ac:dyDescent="0.2">
      <c r="A3">
        <v>-1300</v>
      </c>
      <c r="B3">
        <v>8.93</v>
      </c>
      <c r="C3">
        <v>1407</v>
      </c>
      <c r="D3">
        <v>9.6999999999999993</v>
      </c>
    </row>
    <row r="4" spans="1:4" x14ac:dyDescent="0.2">
      <c r="A4">
        <v>-1413</v>
      </c>
      <c r="B4">
        <v>8.91</v>
      </c>
      <c r="C4">
        <v>1391</v>
      </c>
      <c r="D4">
        <v>9.6999999999999993</v>
      </c>
    </row>
    <row r="5" spans="1:4" x14ac:dyDescent="0.2">
      <c r="A5">
        <v>-1360</v>
      </c>
      <c r="B5">
        <v>8.92</v>
      </c>
      <c r="C5">
        <v>1382</v>
      </c>
      <c r="D5">
        <v>9.69</v>
      </c>
    </row>
    <row r="6" spans="1:4" x14ac:dyDescent="0.2">
      <c r="A6">
        <v>-1346</v>
      </c>
      <c r="B6">
        <v>8.92</v>
      </c>
      <c r="C6">
        <v>1402</v>
      </c>
      <c r="D6">
        <v>9.6999999999999993</v>
      </c>
    </row>
    <row r="7" spans="1:4" x14ac:dyDescent="0.2">
      <c r="A7">
        <v>-1358</v>
      </c>
      <c r="B7">
        <v>8.91</v>
      </c>
      <c r="C7">
        <v>1394</v>
      </c>
      <c r="D7">
        <v>9.69</v>
      </c>
    </row>
    <row r="8" spans="1:4" x14ac:dyDescent="0.2">
      <c r="A8">
        <v>-1393</v>
      </c>
      <c r="B8">
        <v>8.91</v>
      </c>
      <c r="C8">
        <v>1419</v>
      </c>
      <c r="D8">
        <v>9.6999999999999993</v>
      </c>
    </row>
    <row r="9" spans="1:4" x14ac:dyDescent="0.2">
      <c r="A9">
        <v>-1390</v>
      </c>
      <c r="B9">
        <v>8.92</v>
      </c>
      <c r="C9">
        <v>1369</v>
      </c>
      <c r="D9">
        <v>9.69</v>
      </c>
    </row>
    <row r="10" spans="1:4" x14ac:dyDescent="0.2">
      <c r="A10">
        <v>-1416</v>
      </c>
      <c r="B10">
        <v>8.91</v>
      </c>
      <c r="C10">
        <v>1419</v>
      </c>
      <c r="D10">
        <v>9.6999999999999993</v>
      </c>
    </row>
    <row r="11" spans="1:4" x14ac:dyDescent="0.2">
      <c r="A11">
        <v>-1394</v>
      </c>
      <c r="B11">
        <v>8.93</v>
      </c>
      <c r="C11">
        <v>1424</v>
      </c>
      <c r="D11">
        <v>9.69</v>
      </c>
    </row>
    <row r="12" spans="1:4" x14ac:dyDescent="0.2">
      <c r="A12">
        <v>-1366</v>
      </c>
      <c r="B12">
        <v>8.91</v>
      </c>
      <c r="C12">
        <v>1419</v>
      </c>
      <c r="D12">
        <v>9.69</v>
      </c>
    </row>
    <row r="13" spans="1:4" x14ac:dyDescent="0.2">
      <c r="A13">
        <v>-1417</v>
      </c>
      <c r="B13">
        <v>8.91</v>
      </c>
      <c r="C13">
        <v>1404</v>
      </c>
      <c r="D13">
        <v>9.6999999999999993</v>
      </c>
    </row>
    <row r="14" spans="1:4" x14ac:dyDescent="0.2">
      <c r="A14">
        <v>-1322</v>
      </c>
      <c r="B14">
        <v>8.92</v>
      </c>
      <c r="C14">
        <v>1312</v>
      </c>
      <c r="D14">
        <v>9.66</v>
      </c>
    </row>
    <row r="15" spans="1:4" x14ac:dyDescent="0.2">
      <c r="A15">
        <v>-1378</v>
      </c>
      <c r="B15">
        <v>8.93</v>
      </c>
      <c r="C15">
        <v>1409</v>
      </c>
      <c r="D15">
        <v>9.69</v>
      </c>
    </row>
    <row r="16" spans="1:4" x14ac:dyDescent="0.2">
      <c r="A16">
        <v>-1300</v>
      </c>
      <c r="B16">
        <v>8.92</v>
      </c>
      <c r="C16">
        <v>1394</v>
      </c>
      <c r="D16">
        <v>9.68</v>
      </c>
    </row>
    <row r="17" spans="1:4" x14ac:dyDescent="0.2">
      <c r="A17">
        <v>-1378</v>
      </c>
      <c r="B17">
        <v>8.92</v>
      </c>
      <c r="C17">
        <v>1315</v>
      </c>
      <c r="D17">
        <v>9.66</v>
      </c>
    </row>
    <row r="18" spans="1:4" x14ac:dyDescent="0.2">
      <c r="A18">
        <v>-1372</v>
      </c>
      <c r="B18">
        <v>8.92</v>
      </c>
      <c r="C18">
        <v>1369</v>
      </c>
      <c r="D18">
        <v>9.66</v>
      </c>
    </row>
    <row r="19" spans="1:4" x14ac:dyDescent="0.2">
      <c r="A19">
        <v>-1385</v>
      </c>
      <c r="B19">
        <v>8.93</v>
      </c>
      <c r="C19">
        <v>1384</v>
      </c>
      <c r="D19">
        <v>9.6999999999999993</v>
      </c>
    </row>
    <row r="20" spans="1:4" x14ac:dyDescent="0.2">
      <c r="A20">
        <v>-1362</v>
      </c>
      <c r="B20">
        <v>8.93</v>
      </c>
      <c r="C20">
        <v>1329</v>
      </c>
      <c r="D20">
        <v>9.6300000000000008</v>
      </c>
    </row>
    <row r="21" spans="1:4" x14ac:dyDescent="0.2">
      <c r="A21">
        <v>-1309</v>
      </c>
      <c r="B21">
        <v>8.93</v>
      </c>
      <c r="C21">
        <v>1349</v>
      </c>
      <c r="D21">
        <v>9.69</v>
      </c>
    </row>
    <row r="22" spans="1:4" x14ac:dyDescent="0.2">
      <c r="A22">
        <v>-1365</v>
      </c>
      <c r="B22">
        <v>8.92</v>
      </c>
      <c r="C22">
        <v>1383</v>
      </c>
      <c r="D22">
        <v>9.69</v>
      </c>
    </row>
    <row r="23" spans="1:4" x14ac:dyDescent="0.2">
      <c r="A23">
        <v>-1389</v>
      </c>
      <c r="B23">
        <v>8.92</v>
      </c>
      <c r="C23">
        <v>1317</v>
      </c>
      <c r="D23">
        <v>9.65</v>
      </c>
    </row>
    <row r="24" spans="1:4" x14ac:dyDescent="0.2">
      <c r="A24">
        <v>-1342</v>
      </c>
      <c r="B24">
        <v>8.92</v>
      </c>
      <c r="C24">
        <v>1314</v>
      </c>
      <c r="D24">
        <v>9.66</v>
      </c>
    </row>
    <row r="25" spans="1:4" x14ac:dyDescent="0.2">
      <c r="A25">
        <v>-1398</v>
      </c>
      <c r="B25">
        <v>8.92</v>
      </c>
      <c r="C25">
        <v>1331</v>
      </c>
      <c r="D25">
        <v>9.66</v>
      </c>
    </row>
    <row r="26" spans="1:4" x14ac:dyDescent="0.2">
      <c r="A26">
        <v>-1364</v>
      </c>
      <c r="B26">
        <v>8.92</v>
      </c>
      <c r="C26">
        <v>1381</v>
      </c>
      <c r="D26">
        <v>9.69</v>
      </c>
    </row>
    <row r="27" spans="1:4" x14ac:dyDescent="0.2">
      <c r="A27">
        <v>-1374</v>
      </c>
      <c r="B27">
        <v>8.92</v>
      </c>
      <c r="C27">
        <v>1385</v>
      </c>
      <c r="D27">
        <v>9.6999999999999993</v>
      </c>
    </row>
    <row r="28" spans="1:4" x14ac:dyDescent="0.2">
      <c r="A28">
        <v>-1372</v>
      </c>
      <c r="B28">
        <v>8.93</v>
      </c>
      <c r="C28">
        <v>1375</v>
      </c>
      <c r="D28">
        <v>9.67</v>
      </c>
    </row>
    <row r="29" spans="1:4" x14ac:dyDescent="0.2">
      <c r="A29">
        <v>-1375</v>
      </c>
      <c r="B29">
        <v>8.91</v>
      </c>
      <c r="C29">
        <v>1310</v>
      </c>
      <c r="D29">
        <v>9.67</v>
      </c>
    </row>
    <row r="30" spans="1:4" x14ac:dyDescent="0.2">
      <c r="A30">
        <v>-1347</v>
      </c>
      <c r="B30">
        <v>8.93</v>
      </c>
      <c r="C30">
        <v>1325</v>
      </c>
      <c r="D30">
        <v>9.68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D3E3-63AF-A54B-876B-47ACCF7AD110}">
  <dimension ref="A1:D30"/>
  <sheetViews>
    <sheetView workbookViewId="0">
      <selection activeCell="M31" sqref="M31"/>
    </sheetView>
  </sheetViews>
  <sheetFormatPr baseColWidth="10" defaultRowHeight="16" x14ac:dyDescent="0.2"/>
  <sheetData>
    <row r="1" spans="1:4" x14ac:dyDescent="0.2">
      <c r="A1" cm="1">
        <f t="array" ref="A1:A30">'1_Misure'!L72:L101</f>
        <v>0</v>
      </c>
      <c r="B1" s="13" cm="1">
        <f t="array" ref="B1:C30">'1_Misure'!N72:O101</f>
        <v>0</v>
      </c>
      <c r="C1">
        <v>0</v>
      </c>
      <c r="D1" s="13" cm="1">
        <f t="array" ref="D1:D30">'1_Misure'!Q72:Q101</f>
        <v>0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0</v>
      </c>
      <c r="B3">
        <v>0</v>
      </c>
      <c r="C3">
        <v>0</v>
      </c>
      <c r="D3">
        <v>0</v>
      </c>
    </row>
    <row r="4" spans="1:4" x14ac:dyDescent="0.2">
      <c r="A4">
        <v>0</v>
      </c>
      <c r="B4">
        <v>0</v>
      </c>
      <c r="C4">
        <v>0</v>
      </c>
      <c r="D4">
        <v>0</v>
      </c>
    </row>
    <row r="5" spans="1:4" x14ac:dyDescent="0.2">
      <c r="A5">
        <v>0</v>
      </c>
      <c r="B5">
        <v>0</v>
      </c>
      <c r="C5">
        <v>0</v>
      </c>
      <c r="D5">
        <v>0</v>
      </c>
    </row>
    <row r="6" spans="1:4" x14ac:dyDescent="0.2">
      <c r="A6">
        <v>0</v>
      </c>
      <c r="B6">
        <v>0</v>
      </c>
      <c r="C6">
        <v>0</v>
      </c>
      <c r="D6">
        <v>0</v>
      </c>
    </row>
    <row r="7" spans="1:4" x14ac:dyDescent="0.2">
      <c r="A7">
        <v>0</v>
      </c>
      <c r="B7">
        <v>0</v>
      </c>
      <c r="C7">
        <v>0</v>
      </c>
      <c r="D7">
        <v>0</v>
      </c>
    </row>
    <row r="8" spans="1:4" x14ac:dyDescent="0.2">
      <c r="A8">
        <v>0</v>
      </c>
      <c r="B8">
        <v>0</v>
      </c>
      <c r="C8">
        <v>0</v>
      </c>
      <c r="D8">
        <v>0</v>
      </c>
    </row>
    <row r="9" spans="1:4" x14ac:dyDescent="0.2">
      <c r="A9">
        <v>0</v>
      </c>
      <c r="B9">
        <v>0</v>
      </c>
      <c r="C9">
        <v>0</v>
      </c>
      <c r="D9">
        <v>0</v>
      </c>
    </row>
    <row r="10" spans="1:4" x14ac:dyDescent="0.2">
      <c r="A10">
        <v>0</v>
      </c>
      <c r="B10">
        <v>0</v>
      </c>
      <c r="C10">
        <v>0</v>
      </c>
      <c r="D10">
        <v>0</v>
      </c>
    </row>
    <row r="11" spans="1:4" x14ac:dyDescent="0.2">
      <c r="A11">
        <v>0</v>
      </c>
      <c r="B11">
        <v>0</v>
      </c>
      <c r="C11">
        <v>0</v>
      </c>
      <c r="D11">
        <v>0</v>
      </c>
    </row>
    <row r="12" spans="1:4" x14ac:dyDescent="0.2">
      <c r="A12">
        <v>0</v>
      </c>
      <c r="B12">
        <v>0</v>
      </c>
      <c r="C12">
        <v>0</v>
      </c>
      <c r="D12">
        <v>0</v>
      </c>
    </row>
    <row r="13" spans="1:4" x14ac:dyDescent="0.2">
      <c r="A13">
        <v>0</v>
      </c>
      <c r="B13">
        <v>0</v>
      </c>
      <c r="C13">
        <v>0</v>
      </c>
      <c r="D13">
        <v>0</v>
      </c>
    </row>
    <row r="14" spans="1:4" x14ac:dyDescent="0.2">
      <c r="A14">
        <v>0</v>
      </c>
      <c r="B14">
        <v>0</v>
      </c>
      <c r="C14">
        <v>0</v>
      </c>
      <c r="D14">
        <v>0</v>
      </c>
    </row>
    <row r="15" spans="1:4" x14ac:dyDescent="0.2">
      <c r="A15">
        <v>0</v>
      </c>
      <c r="B15">
        <v>0</v>
      </c>
      <c r="C15">
        <v>0</v>
      </c>
      <c r="D15">
        <v>0</v>
      </c>
    </row>
    <row r="16" spans="1:4" x14ac:dyDescent="0.2">
      <c r="A16">
        <v>0</v>
      </c>
      <c r="B16">
        <v>0</v>
      </c>
      <c r="C16">
        <v>0</v>
      </c>
      <c r="D16">
        <v>0</v>
      </c>
    </row>
    <row r="17" spans="1:4" x14ac:dyDescent="0.2">
      <c r="A17">
        <v>0</v>
      </c>
      <c r="B17">
        <v>0</v>
      </c>
      <c r="C17">
        <v>0</v>
      </c>
      <c r="D17">
        <v>0</v>
      </c>
    </row>
    <row r="18" spans="1:4" x14ac:dyDescent="0.2">
      <c r="A18">
        <v>0</v>
      </c>
      <c r="B18">
        <v>0</v>
      </c>
      <c r="C18">
        <v>0</v>
      </c>
      <c r="D18">
        <v>0</v>
      </c>
    </row>
    <row r="19" spans="1:4" x14ac:dyDescent="0.2">
      <c r="A19">
        <v>0</v>
      </c>
      <c r="B19">
        <v>0</v>
      </c>
      <c r="C19">
        <v>0</v>
      </c>
      <c r="D19">
        <v>0</v>
      </c>
    </row>
    <row r="20" spans="1:4" x14ac:dyDescent="0.2">
      <c r="A20">
        <v>0</v>
      </c>
      <c r="B20">
        <v>0</v>
      </c>
      <c r="C20">
        <v>0</v>
      </c>
      <c r="D20">
        <v>0</v>
      </c>
    </row>
    <row r="21" spans="1:4" x14ac:dyDescent="0.2">
      <c r="A21">
        <v>0</v>
      </c>
      <c r="B21">
        <v>0</v>
      </c>
      <c r="C21">
        <v>0</v>
      </c>
      <c r="D21">
        <v>0</v>
      </c>
    </row>
    <row r="22" spans="1:4" x14ac:dyDescent="0.2">
      <c r="A22">
        <v>0</v>
      </c>
      <c r="B22">
        <v>0</v>
      </c>
      <c r="C22">
        <v>0</v>
      </c>
      <c r="D22">
        <v>0</v>
      </c>
    </row>
    <row r="23" spans="1:4" x14ac:dyDescent="0.2">
      <c r="A23">
        <v>0</v>
      </c>
      <c r="B23">
        <v>0</v>
      </c>
      <c r="C23">
        <v>0</v>
      </c>
      <c r="D23">
        <v>0</v>
      </c>
    </row>
    <row r="24" spans="1:4" x14ac:dyDescent="0.2">
      <c r="A24">
        <v>0</v>
      </c>
      <c r="B24">
        <v>0</v>
      </c>
      <c r="C24">
        <v>0</v>
      </c>
      <c r="D24">
        <v>0</v>
      </c>
    </row>
    <row r="25" spans="1:4" x14ac:dyDescent="0.2">
      <c r="A25">
        <v>0</v>
      </c>
      <c r="B25">
        <v>0</v>
      </c>
      <c r="C25">
        <v>0</v>
      </c>
      <c r="D25">
        <v>0</v>
      </c>
    </row>
    <row r="26" spans="1:4" x14ac:dyDescent="0.2">
      <c r="A26">
        <v>0</v>
      </c>
      <c r="B26">
        <v>0</v>
      </c>
      <c r="C26">
        <v>0</v>
      </c>
      <c r="D26">
        <v>0</v>
      </c>
    </row>
    <row r="27" spans="1:4" x14ac:dyDescent="0.2">
      <c r="A27">
        <v>0</v>
      </c>
      <c r="B27">
        <v>0</v>
      </c>
      <c r="C27">
        <v>0</v>
      </c>
      <c r="D27">
        <v>0</v>
      </c>
    </row>
    <row r="28" spans="1:4" x14ac:dyDescent="0.2">
      <c r="A28">
        <v>0</v>
      </c>
      <c r="B28">
        <v>0</v>
      </c>
      <c r="C28">
        <v>0</v>
      </c>
      <c r="D28">
        <v>0</v>
      </c>
    </row>
    <row r="29" spans="1:4" x14ac:dyDescent="0.2">
      <c r="A29">
        <v>0</v>
      </c>
      <c r="B29">
        <v>0</v>
      </c>
      <c r="C29">
        <v>0</v>
      </c>
      <c r="D29">
        <v>0</v>
      </c>
    </row>
    <row r="30" spans="1:4" x14ac:dyDescent="0.2">
      <c r="A30">
        <v>0</v>
      </c>
      <c r="B30">
        <v>0</v>
      </c>
      <c r="C30">
        <v>0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Cosa contiene questo file</vt:lpstr>
      <vt:lpstr>0_Preliminari</vt:lpstr>
      <vt:lpstr>1_Misure</vt:lpstr>
      <vt:lpstr>Exp_CW</vt:lpstr>
      <vt:lpstr>Exp_CCW</vt:lpstr>
      <vt:lpstr>Exp_CWmax</vt:lpstr>
      <vt:lpstr>Exp_CCWmax</vt:lpstr>
      <vt:lpstr>Exp_CWCCW</vt:lpstr>
      <vt:lpstr>Exp_CCWCW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Ballico</dc:creator>
  <cp:lastModifiedBy>Mattia Ballico</cp:lastModifiedBy>
  <dcterms:created xsi:type="dcterms:W3CDTF">2024-11-03T14:19:35Z</dcterms:created>
  <dcterms:modified xsi:type="dcterms:W3CDTF">2024-11-03T20:58:59Z</dcterms:modified>
</cp:coreProperties>
</file>