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\Google Drive\NVQ\"/>
    </mc:Choice>
  </mc:AlternateContent>
  <xr:revisionPtr revIDLastSave="0" documentId="13_ncr:1_{0315A842-A339-4144-9A2E-279F9E51ECC9}" xr6:coauthVersionLast="40" xr6:coauthVersionMax="40" xr10:uidLastSave="{00000000-0000-0000-0000-000000000000}"/>
  <bookViews>
    <workbookView xWindow="0" yWindow="0" windowWidth="38400" windowHeight="17565" tabRatio="148" xr2:uid="{00000000-000D-0000-FFFF-FFFF00000000}"/>
  </bookViews>
  <sheets>
    <sheet name="Sheet1 (2)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96" i="2" l="1"/>
  <c r="A1" i="3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J3" i="2"/>
  <c r="J4" i="2"/>
  <c r="J5" i="2"/>
  <c r="J7" i="2"/>
  <c r="J8" i="2"/>
  <c r="J9" i="2"/>
  <c r="J10" i="2"/>
  <c r="J11" i="2"/>
  <c r="J12" i="2"/>
  <c r="J14" i="2"/>
  <c r="J15" i="2"/>
  <c r="J16" i="2"/>
  <c r="J17" i="2"/>
  <c r="J18" i="2"/>
  <c r="J20" i="2"/>
  <c r="J21" i="2"/>
  <c r="J22" i="2"/>
  <c r="J23" i="2"/>
  <c r="J24" i="2"/>
  <c r="J26" i="2"/>
  <c r="J27" i="2"/>
  <c r="J28" i="2"/>
  <c r="J29" i="2"/>
  <c r="J31" i="2"/>
  <c r="J32" i="2"/>
  <c r="J33" i="2"/>
  <c r="J34" i="2"/>
  <c r="J35" i="2"/>
  <c r="J37" i="2"/>
  <c r="J38" i="2"/>
  <c r="J39" i="2"/>
  <c r="J40" i="2"/>
  <c r="J41" i="2"/>
  <c r="J42" i="2"/>
  <c r="J43" i="2"/>
  <c r="J44" i="2"/>
  <c r="J45" i="2"/>
  <c r="J46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5" i="2"/>
  <c r="J106" i="2"/>
  <c r="J107" i="2"/>
  <c r="J108" i="2"/>
  <c r="J109" i="2"/>
  <c r="J111" i="2"/>
  <c r="J112" i="2"/>
  <c r="J113" i="2"/>
  <c r="J114" i="2"/>
  <c r="J115" i="2"/>
  <c r="J116" i="2"/>
  <c r="J118" i="2"/>
  <c r="J119" i="2"/>
  <c r="J120" i="2"/>
  <c r="J121" i="2"/>
  <c r="J122" i="2"/>
  <c r="J123" i="2"/>
  <c r="J124" i="2"/>
  <c r="J125" i="2"/>
  <c r="J126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3" i="2"/>
  <c r="J144" i="2"/>
  <c r="J145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8" i="2"/>
  <c r="J179" i="2"/>
  <c r="J180" i="2"/>
  <c r="J181" i="2"/>
  <c r="J182" i="2"/>
  <c r="J183" i="2"/>
  <c r="J184" i="2"/>
  <c r="J186" i="2"/>
  <c r="J187" i="2"/>
  <c r="J188" i="2"/>
  <c r="J189" i="2"/>
  <c r="J190" i="2"/>
  <c r="J191" i="2"/>
  <c r="J192" i="2"/>
  <c r="J193" i="2"/>
  <c r="J194" i="2"/>
  <c r="J195" i="2"/>
  <c r="J197" i="2"/>
  <c r="J198" i="2"/>
  <c r="J199" i="2"/>
  <c r="J200" i="2"/>
  <c r="J201" i="2"/>
  <c r="J202" i="2"/>
  <c r="J203" i="2"/>
  <c r="J204" i="2"/>
  <c r="J206" i="2"/>
  <c r="J207" i="2"/>
  <c r="J209" i="2"/>
  <c r="J210" i="2"/>
  <c r="J211" i="2"/>
  <c r="J213" i="2"/>
  <c r="J214" i="2"/>
  <c r="J215" i="2"/>
  <c r="J217" i="2"/>
  <c r="J218" i="2"/>
  <c r="J219" i="2"/>
  <c r="J220" i="2"/>
  <c r="J222" i="2"/>
  <c r="J223" i="2"/>
  <c r="J225" i="2"/>
  <c r="J226" i="2"/>
  <c r="J228" i="2"/>
  <c r="J229" i="2"/>
  <c r="J230" i="2"/>
  <c r="J231" i="2"/>
  <c r="J232" i="2"/>
  <c r="J233" i="2"/>
  <c r="J235" i="2"/>
  <c r="J236" i="2"/>
  <c r="J237" i="2"/>
  <c r="J238" i="2"/>
  <c r="J239" i="2"/>
  <c r="J240" i="2"/>
  <c r="J242" i="2"/>
  <c r="J243" i="2"/>
  <c r="J244" i="2"/>
  <c r="J245" i="2"/>
  <c r="J246" i="2"/>
  <c r="J247" i="2"/>
  <c r="J248" i="2"/>
  <c r="J249" i="2"/>
  <c r="J250" i="2"/>
  <c r="J251" i="2"/>
  <c r="J252" i="2"/>
  <c r="J254" i="2"/>
  <c r="J255" i="2"/>
  <c r="J256" i="2"/>
  <c r="J257" i="2"/>
  <c r="J258" i="2"/>
  <c r="J259" i="2"/>
  <c r="J260" i="2"/>
  <c r="J261" i="2"/>
  <c r="J262" i="2"/>
  <c r="J263" i="2"/>
  <c r="J264" i="2"/>
  <c r="J266" i="2"/>
  <c r="J267" i="2"/>
  <c r="J268" i="2"/>
  <c r="J269" i="2"/>
  <c r="J270" i="2"/>
  <c r="J271" i="2"/>
  <c r="J272" i="2"/>
  <c r="J273" i="2"/>
  <c r="J275" i="2"/>
  <c r="J276" i="2"/>
  <c r="J277" i="2"/>
  <c r="J278" i="2"/>
  <c r="J280" i="2"/>
  <c r="J281" i="2"/>
  <c r="J282" i="2"/>
  <c r="J283" i="2"/>
  <c r="J284" i="2"/>
  <c r="J285" i="2"/>
  <c r="J286" i="2"/>
  <c r="J287" i="2"/>
  <c r="J288" i="2"/>
  <c r="J289" i="2"/>
  <c r="J290" i="2"/>
  <c r="J292" i="2"/>
  <c r="J293" i="2"/>
  <c r="J294" i="2"/>
  <c r="J295" i="2"/>
  <c r="J296" i="2"/>
  <c r="J298" i="2"/>
  <c r="J299" i="2"/>
  <c r="J300" i="2"/>
  <c r="J301" i="2"/>
  <c r="J302" i="2"/>
  <c r="J303" i="2"/>
  <c r="J305" i="2"/>
  <c r="J306" i="2"/>
  <c r="J307" i="2"/>
  <c r="J308" i="2"/>
  <c r="J309" i="2"/>
  <c r="J310" i="2"/>
  <c r="J311" i="2"/>
  <c r="J312" i="2"/>
  <c r="J313" i="2"/>
  <c r="J314" i="2"/>
  <c r="J315" i="2"/>
  <c r="J317" i="2"/>
  <c r="J318" i="2"/>
  <c r="J319" i="2"/>
  <c r="J320" i="2"/>
  <c r="J321" i="2"/>
  <c r="J322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4" i="2"/>
  <c r="J355" i="2"/>
  <c r="J356" i="2"/>
  <c r="J357" i="2"/>
  <c r="J358" i="2"/>
  <c r="J360" i="2"/>
  <c r="J361" i="2"/>
  <c r="J363" i="2"/>
  <c r="J364" i="2"/>
  <c r="J365" i="2"/>
  <c r="J366" i="2"/>
  <c r="J367" i="2"/>
  <c r="J368" i="2"/>
  <c r="J369" i="2"/>
  <c r="J370" i="2"/>
  <c r="J371" i="2"/>
  <c r="J373" i="2"/>
  <c r="J374" i="2"/>
  <c r="J375" i="2"/>
  <c r="J376" i="2"/>
  <c r="J377" i="2"/>
  <c r="J379" i="2"/>
  <c r="J380" i="2"/>
  <c r="J381" i="2"/>
  <c r="J382" i="2"/>
  <c r="J383" i="2"/>
  <c r="J384" i="2"/>
  <c r="J386" i="2"/>
  <c r="J387" i="2"/>
  <c r="J388" i="2"/>
  <c r="J389" i="2"/>
  <c r="J390" i="2"/>
  <c r="J391" i="2"/>
  <c r="J392" i="2"/>
  <c r="J393" i="2"/>
  <c r="J394" i="2"/>
  <c r="J395" i="2"/>
  <c r="J396" i="2"/>
  <c r="J398" i="2"/>
  <c r="J399" i="2"/>
  <c r="J400" i="2"/>
  <c r="J401" i="2"/>
  <c r="J402" i="2"/>
  <c r="J403" i="2"/>
  <c r="J405" i="2"/>
  <c r="J406" i="2"/>
  <c r="J407" i="2"/>
  <c r="J408" i="2"/>
  <c r="J409" i="2"/>
  <c r="J410" i="2"/>
  <c r="J411" i="2"/>
  <c r="J412" i="2"/>
  <c r="J413" i="2"/>
  <c r="J414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1" i="2"/>
  <c r="J432" i="2"/>
  <c r="J433" i="2"/>
  <c r="J434" i="2"/>
  <c r="J435" i="2"/>
  <c r="J437" i="2"/>
  <c r="J438" i="2"/>
  <c r="J439" i="2"/>
  <c r="J440" i="2"/>
  <c r="J441" i="2"/>
  <c r="J442" i="2"/>
  <c r="J443" i="2"/>
  <c r="J444" i="2"/>
  <c r="J445" i="2"/>
  <c r="J446" i="2"/>
  <c r="J447" i="2"/>
  <c r="J449" i="2"/>
  <c r="J450" i="2"/>
  <c r="J451" i="2"/>
  <c r="J452" i="2"/>
  <c r="J453" i="2"/>
  <c r="J455" i="2"/>
  <c r="J456" i="2"/>
  <c r="J457" i="2"/>
  <c r="J459" i="2"/>
  <c r="J460" i="2"/>
  <c r="J461" i="2"/>
  <c r="J462" i="2"/>
  <c r="J463" i="2"/>
  <c r="J464" i="2"/>
  <c r="J465" i="2"/>
  <c r="J467" i="2"/>
  <c r="J468" i="2"/>
  <c r="J469" i="2"/>
  <c r="J470" i="2"/>
  <c r="J471" i="2"/>
  <c r="J472" i="2"/>
  <c r="J473" i="2"/>
  <c r="J474" i="2"/>
  <c r="J475" i="2"/>
  <c r="J476" i="2"/>
  <c r="J477" i="2"/>
  <c r="J479" i="2"/>
  <c r="J480" i="2"/>
  <c r="J481" i="2"/>
  <c r="J482" i="2"/>
  <c r="J483" i="2"/>
  <c r="J484" i="2"/>
  <c r="J486" i="2"/>
  <c r="J487" i="2"/>
  <c r="J488" i="2"/>
  <c r="J489" i="2"/>
  <c r="J490" i="2"/>
  <c r="J491" i="2"/>
  <c r="J492" i="2"/>
  <c r="J493" i="2"/>
  <c r="J494" i="2"/>
  <c r="J495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2" i="2"/>
  <c r="J513" i="2"/>
  <c r="J514" i="2"/>
  <c r="J516" i="2"/>
  <c r="J517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3" i="2"/>
  <c r="J534" i="2"/>
  <c r="J535" i="2"/>
  <c r="J536" i="2"/>
  <c r="J537" i="2"/>
  <c r="J539" i="2"/>
  <c r="J540" i="2"/>
  <c r="J541" i="2"/>
  <c r="J542" i="2"/>
  <c r="J543" i="2"/>
  <c r="J545" i="2"/>
  <c r="J546" i="2"/>
  <c r="J547" i="2"/>
  <c r="J548" i="2"/>
  <c r="J549" i="2"/>
  <c r="J550" i="2"/>
  <c r="J551" i="2"/>
  <c r="J552" i="2"/>
  <c r="J554" i="2"/>
  <c r="J555" i="2"/>
  <c r="J556" i="2"/>
  <c r="J557" i="2"/>
  <c r="J558" i="2"/>
  <c r="J559" i="2"/>
  <c r="J560" i="2"/>
  <c r="J561" i="2"/>
  <c r="J562" i="2"/>
  <c r="J563" i="2"/>
  <c r="J564" i="2"/>
  <c r="J566" i="2"/>
  <c r="J567" i="2"/>
  <c r="J568" i="2"/>
  <c r="J569" i="2"/>
  <c r="J570" i="2"/>
  <c r="J571" i="2"/>
  <c r="J572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7" i="2"/>
  <c r="J588" i="2"/>
  <c r="J589" i="2"/>
  <c r="J590" i="2"/>
  <c r="J591" i="2"/>
  <c r="J593" i="2"/>
  <c r="J594" i="2"/>
  <c r="J595" i="2"/>
  <c r="J596" i="2"/>
  <c r="J597" i="2"/>
  <c r="J599" i="2"/>
  <c r="J600" i="2"/>
  <c r="J601" i="2"/>
  <c r="J602" i="2"/>
  <c r="J604" i="2"/>
  <c r="J605" i="2"/>
  <c r="J606" i="2"/>
  <c r="J608" i="2"/>
  <c r="J609" i="2"/>
  <c r="J610" i="2"/>
  <c r="J611" i="2"/>
  <c r="J612" i="2"/>
  <c r="J613" i="2"/>
  <c r="J614" i="2"/>
  <c r="J615" i="2"/>
  <c r="J616" i="2"/>
  <c r="J618" i="2"/>
  <c r="J619" i="2"/>
  <c r="J620" i="2"/>
  <c r="J621" i="2"/>
  <c r="J622" i="2"/>
  <c r="J624" i="2"/>
  <c r="J625" i="2"/>
  <c r="J626" i="2"/>
  <c r="J627" i="2"/>
  <c r="J628" i="2"/>
  <c r="J629" i="2"/>
  <c r="J630" i="2"/>
  <c r="J631" i="2"/>
  <c r="J633" i="2"/>
  <c r="J634" i="2"/>
  <c r="J635" i="2"/>
  <c r="J637" i="2"/>
  <c r="J638" i="2"/>
  <c r="J639" i="2"/>
  <c r="J640" i="2"/>
  <c r="J641" i="2"/>
  <c r="J642" i="2"/>
  <c r="J643" i="2"/>
  <c r="J644" i="2"/>
  <c r="J645" i="2"/>
  <c r="J647" i="2"/>
  <c r="J648" i="2"/>
  <c r="J649" i="2"/>
  <c r="J650" i="2"/>
  <c r="J651" i="2"/>
  <c r="J653" i="2"/>
  <c r="J654" i="2"/>
  <c r="J655" i="2"/>
  <c r="J656" i="2"/>
  <c r="J657" i="2"/>
  <c r="J658" i="2"/>
  <c r="J659" i="2"/>
  <c r="H8" i="3" l="1"/>
  <c r="D8" i="3"/>
  <c r="G3" i="2"/>
  <c r="G4" i="2"/>
  <c r="G5" i="2"/>
  <c r="G11" i="2"/>
  <c r="G12" i="2"/>
  <c r="G18" i="2"/>
  <c r="G24" i="2"/>
  <c r="G29" i="2"/>
  <c r="G35" i="2"/>
  <c r="G45" i="2"/>
  <c r="G46" i="2"/>
  <c r="G73" i="2"/>
  <c r="G74" i="2"/>
  <c r="G75" i="2"/>
  <c r="G103" i="2"/>
  <c r="G108" i="2"/>
  <c r="G109" i="2"/>
  <c r="G119" i="2"/>
  <c r="G125" i="2"/>
  <c r="G126" i="2"/>
  <c r="G140" i="2"/>
  <c r="G141" i="2"/>
  <c r="G168" i="2"/>
  <c r="G184" i="2"/>
  <c r="G192" i="2"/>
  <c r="G193" i="2"/>
  <c r="G194" i="2"/>
  <c r="G195" i="2"/>
  <c r="G198" i="2"/>
  <c r="G204" i="2"/>
  <c r="G211" i="2"/>
  <c r="G215" i="2"/>
  <c r="G230" i="2"/>
  <c r="G231" i="2"/>
  <c r="G232" i="2"/>
  <c r="G233" i="2"/>
  <c r="G240" i="2"/>
  <c r="G269" i="2"/>
  <c r="G270" i="2"/>
  <c r="G271" i="2"/>
  <c r="G272" i="2"/>
  <c r="G273" i="2"/>
  <c r="G289" i="2"/>
  <c r="G290" i="2"/>
  <c r="G311" i="2"/>
  <c r="G312" i="2"/>
  <c r="G313" i="2"/>
  <c r="G314" i="2"/>
  <c r="G315" i="2"/>
  <c r="G322" i="2"/>
  <c r="G335" i="2"/>
  <c r="G349" i="2"/>
  <c r="G350" i="2"/>
  <c r="G351" i="2"/>
  <c r="G352" i="2"/>
  <c r="G358" i="2"/>
  <c r="G371" i="2"/>
  <c r="G392" i="2"/>
  <c r="G393" i="2"/>
  <c r="G394" i="2"/>
  <c r="G395" i="2"/>
  <c r="G396" i="2"/>
  <c r="G403" i="2"/>
  <c r="G427" i="2"/>
  <c r="G428" i="2"/>
  <c r="G429" i="2"/>
  <c r="G434" i="2"/>
  <c r="G435" i="2"/>
  <c r="G447" i="2"/>
  <c r="G473" i="2"/>
  <c r="G474" i="2"/>
  <c r="G475" i="2"/>
  <c r="G476" i="2"/>
  <c r="G477" i="2"/>
  <c r="G484" i="2"/>
  <c r="G527" i="2"/>
  <c r="G528" i="2"/>
  <c r="G529" i="2"/>
  <c r="G530" i="2"/>
  <c r="G531" i="2"/>
  <c r="G536" i="2"/>
  <c r="G537" i="2"/>
  <c r="G551" i="2"/>
  <c r="G552" i="2"/>
  <c r="G560" i="2"/>
  <c r="G561" i="2"/>
  <c r="G562" i="2"/>
  <c r="G563" i="2"/>
  <c r="G564" i="2"/>
  <c r="G572" i="2"/>
  <c r="G583" i="2"/>
  <c r="G584" i="2"/>
  <c r="G585" i="2"/>
  <c r="G590" i="2"/>
  <c r="G591" i="2"/>
  <c r="G612" i="2"/>
  <c r="G613" i="2"/>
  <c r="G614" i="2"/>
  <c r="G615" i="2"/>
  <c r="G616" i="2"/>
  <c r="G631" i="2"/>
  <c r="G643" i="2"/>
  <c r="G644" i="2"/>
  <c r="G645" i="2"/>
  <c r="G651" i="2"/>
  <c r="G658" i="2"/>
  <c r="G659" i="2"/>
  <c r="I3" i="2"/>
  <c r="I4" i="2"/>
  <c r="I5" i="2"/>
  <c r="K5" i="2" s="1"/>
  <c r="I6" i="2"/>
  <c r="I11" i="2"/>
  <c r="K11" i="2" s="1"/>
  <c r="I12" i="2"/>
  <c r="I13" i="2"/>
  <c r="I18" i="2"/>
  <c r="I19" i="2"/>
  <c r="I24" i="2"/>
  <c r="K24" i="2" s="1"/>
  <c r="I25" i="2"/>
  <c r="I29" i="2"/>
  <c r="I30" i="2"/>
  <c r="I35" i="2"/>
  <c r="I36" i="2"/>
  <c r="I45" i="2"/>
  <c r="I46" i="2"/>
  <c r="K46" i="2" s="1"/>
  <c r="I47" i="2"/>
  <c r="I73" i="2"/>
  <c r="I74" i="2"/>
  <c r="K74" i="2" s="1"/>
  <c r="I75" i="2"/>
  <c r="K75" i="2" s="1"/>
  <c r="I76" i="2"/>
  <c r="I90" i="2"/>
  <c r="I103" i="2"/>
  <c r="K103" i="2" s="1"/>
  <c r="I104" i="2"/>
  <c r="I108" i="2"/>
  <c r="I109" i="2"/>
  <c r="K109" i="2" s="1"/>
  <c r="I110" i="2"/>
  <c r="I117" i="2"/>
  <c r="I119" i="2"/>
  <c r="I125" i="2"/>
  <c r="I126" i="2"/>
  <c r="I127" i="2"/>
  <c r="I140" i="2"/>
  <c r="K140" i="2" s="1"/>
  <c r="I141" i="2"/>
  <c r="I142" i="2"/>
  <c r="I146" i="2"/>
  <c r="I168" i="2"/>
  <c r="I169" i="2"/>
  <c r="I177" i="2"/>
  <c r="I184" i="2"/>
  <c r="K184" i="2" s="1"/>
  <c r="I185" i="2"/>
  <c r="I192" i="2"/>
  <c r="K192" i="2" s="1"/>
  <c r="I193" i="2"/>
  <c r="K193" i="2" s="1"/>
  <c r="I194" i="2"/>
  <c r="K194" i="2" s="1"/>
  <c r="I195" i="2"/>
  <c r="K195" i="2" s="1"/>
  <c r="I196" i="2"/>
  <c r="I198" i="2"/>
  <c r="I204" i="2"/>
  <c r="I205" i="2"/>
  <c r="I208" i="2"/>
  <c r="I211" i="2"/>
  <c r="I212" i="2"/>
  <c r="I215" i="2"/>
  <c r="I216" i="2"/>
  <c r="I221" i="2"/>
  <c r="I224" i="2"/>
  <c r="I227" i="2"/>
  <c r="I230" i="2"/>
  <c r="I231" i="2"/>
  <c r="K231" i="2" s="1"/>
  <c r="I232" i="2"/>
  <c r="K232" i="2" s="1"/>
  <c r="I233" i="2"/>
  <c r="K233" i="2" s="1"/>
  <c r="I234" i="2"/>
  <c r="I240" i="2"/>
  <c r="K240" i="2" s="1"/>
  <c r="I241" i="2"/>
  <c r="I253" i="2"/>
  <c r="I265" i="2"/>
  <c r="I269" i="2"/>
  <c r="K269" i="2" s="1"/>
  <c r="I270" i="2"/>
  <c r="K270" i="2" s="1"/>
  <c r="I271" i="2"/>
  <c r="K271" i="2" s="1"/>
  <c r="I272" i="2"/>
  <c r="K272" i="2" s="1"/>
  <c r="I273" i="2"/>
  <c r="K273" i="2" s="1"/>
  <c r="I274" i="2"/>
  <c r="I279" i="2"/>
  <c r="I289" i="2"/>
  <c r="K289" i="2" s="1"/>
  <c r="I290" i="2"/>
  <c r="K290" i="2" s="1"/>
  <c r="I291" i="2"/>
  <c r="I297" i="2"/>
  <c r="I304" i="2"/>
  <c r="I311" i="2"/>
  <c r="K311" i="2" s="1"/>
  <c r="I312" i="2"/>
  <c r="I313" i="2"/>
  <c r="K313" i="2" s="1"/>
  <c r="I314" i="2"/>
  <c r="K314" i="2" s="1"/>
  <c r="I315" i="2"/>
  <c r="K315" i="2" s="1"/>
  <c r="I316" i="2"/>
  <c r="I322" i="2"/>
  <c r="K322" i="2" s="1"/>
  <c r="I323" i="2"/>
  <c r="I335" i="2"/>
  <c r="K335" i="2" s="1"/>
  <c r="I336" i="2"/>
  <c r="I349" i="2"/>
  <c r="K349" i="2" s="1"/>
  <c r="I350" i="2"/>
  <c r="K350" i="2" s="1"/>
  <c r="I351" i="2"/>
  <c r="K351" i="2" s="1"/>
  <c r="I352" i="2"/>
  <c r="K352" i="2" s="1"/>
  <c r="I353" i="2"/>
  <c r="I358" i="2"/>
  <c r="K358" i="2" s="1"/>
  <c r="I359" i="2"/>
  <c r="I362" i="2"/>
  <c r="I371" i="2"/>
  <c r="K371" i="2" s="1"/>
  <c r="I372" i="2"/>
  <c r="I378" i="2"/>
  <c r="I385" i="2"/>
  <c r="I392" i="2"/>
  <c r="K392" i="2" s="1"/>
  <c r="I393" i="2"/>
  <c r="I394" i="2"/>
  <c r="K394" i="2" s="1"/>
  <c r="I395" i="2"/>
  <c r="K395" i="2" s="1"/>
  <c r="I396" i="2"/>
  <c r="I397" i="2"/>
  <c r="I403" i="2"/>
  <c r="I404" i="2"/>
  <c r="I415" i="2"/>
  <c r="I427" i="2"/>
  <c r="K427" i="2" s="1"/>
  <c r="I428" i="2"/>
  <c r="K428" i="2" s="1"/>
  <c r="I429" i="2"/>
  <c r="K429" i="2" s="1"/>
  <c r="I430" i="2"/>
  <c r="I434" i="2"/>
  <c r="K434" i="2" s="1"/>
  <c r="I435" i="2"/>
  <c r="I436" i="2"/>
  <c r="I447" i="2"/>
  <c r="K447" i="2" s="1"/>
  <c r="I448" i="2"/>
  <c r="I454" i="2"/>
  <c r="I458" i="2"/>
  <c r="I466" i="2"/>
  <c r="I473" i="2"/>
  <c r="I474" i="2"/>
  <c r="I475" i="2"/>
  <c r="K475" i="2" s="1"/>
  <c r="I476" i="2"/>
  <c r="K476" i="2" s="1"/>
  <c r="I477" i="2"/>
  <c r="K477" i="2" s="1"/>
  <c r="I478" i="2"/>
  <c r="I484" i="2"/>
  <c r="K484" i="2" s="1"/>
  <c r="I485" i="2"/>
  <c r="I496" i="2"/>
  <c r="I511" i="2"/>
  <c r="I515" i="2"/>
  <c r="I518" i="2"/>
  <c r="I527" i="2"/>
  <c r="K527" i="2" s="1"/>
  <c r="I528" i="2"/>
  <c r="K528" i="2" s="1"/>
  <c r="I529" i="2"/>
  <c r="K529" i="2" s="1"/>
  <c r="I530" i="2"/>
  <c r="K530" i="2" s="1"/>
  <c r="I531" i="2"/>
  <c r="K531" i="2" s="1"/>
  <c r="I532" i="2"/>
  <c r="I536" i="2"/>
  <c r="K536" i="2" s="1"/>
  <c r="I537" i="2"/>
  <c r="K537" i="2" s="1"/>
  <c r="I538" i="2"/>
  <c r="I544" i="2"/>
  <c r="I551" i="2"/>
  <c r="K551" i="2" s="1"/>
  <c r="I552" i="2"/>
  <c r="K552" i="2" s="1"/>
  <c r="I553" i="2"/>
  <c r="I560" i="2"/>
  <c r="K560" i="2" s="1"/>
  <c r="I561" i="2"/>
  <c r="I562" i="2"/>
  <c r="I563" i="2"/>
  <c r="K563" i="2" s="1"/>
  <c r="I564" i="2"/>
  <c r="I565" i="2"/>
  <c r="I572" i="2"/>
  <c r="I573" i="2"/>
  <c r="I583" i="2"/>
  <c r="I584" i="2"/>
  <c r="K584" i="2" s="1"/>
  <c r="I585" i="2"/>
  <c r="I586" i="2"/>
  <c r="I590" i="2"/>
  <c r="K590" i="2" s="1"/>
  <c r="I591" i="2"/>
  <c r="I592" i="2"/>
  <c r="I598" i="2"/>
  <c r="I603" i="2"/>
  <c r="I607" i="2"/>
  <c r="I612" i="2"/>
  <c r="K612" i="2" s="1"/>
  <c r="I613" i="2"/>
  <c r="I614" i="2"/>
  <c r="K614" i="2" s="1"/>
  <c r="I615" i="2"/>
  <c r="K615" i="2" s="1"/>
  <c r="I616" i="2"/>
  <c r="K616" i="2" s="1"/>
  <c r="I617" i="2"/>
  <c r="I623" i="2"/>
  <c r="I631" i="2"/>
  <c r="K631" i="2" s="1"/>
  <c r="I632" i="2"/>
  <c r="I636" i="2"/>
  <c r="I643" i="2"/>
  <c r="K643" i="2" s="1"/>
  <c r="I644" i="2"/>
  <c r="K644" i="2" s="1"/>
  <c r="I645" i="2"/>
  <c r="K645" i="2" s="1"/>
  <c r="I646" i="2"/>
  <c r="I651" i="2"/>
  <c r="K651" i="2" s="1"/>
  <c r="I652" i="2"/>
  <c r="I658" i="2"/>
  <c r="K658" i="2" s="1"/>
  <c r="I659" i="2"/>
  <c r="K659" i="2" s="1"/>
  <c r="P6" i="2"/>
  <c r="Q6" i="2"/>
  <c r="R6" i="2"/>
  <c r="S6" i="2"/>
  <c r="T6" i="2"/>
  <c r="P13" i="2"/>
  <c r="Q13" i="2"/>
  <c r="R13" i="2"/>
  <c r="S13" i="2"/>
  <c r="T13" i="2"/>
  <c r="P19" i="2"/>
  <c r="Q19" i="2"/>
  <c r="R19" i="2"/>
  <c r="S19" i="2"/>
  <c r="T19" i="2"/>
  <c r="P25" i="2"/>
  <c r="Q25" i="2"/>
  <c r="R25" i="2"/>
  <c r="S25" i="2"/>
  <c r="T25" i="2"/>
  <c r="P30" i="2"/>
  <c r="Q30" i="2"/>
  <c r="R30" i="2"/>
  <c r="S30" i="2"/>
  <c r="T30" i="2"/>
  <c r="P36" i="2"/>
  <c r="Q36" i="2"/>
  <c r="R36" i="2"/>
  <c r="S36" i="2"/>
  <c r="T36" i="2"/>
  <c r="P47" i="2"/>
  <c r="Q47" i="2"/>
  <c r="R47" i="2"/>
  <c r="S47" i="2"/>
  <c r="T47" i="2"/>
  <c r="P76" i="2"/>
  <c r="Q76" i="2"/>
  <c r="R76" i="2"/>
  <c r="S76" i="2"/>
  <c r="T76" i="2"/>
  <c r="P90" i="2"/>
  <c r="Q90" i="2"/>
  <c r="R90" i="2"/>
  <c r="S90" i="2"/>
  <c r="T90" i="2"/>
  <c r="P104" i="2"/>
  <c r="Q104" i="2"/>
  <c r="R104" i="2"/>
  <c r="S104" i="2"/>
  <c r="T104" i="2"/>
  <c r="P110" i="2"/>
  <c r="Q110" i="2"/>
  <c r="R110" i="2"/>
  <c r="S110" i="2"/>
  <c r="T110" i="2"/>
  <c r="P117" i="2"/>
  <c r="Q117" i="2"/>
  <c r="R117" i="2"/>
  <c r="S117" i="2"/>
  <c r="T117" i="2"/>
  <c r="P127" i="2"/>
  <c r="Q127" i="2"/>
  <c r="R127" i="2"/>
  <c r="S127" i="2"/>
  <c r="T127" i="2"/>
  <c r="P142" i="2"/>
  <c r="Q142" i="2"/>
  <c r="R142" i="2"/>
  <c r="S142" i="2"/>
  <c r="T142" i="2"/>
  <c r="P146" i="2"/>
  <c r="Q146" i="2"/>
  <c r="R146" i="2"/>
  <c r="S146" i="2"/>
  <c r="T146" i="2"/>
  <c r="P169" i="2"/>
  <c r="Q169" i="2"/>
  <c r="R169" i="2"/>
  <c r="S169" i="2"/>
  <c r="T169" i="2"/>
  <c r="P177" i="2"/>
  <c r="Q177" i="2"/>
  <c r="R177" i="2"/>
  <c r="S177" i="2"/>
  <c r="T177" i="2"/>
  <c r="P185" i="2"/>
  <c r="Q185" i="2"/>
  <c r="R185" i="2"/>
  <c r="S185" i="2"/>
  <c r="T185" i="2"/>
  <c r="P196" i="2"/>
  <c r="Q196" i="2"/>
  <c r="R196" i="2"/>
  <c r="S196" i="2"/>
  <c r="T196" i="2"/>
  <c r="P205" i="2"/>
  <c r="Q205" i="2"/>
  <c r="R205" i="2"/>
  <c r="S205" i="2"/>
  <c r="T205" i="2"/>
  <c r="P208" i="2"/>
  <c r="Q208" i="2"/>
  <c r="R208" i="2"/>
  <c r="S208" i="2"/>
  <c r="T208" i="2"/>
  <c r="P212" i="2"/>
  <c r="Q212" i="2"/>
  <c r="R212" i="2"/>
  <c r="S212" i="2"/>
  <c r="T212" i="2"/>
  <c r="P216" i="2"/>
  <c r="Q216" i="2"/>
  <c r="R216" i="2"/>
  <c r="S216" i="2"/>
  <c r="T216" i="2"/>
  <c r="P221" i="2"/>
  <c r="Q221" i="2"/>
  <c r="R221" i="2"/>
  <c r="S221" i="2"/>
  <c r="T221" i="2"/>
  <c r="P224" i="2"/>
  <c r="Q224" i="2"/>
  <c r="R224" i="2"/>
  <c r="S224" i="2"/>
  <c r="T224" i="2"/>
  <c r="P227" i="2"/>
  <c r="Q227" i="2"/>
  <c r="R227" i="2"/>
  <c r="S227" i="2"/>
  <c r="T227" i="2"/>
  <c r="P234" i="2"/>
  <c r="Q234" i="2"/>
  <c r="R234" i="2"/>
  <c r="S234" i="2"/>
  <c r="T234" i="2"/>
  <c r="P241" i="2"/>
  <c r="Q241" i="2"/>
  <c r="R241" i="2"/>
  <c r="S241" i="2"/>
  <c r="T241" i="2"/>
  <c r="P253" i="2"/>
  <c r="Q253" i="2"/>
  <c r="R253" i="2"/>
  <c r="S253" i="2"/>
  <c r="T253" i="2"/>
  <c r="P265" i="2"/>
  <c r="Q265" i="2"/>
  <c r="R265" i="2"/>
  <c r="S265" i="2"/>
  <c r="T265" i="2"/>
  <c r="P274" i="2"/>
  <c r="Q274" i="2"/>
  <c r="R274" i="2"/>
  <c r="S274" i="2"/>
  <c r="T274" i="2"/>
  <c r="P279" i="2"/>
  <c r="Q279" i="2"/>
  <c r="R279" i="2"/>
  <c r="S279" i="2"/>
  <c r="T279" i="2"/>
  <c r="P291" i="2"/>
  <c r="Q291" i="2"/>
  <c r="R291" i="2"/>
  <c r="S291" i="2"/>
  <c r="T291" i="2"/>
  <c r="P297" i="2"/>
  <c r="Q297" i="2"/>
  <c r="R297" i="2"/>
  <c r="S297" i="2"/>
  <c r="T297" i="2"/>
  <c r="P304" i="2"/>
  <c r="Q304" i="2"/>
  <c r="R304" i="2"/>
  <c r="S304" i="2"/>
  <c r="T304" i="2"/>
  <c r="P316" i="2"/>
  <c r="Q316" i="2"/>
  <c r="R316" i="2"/>
  <c r="S316" i="2"/>
  <c r="T316" i="2"/>
  <c r="P323" i="2"/>
  <c r="Q323" i="2"/>
  <c r="R323" i="2"/>
  <c r="S323" i="2"/>
  <c r="T323" i="2"/>
  <c r="P336" i="2"/>
  <c r="Q336" i="2"/>
  <c r="R336" i="2"/>
  <c r="S336" i="2"/>
  <c r="T336" i="2"/>
  <c r="P353" i="2"/>
  <c r="Q353" i="2"/>
  <c r="R353" i="2"/>
  <c r="S353" i="2"/>
  <c r="T353" i="2"/>
  <c r="P359" i="2"/>
  <c r="Q359" i="2"/>
  <c r="R359" i="2"/>
  <c r="S359" i="2"/>
  <c r="T359" i="2"/>
  <c r="P362" i="2"/>
  <c r="Q362" i="2"/>
  <c r="R362" i="2"/>
  <c r="S362" i="2"/>
  <c r="T362" i="2"/>
  <c r="P372" i="2"/>
  <c r="Q372" i="2"/>
  <c r="R372" i="2"/>
  <c r="S372" i="2"/>
  <c r="T372" i="2"/>
  <c r="P378" i="2"/>
  <c r="Q378" i="2"/>
  <c r="R378" i="2"/>
  <c r="S378" i="2"/>
  <c r="T378" i="2"/>
  <c r="P385" i="2"/>
  <c r="Q385" i="2"/>
  <c r="R385" i="2"/>
  <c r="S385" i="2"/>
  <c r="T385" i="2"/>
  <c r="P397" i="2"/>
  <c r="Q397" i="2"/>
  <c r="R397" i="2"/>
  <c r="S397" i="2"/>
  <c r="T397" i="2"/>
  <c r="P404" i="2"/>
  <c r="Q404" i="2"/>
  <c r="R404" i="2"/>
  <c r="S404" i="2"/>
  <c r="T404" i="2"/>
  <c r="P415" i="2"/>
  <c r="Q415" i="2"/>
  <c r="R415" i="2"/>
  <c r="S415" i="2"/>
  <c r="T415" i="2"/>
  <c r="P430" i="2"/>
  <c r="Q430" i="2"/>
  <c r="R430" i="2"/>
  <c r="S430" i="2"/>
  <c r="T430" i="2"/>
  <c r="P436" i="2"/>
  <c r="Q436" i="2"/>
  <c r="R436" i="2"/>
  <c r="S436" i="2"/>
  <c r="T436" i="2"/>
  <c r="P448" i="2"/>
  <c r="Q448" i="2"/>
  <c r="R448" i="2"/>
  <c r="S448" i="2"/>
  <c r="T448" i="2"/>
  <c r="P454" i="2"/>
  <c r="Q454" i="2"/>
  <c r="R454" i="2"/>
  <c r="S454" i="2"/>
  <c r="T454" i="2"/>
  <c r="P458" i="2"/>
  <c r="Q458" i="2"/>
  <c r="R458" i="2"/>
  <c r="S458" i="2"/>
  <c r="T458" i="2"/>
  <c r="P466" i="2"/>
  <c r="Q466" i="2"/>
  <c r="R466" i="2"/>
  <c r="S466" i="2"/>
  <c r="T466" i="2"/>
  <c r="P478" i="2"/>
  <c r="Q478" i="2"/>
  <c r="R478" i="2"/>
  <c r="S478" i="2"/>
  <c r="T478" i="2"/>
  <c r="P485" i="2"/>
  <c r="Q485" i="2"/>
  <c r="R485" i="2"/>
  <c r="S485" i="2"/>
  <c r="T485" i="2"/>
  <c r="P496" i="2"/>
  <c r="R496" i="2"/>
  <c r="S496" i="2"/>
  <c r="T496" i="2"/>
  <c r="P511" i="2"/>
  <c r="Q511" i="2"/>
  <c r="R511" i="2"/>
  <c r="S511" i="2"/>
  <c r="T511" i="2"/>
  <c r="P515" i="2"/>
  <c r="Q515" i="2"/>
  <c r="R515" i="2"/>
  <c r="S515" i="2"/>
  <c r="T515" i="2"/>
  <c r="P518" i="2"/>
  <c r="Q518" i="2"/>
  <c r="R518" i="2"/>
  <c r="S518" i="2"/>
  <c r="T518" i="2"/>
  <c r="P532" i="2"/>
  <c r="Q532" i="2"/>
  <c r="R532" i="2"/>
  <c r="S532" i="2"/>
  <c r="T532" i="2"/>
  <c r="P538" i="2"/>
  <c r="Q538" i="2"/>
  <c r="R538" i="2"/>
  <c r="S538" i="2"/>
  <c r="T538" i="2"/>
  <c r="P544" i="2"/>
  <c r="Q544" i="2"/>
  <c r="R544" i="2"/>
  <c r="S544" i="2"/>
  <c r="T544" i="2"/>
  <c r="P553" i="2"/>
  <c r="Q553" i="2"/>
  <c r="R553" i="2"/>
  <c r="S553" i="2"/>
  <c r="T553" i="2"/>
  <c r="P565" i="2"/>
  <c r="Q565" i="2"/>
  <c r="R565" i="2"/>
  <c r="S565" i="2"/>
  <c r="T565" i="2"/>
  <c r="P573" i="2"/>
  <c r="Q573" i="2"/>
  <c r="R573" i="2"/>
  <c r="S573" i="2"/>
  <c r="T573" i="2"/>
  <c r="P586" i="2"/>
  <c r="Q586" i="2"/>
  <c r="R586" i="2"/>
  <c r="S586" i="2"/>
  <c r="T586" i="2"/>
  <c r="P592" i="2"/>
  <c r="Q592" i="2"/>
  <c r="R592" i="2"/>
  <c r="S592" i="2"/>
  <c r="T592" i="2"/>
  <c r="P598" i="2"/>
  <c r="Q598" i="2"/>
  <c r="R598" i="2"/>
  <c r="S598" i="2"/>
  <c r="T598" i="2"/>
  <c r="P603" i="2"/>
  <c r="Q603" i="2"/>
  <c r="R603" i="2"/>
  <c r="S603" i="2"/>
  <c r="T603" i="2"/>
  <c r="P607" i="2"/>
  <c r="Q607" i="2"/>
  <c r="R607" i="2"/>
  <c r="S607" i="2"/>
  <c r="T607" i="2"/>
  <c r="P617" i="2"/>
  <c r="Q617" i="2"/>
  <c r="R617" i="2"/>
  <c r="S617" i="2"/>
  <c r="T617" i="2"/>
  <c r="P623" i="2"/>
  <c r="Q623" i="2"/>
  <c r="R623" i="2"/>
  <c r="S623" i="2"/>
  <c r="T623" i="2"/>
  <c r="P632" i="2"/>
  <c r="Q632" i="2"/>
  <c r="R632" i="2"/>
  <c r="S632" i="2"/>
  <c r="T632" i="2"/>
  <c r="P636" i="2"/>
  <c r="Q636" i="2"/>
  <c r="R636" i="2"/>
  <c r="S636" i="2"/>
  <c r="T636" i="2"/>
  <c r="P646" i="2"/>
  <c r="Q646" i="2"/>
  <c r="R646" i="2"/>
  <c r="S646" i="2"/>
  <c r="T646" i="2"/>
  <c r="P652" i="2"/>
  <c r="Q652" i="2"/>
  <c r="R652" i="2"/>
  <c r="S652" i="2"/>
  <c r="T652" i="2"/>
  <c r="O646" i="2"/>
  <c r="O652" i="2"/>
  <c r="O6" i="2"/>
  <c r="O13" i="2"/>
  <c r="O19" i="2"/>
  <c r="O25" i="2"/>
  <c r="O30" i="2"/>
  <c r="O36" i="2"/>
  <c r="O47" i="2"/>
  <c r="O76" i="2"/>
  <c r="O90" i="2"/>
  <c r="O104" i="2"/>
  <c r="O110" i="2"/>
  <c r="O117" i="2"/>
  <c r="O127" i="2"/>
  <c r="O142" i="2"/>
  <c r="O146" i="2"/>
  <c r="O169" i="2"/>
  <c r="O177" i="2"/>
  <c r="O185" i="2"/>
  <c r="O196" i="2"/>
  <c r="O205" i="2"/>
  <c r="O208" i="2"/>
  <c r="O212" i="2"/>
  <c r="O216" i="2"/>
  <c r="O221" i="2"/>
  <c r="O224" i="2"/>
  <c r="O227" i="2"/>
  <c r="O234" i="2"/>
  <c r="O241" i="2"/>
  <c r="O253" i="2"/>
  <c r="O265" i="2"/>
  <c r="O274" i="2"/>
  <c r="O279" i="2"/>
  <c r="O291" i="2"/>
  <c r="O297" i="2"/>
  <c r="O304" i="2"/>
  <c r="O316" i="2"/>
  <c r="O323" i="2"/>
  <c r="O336" i="2"/>
  <c r="O353" i="2"/>
  <c r="O359" i="2"/>
  <c r="O362" i="2"/>
  <c r="O372" i="2"/>
  <c r="O378" i="2"/>
  <c r="O385" i="2"/>
  <c r="O397" i="2"/>
  <c r="O404" i="2"/>
  <c r="O415" i="2"/>
  <c r="O430" i="2"/>
  <c r="O436" i="2"/>
  <c r="O448" i="2"/>
  <c r="O454" i="2"/>
  <c r="O458" i="2"/>
  <c r="O466" i="2"/>
  <c r="O478" i="2"/>
  <c r="O485" i="2"/>
  <c r="O496" i="2"/>
  <c r="O511" i="2"/>
  <c r="O515" i="2"/>
  <c r="O518" i="2"/>
  <c r="O532" i="2"/>
  <c r="O538" i="2"/>
  <c r="O544" i="2"/>
  <c r="O553" i="2"/>
  <c r="O565" i="2"/>
  <c r="O573" i="2"/>
  <c r="O586" i="2"/>
  <c r="O592" i="2"/>
  <c r="O598" i="2"/>
  <c r="O603" i="2"/>
  <c r="O607" i="2"/>
  <c r="O617" i="2"/>
  <c r="O623" i="2"/>
  <c r="O632" i="2"/>
  <c r="O636" i="2"/>
  <c r="K591" i="2" l="1"/>
  <c r="K585" i="2"/>
  <c r="K583" i="2"/>
  <c r="K141" i="2"/>
  <c r="K126" i="2"/>
  <c r="K168" i="2"/>
  <c r="K564" i="2"/>
  <c r="K572" i="2"/>
  <c r="K562" i="2"/>
  <c r="K435" i="2"/>
  <c r="K561" i="2"/>
  <c r="K396" i="2"/>
  <c r="K312" i="2"/>
  <c r="K204" i="2"/>
  <c r="K18" i="2"/>
  <c r="K198" i="2"/>
  <c r="K473" i="2"/>
  <c r="K12" i="2"/>
  <c r="K73" i="2"/>
  <c r="K393" i="2"/>
  <c r="K125" i="2"/>
  <c r="K119" i="2"/>
  <c r="K45" i="2"/>
  <c r="K4" i="2"/>
  <c r="K613" i="2"/>
  <c r="K230" i="2"/>
  <c r="K35" i="2"/>
  <c r="K3" i="2"/>
  <c r="K215" i="2"/>
  <c r="K108" i="2"/>
  <c r="K29" i="2"/>
  <c r="K474" i="2"/>
  <c r="K403" i="2"/>
  <c r="K211" i="2"/>
  <c r="N652" i="2"/>
  <c r="M6" i="2"/>
  <c r="N6" i="2"/>
  <c r="M13" i="2"/>
  <c r="N13" i="2"/>
  <c r="M19" i="2"/>
  <c r="N19" i="2"/>
  <c r="M25" i="2"/>
  <c r="N25" i="2"/>
  <c r="M30" i="2"/>
  <c r="N30" i="2"/>
  <c r="M36" i="2"/>
  <c r="N36" i="2"/>
  <c r="M47" i="2"/>
  <c r="N47" i="2"/>
  <c r="M76" i="2"/>
  <c r="N76" i="2"/>
  <c r="M90" i="2"/>
  <c r="N90" i="2"/>
  <c r="M104" i="2"/>
  <c r="N104" i="2"/>
  <c r="M110" i="2"/>
  <c r="N110" i="2"/>
  <c r="M117" i="2"/>
  <c r="N117" i="2"/>
  <c r="M127" i="2"/>
  <c r="N127" i="2"/>
  <c r="M142" i="2"/>
  <c r="N142" i="2"/>
  <c r="M146" i="2"/>
  <c r="N146" i="2"/>
  <c r="M169" i="2"/>
  <c r="N169" i="2"/>
  <c r="M177" i="2"/>
  <c r="N177" i="2"/>
  <c r="M185" i="2"/>
  <c r="N185" i="2"/>
  <c r="M196" i="2"/>
  <c r="N196" i="2"/>
  <c r="M205" i="2"/>
  <c r="N205" i="2"/>
  <c r="M208" i="2"/>
  <c r="N208" i="2"/>
  <c r="M212" i="2"/>
  <c r="N212" i="2"/>
  <c r="M216" i="2"/>
  <c r="N216" i="2"/>
  <c r="M221" i="2"/>
  <c r="N221" i="2"/>
  <c r="M224" i="2"/>
  <c r="N224" i="2"/>
  <c r="M227" i="2"/>
  <c r="N227" i="2"/>
  <c r="M234" i="2"/>
  <c r="N234" i="2"/>
  <c r="M241" i="2"/>
  <c r="N241" i="2"/>
  <c r="M253" i="2"/>
  <c r="N253" i="2"/>
  <c r="M265" i="2"/>
  <c r="N265" i="2"/>
  <c r="M274" i="2"/>
  <c r="N274" i="2"/>
  <c r="M279" i="2"/>
  <c r="N279" i="2"/>
  <c r="M291" i="2"/>
  <c r="N291" i="2"/>
  <c r="M297" i="2"/>
  <c r="N297" i="2"/>
  <c r="M304" i="2"/>
  <c r="N304" i="2"/>
  <c r="M316" i="2"/>
  <c r="N316" i="2"/>
  <c r="M323" i="2"/>
  <c r="N323" i="2"/>
  <c r="M336" i="2"/>
  <c r="N336" i="2"/>
  <c r="M353" i="2"/>
  <c r="N353" i="2"/>
  <c r="M359" i="2"/>
  <c r="N359" i="2"/>
  <c r="M362" i="2"/>
  <c r="N362" i="2"/>
  <c r="M372" i="2"/>
  <c r="N372" i="2"/>
  <c r="M378" i="2"/>
  <c r="N378" i="2"/>
  <c r="M385" i="2"/>
  <c r="N385" i="2"/>
  <c r="M397" i="2"/>
  <c r="N397" i="2"/>
  <c r="M404" i="2"/>
  <c r="N404" i="2"/>
  <c r="M415" i="2"/>
  <c r="N415" i="2"/>
  <c r="M430" i="2"/>
  <c r="N430" i="2"/>
  <c r="M436" i="2"/>
  <c r="N436" i="2"/>
  <c r="M448" i="2"/>
  <c r="N448" i="2"/>
  <c r="M454" i="2"/>
  <c r="N454" i="2"/>
  <c r="M458" i="2"/>
  <c r="N458" i="2"/>
  <c r="M466" i="2"/>
  <c r="N466" i="2"/>
  <c r="M478" i="2"/>
  <c r="N478" i="2"/>
  <c r="M485" i="2"/>
  <c r="N485" i="2"/>
  <c r="M496" i="2"/>
  <c r="N496" i="2"/>
  <c r="M511" i="2"/>
  <c r="N511" i="2"/>
  <c r="M515" i="2"/>
  <c r="N515" i="2"/>
  <c r="M518" i="2"/>
  <c r="N518" i="2"/>
  <c r="M532" i="2"/>
  <c r="N532" i="2"/>
  <c r="M538" i="2"/>
  <c r="N538" i="2"/>
  <c r="M544" i="2"/>
  <c r="N544" i="2"/>
  <c r="M553" i="2"/>
  <c r="N553" i="2"/>
  <c r="M565" i="2"/>
  <c r="N565" i="2"/>
  <c r="M573" i="2"/>
  <c r="N573" i="2"/>
  <c r="M586" i="2"/>
  <c r="N586" i="2"/>
  <c r="M592" i="2"/>
  <c r="N592" i="2"/>
  <c r="M598" i="2"/>
  <c r="N598" i="2"/>
  <c r="M603" i="2"/>
  <c r="N603" i="2"/>
  <c r="M607" i="2"/>
  <c r="N607" i="2"/>
  <c r="M617" i="2"/>
  <c r="N617" i="2"/>
  <c r="M623" i="2"/>
  <c r="N623" i="2"/>
  <c r="M632" i="2"/>
  <c r="N632" i="2"/>
  <c r="M636" i="2"/>
  <c r="N636" i="2"/>
  <c r="M646" i="2"/>
  <c r="N646" i="2"/>
  <c r="M652" i="2"/>
  <c r="L652" i="2"/>
  <c r="L646" i="2"/>
  <c r="L636" i="2"/>
  <c r="L632" i="2"/>
  <c r="L623" i="2"/>
  <c r="L617" i="2"/>
  <c r="L607" i="2"/>
  <c r="L603" i="2"/>
  <c r="L598" i="2"/>
  <c r="L592" i="2"/>
  <c r="L586" i="2"/>
  <c r="L573" i="2"/>
  <c r="L565" i="2"/>
  <c r="L553" i="2"/>
  <c r="L544" i="2"/>
  <c r="L538" i="2"/>
  <c r="L532" i="2"/>
  <c r="L518" i="2"/>
  <c r="L515" i="2"/>
  <c r="L511" i="2"/>
  <c r="L496" i="2"/>
  <c r="L485" i="2"/>
  <c r="L478" i="2"/>
  <c r="L466" i="2"/>
  <c r="L458" i="2"/>
  <c r="L454" i="2"/>
  <c r="L448" i="2"/>
  <c r="L436" i="2"/>
  <c r="L430" i="2"/>
  <c r="L415" i="2"/>
  <c r="L404" i="2"/>
  <c r="L397" i="2"/>
  <c r="L385" i="2"/>
  <c r="L378" i="2"/>
  <c r="L372" i="2"/>
  <c r="L362" i="2"/>
  <c r="L359" i="2"/>
  <c r="L353" i="2"/>
  <c r="L336" i="2"/>
  <c r="L323" i="2"/>
  <c r="L316" i="2"/>
  <c r="L304" i="2"/>
  <c r="L297" i="2"/>
  <c r="L291" i="2"/>
  <c r="L279" i="2"/>
  <c r="L274" i="2"/>
  <c r="L265" i="2"/>
  <c r="L253" i="2"/>
  <c r="L241" i="2"/>
  <c r="L234" i="2"/>
  <c r="L227" i="2"/>
  <c r="L224" i="2"/>
  <c r="L221" i="2"/>
  <c r="L216" i="2"/>
  <c r="L212" i="2"/>
  <c r="L208" i="2"/>
  <c r="L205" i="2"/>
  <c r="L196" i="2"/>
  <c r="L185" i="2"/>
  <c r="L177" i="2"/>
  <c r="L169" i="2"/>
  <c r="L146" i="2"/>
  <c r="L142" i="2"/>
  <c r="L127" i="2"/>
  <c r="L117" i="2"/>
  <c r="L110" i="2"/>
  <c r="L104" i="2"/>
  <c r="L90" i="2"/>
  <c r="L76" i="2"/>
  <c r="L47" i="2"/>
  <c r="L36" i="2"/>
  <c r="L30" i="2"/>
  <c r="L25" i="2"/>
  <c r="L19" i="2"/>
  <c r="L13" i="2"/>
  <c r="L6" i="2"/>
  <c r="J6" i="2" l="1"/>
  <c r="K6" i="2" s="1"/>
  <c r="J90" i="2"/>
  <c r="K90" i="2" s="1"/>
  <c r="J177" i="2"/>
  <c r="K177" i="2" s="1"/>
  <c r="J224" i="2"/>
  <c r="K224" i="2" s="1"/>
  <c r="J76" i="2"/>
  <c r="K76" i="2" s="1"/>
  <c r="J169" i="2"/>
  <c r="K169" i="2" s="1"/>
  <c r="J25" i="2"/>
  <c r="K25" i="2" s="1"/>
  <c r="J117" i="2"/>
  <c r="K117" i="2" s="1"/>
  <c r="J205" i="2"/>
  <c r="K205" i="2" s="1"/>
  <c r="J241" i="2"/>
  <c r="K241" i="2" s="1"/>
  <c r="J316" i="2"/>
  <c r="K316" i="2" s="1"/>
  <c r="J385" i="2"/>
  <c r="K385" i="2" s="1"/>
  <c r="J458" i="2"/>
  <c r="K458" i="2" s="1"/>
  <c r="J532" i="2"/>
  <c r="K532" i="2" s="1"/>
  <c r="J598" i="2"/>
  <c r="K598" i="2" s="1"/>
  <c r="J652" i="2"/>
  <c r="K652" i="2" s="1"/>
  <c r="J36" i="2"/>
  <c r="K36" i="2" s="1"/>
  <c r="J13" i="2"/>
  <c r="K13" i="2" s="1"/>
  <c r="J104" i="2"/>
  <c r="K104" i="2" s="1"/>
  <c r="J185" i="2"/>
  <c r="K185" i="2" s="1"/>
  <c r="J227" i="2"/>
  <c r="K227" i="2" s="1"/>
  <c r="J297" i="2"/>
  <c r="K297" i="2" s="1"/>
  <c r="J515" i="2"/>
  <c r="K515" i="2" s="1"/>
  <c r="J221" i="2"/>
  <c r="K221" i="2" s="1"/>
  <c r="J30" i="2"/>
  <c r="K30" i="2" s="1"/>
  <c r="J127" i="2"/>
  <c r="K127" i="2" s="1"/>
  <c r="J208" i="2"/>
  <c r="K208" i="2" s="1"/>
  <c r="J253" i="2"/>
  <c r="K253" i="2" s="1"/>
  <c r="J323" i="2"/>
  <c r="K323" i="2" s="1"/>
  <c r="J142" i="2"/>
  <c r="K142" i="2" s="1"/>
  <c r="J212" i="2"/>
  <c r="K212" i="2" s="1"/>
  <c r="J265" i="2"/>
  <c r="K265" i="2" s="1"/>
  <c r="J336" i="2"/>
  <c r="K336" i="2" s="1"/>
  <c r="J404" i="2"/>
  <c r="K404" i="2" s="1"/>
  <c r="J478" i="2"/>
  <c r="K478" i="2" s="1"/>
  <c r="J544" i="2"/>
  <c r="K544" i="2" s="1"/>
  <c r="J607" i="2"/>
  <c r="K607" i="2" s="1"/>
  <c r="J553" i="2"/>
  <c r="K553" i="2" s="1"/>
  <c r="J19" i="2"/>
  <c r="K19" i="2" s="1"/>
  <c r="J110" i="2"/>
  <c r="K110" i="2" s="1"/>
  <c r="J196" i="2"/>
  <c r="K196" i="2" s="1"/>
  <c r="J234" i="2"/>
  <c r="K234" i="2" s="1"/>
  <c r="J304" i="2"/>
  <c r="K304" i="2" s="1"/>
  <c r="J378" i="2"/>
  <c r="K378" i="2" s="1"/>
  <c r="J454" i="2"/>
  <c r="K454" i="2" s="1"/>
  <c r="J518" i="2"/>
  <c r="K518" i="2" s="1"/>
  <c r="J592" i="2"/>
  <c r="K592" i="2" s="1"/>
  <c r="J646" i="2"/>
  <c r="K646" i="2" s="1"/>
  <c r="J496" i="2"/>
  <c r="K496" i="2" s="1"/>
  <c r="J397" i="2"/>
  <c r="K397" i="2" s="1"/>
  <c r="J466" i="2"/>
  <c r="K466" i="2" s="1"/>
  <c r="J538" i="2"/>
  <c r="K538" i="2" s="1"/>
  <c r="J603" i="2"/>
  <c r="K603" i="2" s="1"/>
  <c r="J372" i="2"/>
  <c r="K372" i="2" s="1"/>
  <c r="J448" i="2"/>
  <c r="K448" i="2" s="1"/>
  <c r="J586" i="2"/>
  <c r="K586" i="2" s="1"/>
  <c r="J636" i="2"/>
  <c r="K636" i="2" s="1"/>
  <c r="J511" i="2"/>
  <c r="K511" i="2" s="1"/>
  <c r="J47" i="2"/>
  <c r="K47" i="2" s="1"/>
  <c r="J146" i="2"/>
  <c r="K146" i="2" s="1"/>
  <c r="J216" i="2"/>
  <c r="K216" i="2" s="1"/>
  <c r="J274" i="2"/>
  <c r="K274" i="2" s="1"/>
  <c r="J353" i="2"/>
  <c r="K353" i="2" s="1"/>
  <c r="J415" i="2"/>
  <c r="K415" i="2" s="1"/>
  <c r="J485" i="2"/>
  <c r="K485" i="2" s="1"/>
  <c r="J617" i="2"/>
  <c r="K617" i="2" s="1"/>
  <c r="J279" i="2"/>
  <c r="K279" i="2" s="1"/>
  <c r="J359" i="2"/>
  <c r="K359" i="2" s="1"/>
  <c r="J430" i="2"/>
  <c r="K430" i="2" s="1"/>
  <c r="J565" i="2"/>
  <c r="K565" i="2" s="1"/>
  <c r="J623" i="2"/>
  <c r="K623" i="2" s="1"/>
  <c r="J291" i="2"/>
  <c r="K291" i="2" s="1"/>
  <c r="J362" i="2"/>
  <c r="K362" i="2" s="1"/>
  <c r="J436" i="2"/>
  <c r="K436" i="2" s="1"/>
  <c r="J573" i="2"/>
  <c r="K573" i="2" s="1"/>
  <c r="J632" i="2"/>
  <c r="K632" i="2" s="1"/>
  <c r="H573" i="2"/>
  <c r="H76" i="2"/>
  <c r="H646" i="2"/>
  <c r="H518" i="2"/>
  <c r="H454" i="2"/>
  <c r="H436" i="2"/>
  <c r="H274" i="2"/>
  <c r="H265" i="2"/>
  <c r="H208" i="2"/>
  <c r="H146" i="2"/>
  <c r="H110" i="2"/>
  <c r="H13" i="2"/>
  <c r="H127" i="2"/>
  <c r="H362" i="2"/>
  <c r="H227" i="2"/>
  <c r="H216" i="2"/>
  <c r="H205" i="2"/>
  <c r="H196" i="2"/>
  <c r="H169" i="2"/>
  <c r="H117" i="2"/>
  <c r="H90" i="2"/>
  <c r="H30" i="2"/>
  <c r="H607" i="2"/>
  <c r="H496" i="2"/>
  <c r="H316" i="2"/>
  <c r="H142" i="2"/>
  <c r="H47" i="2"/>
  <c r="H19" i="2"/>
  <c r="H636" i="2"/>
  <c r="H353" i="2"/>
  <c r="H336" i="2"/>
  <c r="H291" i="2"/>
  <c r="H532" i="2"/>
  <c r="H177" i="2"/>
  <c r="H378" i="2"/>
  <c r="H359" i="2"/>
  <c r="H297" i="2"/>
  <c r="H279" i="2"/>
  <c r="H234" i="2"/>
  <c r="H224" i="2"/>
  <c r="H185" i="2"/>
  <c r="H598" i="2"/>
  <c r="H652" i="2"/>
  <c r="H586" i="2"/>
  <c r="H253" i="2"/>
  <c r="H511" i="2"/>
  <c r="H485" i="2"/>
  <c r="H458" i="2"/>
  <c r="H448" i="2"/>
  <c r="H430" i="2"/>
  <c r="H404" i="2"/>
  <c r="H323" i="2"/>
  <c r="H212" i="2"/>
  <c r="H104" i="2"/>
  <c r="H36" i="2"/>
  <c r="H617" i="2"/>
  <c r="H544" i="2"/>
  <c r="H372" i="2"/>
  <c r="H515" i="2"/>
  <c r="H478" i="2"/>
  <c r="H415" i="2"/>
  <c r="H397" i="2"/>
  <c r="H632" i="2"/>
  <c r="H623" i="2"/>
  <c r="H603" i="2"/>
  <c r="H592" i="2"/>
  <c r="H565" i="2"/>
  <c r="H538" i="2"/>
  <c r="H466" i="2"/>
  <c r="H385" i="2"/>
  <c r="H304" i="2"/>
  <c r="H241" i="2"/>
  <c r="H221" i="2"/>
  <c r="H25" i="2"/>
  <c r="H6" i="2"/>
  <c r="H553" i="2"/>
  <c r="G340" i="2"/>
  <c r="G575" i="2"/>
  <c r="G309" i="2"/>
  <c r="G464" i="2"/>
  <c r="G419" i="2"/>
  <c r="G210" i="2"/>
  <c r="G145" i="2"/>
  <c r="G71" i="2"/>
  <c r="G83" i="2"/>
  <c r="G546" i="2"/>
  <c r="G593" i="2"/>
  <c r="G600" i="2"/>
  <c r="G620" i="2"/>
  <c r="G300" i="2"/>
  <c r="G418" i="2"/>
  <c r="G431" i="2"/>
  <c r="G608" i="2"/>
  <c r="G243" i="2"/>
  <c r="G457" i="2"/>
  <c r="G417" i="2"/>
  <c r="G512" i="2"/>
  <c r="G296" i="2"/>
  <c r="G534" i="2"/>
  <c r="G324" i="2"/>
  <c r="G326" i="2"/>
  <c r="G65" i="2"/>
  <c r="G571" i="2"/>
  <c r="G467" i="2"/>
  <c r="G107" i="2"/>
  <c r="G41" i="2"/>
  <c r="G542" i="2"/>
  <c r="G138" i="2"/>
  <c r="G37" i="2"/>
  <c r="G465" i="2"/>
  <c r="G222" i="2"/>
  <c r="G9" i="2"/>
  <c r="G452" i="2"/>
  <c r="G540" i="2"/>
  <c r="G611" i="2"/>
  <c r="G629" i="2"/>
  <c r="G28" i="2"/>
  <c r="G406" i="2"/>
  <c r="G339" i="2"/>
  <c r="G376" i="2"/>
  <c r="G523" i="2"/>
  <c r="G541" i="2"/>
  <c r="G526" i="2"/>
  <c r="G15" i="2"/>
  <c r="G330" i="2"/>
  <c r="G31" i="2"/>
  <c r="G246" i="2"/>
  <c r="G292" i="2"/>
  <c r="G492" i="2"/>
  <c r="G23" i="2"/>
  <c r="G186" i="2"/>
  <c r="G32" i="2"/>
  <c r="G54" i="2"/>
  <c r="G217" i="2"/>
  <c r="G80" i="2"/>
  <c r="G655" i="2"/>
  <c r="G471" i="2"/>
  <c r="G328" i="2"/>
  <c r="G381" i="2"/>
  <c r="G286" i="2"/>
  <c r="G569" i="2"/>
  <c r="G226" i="2"/>
  <c r="G144" i="2"/>
  <c r="G618" i="2"/>
  <c r="G533" i="2"/>
  <c r="G506" i="2"/>
  <c r="G383" i="2"/>
  <c r="G650" i="2"/>
  <c r="G599" i="2"/>
  <c r="G388" i="2"/>
  <c r="G285" i="2"/>
  <c r="G171" i="2"/>
  <c r="G332" i="2"/>
  <c r="G576" i="2"/>
  <c r="G329" i="2"/>
  <c r="G98" i="2"/>
  <c r="G348" i="2"/>
  <c r="G239" i="2"/>
  <c r="G298" i="2"/>
  <c r="G519" i="2"/>
  <c r="G596" i="2"/>
  <c r="G238" i="2"/>
  <c r="G401" i="2"/>
  <c r="G263" i="2"/>
  <c r="G341" i="2"/>
  <c r="G60" i="2"/>
  <c r="G360" i="2"/>
  <c r="G402" i="2"/>
  <c r="G405" i="2"/>
  <c r="G56" i="2"/>
  <c r="G357" i="2"/>
  <c r="G105" i="2"/>
  <c r="G524" i="2"/>
  <c r="G85" i="2"/>
  <c r="G135" i="2"/>
  <c r="G422" i="2"/>
  <c r="G580" i="2"/>
  <c r="G302" i="2"/>
  <c r="G325" i="2"/>
  <c r="G91" i="2"/>
  <c r="G78" i="2"/>
  <c r="G62" i="2"/>
  <c r="G640" i="2"/>
  <c r="G641" i="2"/>
  <c r="G375" i="2"/>
  <c r="G39" i="2"/>
  <c r="G377" i="2"/>
  <c r="G189" i="2"/>
  <c r="G156" i="2"/>
  <c r="G235" i="2"/>
  <c r="G604" i="2"/>
  <c r="G481" i="2"/>
  <c r="G390" i="2"/>
  <c r="G214" i="2"/>
  <c r="G87" i="2"/>
  <c r="G251" i="2"/>
  <c r="G49" i="2"/>
  <c r="G190" i="2"/>
  <c r="G207" i="2"/>
  <c r="G252" i="2"/>
  <c r="G10" i="2"/>
  <c r="G283" i="2"/>
  <c r="G293" i="2"/>
  <c r="G187" i="2"/>
  <c r="G308" i="2"/>
  <c r="G244" i="2"/>
  <c r="G520" i="2"/>
  <c r="G389" i="2"/>
  <c r="G510" i="2"/>
  <c r="G248" i="2"/>
  <c r="G489" i="2"/>
  <c r="G174" i="2"/>
  <c r="G522" i="2"/>
  <c r="G67" i="2"/>
  <c r="G634" i="2"/>
  <c r="G128" i="2"/>
  <c r="G100" i="2"/>
  <c r="G488" i="2"/>
  <c r="G630" i="2"/>
  <c r="G181" i="2"/>
  <c r="G237" i="2"/>
  <c r="G369" i="2"/>
  <c r="G587" i="2"/>
  <c r="G165" i="2"/>
  <c r="G440" i="2"/>
  <c r="G245" i="2"/>
  <c r="G299" i="2"/>
  <c r="G284" i="2"/>
  <c r="G657" i="2"/>
  <c r="G472" i="2"/>
  <c r="G637" i="2"/>
  <c r="G413" i="2"/>
  <c r="G460" i="2"/>
  <c r="G416" i="2"/>
  <c r="G624" i="2"/>
  <c r="G649" i="2"/>
  <c r="G59" i="2"/>
  <c r="G173" i="2"/>
  <c r="G470" i="2"/>
  <c r="G455" i="2"/>
  <c r="G505" i="2"/>
  <c r="G635" i="2"/>
  <c r="G469" i="2"/>
  <c r="G176" i="2"/>
  <c r="G134" i="2"/>
  <c r="G535" i="2"/>
  <c r="G347" i="2"/>
  <c r="G656" i="2"/>
  <c r="G258" i="2"/>
  <c r="G412" i="2"/>
  <c r="G7" i="2"/>
  <c r="G219" i="2"/>
  <c r="G277" i="2"/>
  <c r="G525" i="2"/>
  <c r="G115" i="2"/>
  <c r="G69" i="2"/>
  <c r="G72" i="2"/>
  <c r="G278" i="2"/>
  <c r="G373" i="2"/>
  <c r="G446" i="2"/>
  <c r="G96" i="2"/>
  <c r="G327" i="2"/>
  <c r="G361" i="2"/>
  <c r="G320" i="2"/>
  <c r="G97" i="2"/>
  <c r="G158" i="2"/>
  <c r="G287" i="2"/>
  <c r="G172" i="2"/>
  <c r="G129" i="2"/>
  <c r="G48" i="2"/>
  <c r="G567" i="2"/>
  <c r="G159" i="2"/>
  <c r="G254" i="2"/>
  <c r="G22" i="2"/>
  <c r="G504" i="2"/>
  <c r="G130" i="2"/>
  <c r="G545" i="2"/>
  <c r="G602" i="2"/>
  <c r="G577" i="2"/>
  <c r="G647" i="2"/>
  <c r="G57" i="2"/>
  <c r="G366" i="2"/>
  <c r="G619" i="2"/>
  <c r="G513" i="2"/>
  <c r="G379" i="2"/>
  <c r="G595" i="2"/>
  <c r="G479" i="2"/>
  <c r="G147" i="2"/>
  <c r="G493" i="2"/>
  <c r="G609" i="2"/>
  <c r="G58" i="2"/>
  <c r="G566" i="2"/>
  <c r="G82" i="2"/>
  <c r="G374" i="2"/>
  <c r="G380" i="2"/>
  <c r="G589" i="2"/>
  <c r="G55" i="2"/>
  <c r="G554" i="2"/>
  <c r="G581" i="2"/>
  <c r="G508" i="2"/>
  <c r="G468" i="2"/>
  <c r="G151" i="2"/>
  <c r="G86" i="2"/>
  <c r="G574" i="2"/>
  <c r="G53" i="2"/>
  <c r="G42" i="2"/>
  <c r="G61" i="2"/>
  <c r="G143" i="2"/>
  <c r="G557" i="2"/>
  <c r="G247" i="2"/>
  <c r="G79" i="2"/>
  <c r="G319" i="2"/>
  <c r="G149" i="2"/>
  <c r="G364" i="2"/>
  <c r="G363" i="2"/>
  <c r="G408" i="2"/>
  <c r="G490" i="2"/>
  <c r="G260" i="2"/>
  <c r="G555" i="2"/>
  <c r="G433" i="2"/>
  <c r="G242" i="2"/>
  <c r="G494" i="2"/>
  <c r="G170" i="2"/>
  <c r="G410" i="2"/>
  <c r="G188" i="2"/>
  <c r="G70" i="2"/>
  <c r="G625" i="2"/>
  <c r="G331" i="2"/>
  <c r="G579" i="2"/>
  <c r="G500" i="2"/>
  <c r="G27" i="2"/>
  <c r="G441" i="2"/>
  <c r="G256" i="2"/>
  <c r="G14" i="2"/>
  <c r="G77" i="2"/>
  <c r="G648" i="2"/>
  <c r="G610" i="2"/>
  <c r="G343" i="2"/>
  <c r="G255" i="2"/>
  <c r="G262" i="2"/>
  <c r="G498" i="2"/>
  <c r="G499" i="2"/>
  <c r="G94" i="2"/>
  <c r="G225" i="2"/>
  <c r="G102" i="2"/>
  <c r="G281" i="2"/>
  <c r="G112" i="2"/>
  <c r="G95" i="2"/>
  <c r="G582" i="2"/>
  <c r="G153" i="2"/>
  <c r="G384" i="2"/>
  <c r="G133" i="2"/>
  <c r="G414" i="2"/>
  <c r="G209" i="2"/>
  <c r="G294" i="2"/>
  <c r="G111" i="2"/>
  <c r="G367" i="2"/>
  <c r="G626" i="2"/>
  <c r="G276" i="2"/>
  <c r="G218" i="2"/>
  <c r="G421" i="2"/>
  <c r="G423" i="2"/>
  <c r="G627" i="2"/>
  <c r="G480" i="2"/>
  <c r="G81" i="2"/>
  <c r="G588" i="2"/>
  <c r="G354" i="2"/>
  <c r="G197" i="2"/>
  <c r="G275" i="2"/>
  <c r="G33" i="2"/>
  <c r="G442" i="2"/>
  <c r="G597" i="2"/>
  <c r="G38" i="2"/>
  <c r="G306" i="2"/>
  <c r="G250" i="2"/>
  <c r="G509" i="2"/>
  <c r="G483" i="2"/>
  <c r="G179" i="2"/>
  <c r="G261" i="2"/>
  <c r="G345" i="2"/>
  <c r="G486" i="2"/>
  <c r="G166" i="2"/>
  <c r="G318" i="2"/>
  <c r="G8" i="2"/>
  <c r="G539" i="2"/>
  <c r="G220" i="2"/>
  <c r="G206" i="2"/>
  <c r="G507" i="2"/>
  <c r="G264" i="2"/>
  <c r="G249" i="2"/>
  <c r="G426" i="2"/>
  <c r="G267" i="2"/>
  <c r="G407" i="2"/>
  <c r="G461" i="2"/>
  <c r="G228" i="2"/>
  <c r="G34" i="2"/>
  <c r="G266" i="2"/>
  <c r="G280" i="2"/>
  <c r="G268" i="2"/>
  <c r="G501" i="2"/>
  <c r="G344" i="2"/>
  <c r="G43" i="2"/>
  <c r="G64" i="2"/>
  <c r="G223" i="2"/>
  <c r="G183" i="2"/>
  <c r="G365" i="2"/>
  <c r="G444" i="2"/>
  <c r="G213" i="2"/>
  <c r="G594" i="2"/>
  <c r="G52" i="2"/>
  <c r="G93" i="2"/>
  <c r="G443" i="2"/>
  <c r="G160" i="2"/>
  <c r="G409" i="2"/>
  <c r="G558" i="2"/>
  <c r="G568" i="2"/>
  <c r="G113" i="2"/>
  <c r="G642" i="2"/>
  <c r="G152" i="2"/>
  <c r="G654" i="2"/>
  <c r="G26" i="2"/>
  <c r="G17" i="2"/>
  <c r="G639" i="2"/>
  <c r="G175" i="2"/>
  <c r="G459" i="2"/>
  <c r="G132" i="2"/>
  <c r="G456" i="2"/>
  <c r="G20" i="2"/>
  <c r="G178" i="2"/>
  <c r="G549" i="2"/>
  <c r="G92" i="2"/>
  <c r="G432" i="2"/>
  <c r="G606" i="2"/>
  <c r="G333" i="2"/>
  <c r="G342" i="2"/>
  <c r="G605" i="2"/>
  <c r="G63" i="2"/>
  <c r="G101" i="2"/>
  <c r="G137" i="2"/>
  <c r="G514" i="2"/>
  <c r="G420" i="2"/>
  <c r="G99" i="2"/>
  <c r="G84" i="2"/>
  <c r="G161" i="2"/>
  <c r="G44" i="2"/>
  <c r="G628" i="2"/>
  <c r="G155" i="2"/>
  <c r="G445" i="2"/>
  <c r="G334" i="2"/>
  <c r="G180" i="2"/>
  <c r="G399" i="2"/>
  <c r="G622" i="2"/>
  <c r="G601" i="2"/>
  <c r="G425" i="2"/>
  <c r="G621" i="2"/>
  <c r="G88" i="2"/>
  <c r="G547" i="2"/>
  <c r="G391" i="2"/>
  <c r="G453" i="2"/>
  <c r="G386" i="2"/>
  <c r="G387" i="2"/>
  <c r="G282" i="2"/>
  <c r="G40" i="2"/>
  <c r="G370" i="2"/>
  <c r="G288" i="2"/>
  <c r="G136" i="2"/>
  <c r="G257" i="2"/>
  <c r="G317" i="2"/>
  <c r="G462" i="2"/>
  <c r="G106" i="2"/>
  <c r="G157" i="2"/>
  <c r="G559" i="2"/>
  <c r="G521" i="2"/>
  <c r="G114" i="2"/>
  <c r="G411" i="2"/>
  <c r="G162" i="2"/>
  <c r="G497" i="2"/>
  <c r="G400" i="2"/>
  <c r="G182" i="2"/>
  <c r="G491" i="2"/>
  <c r="G154" i="2"/>
  <c r="G148" i="2"/>
  <c r="G303" i="2"/>
  <c r="G543" i="2"/>
  <c r="G68" i="2"/>
  <c r="G356" i="2"/>
  <c r="G164" i="2"/>
  <c r="G66" i="2"/>
  <c r="G16" i="2"/>
  <c r="G338" i="2"/>
  <c r="G305" i="2"/>
  <c r="G21" i="2"/>
  <c r="G150" i="2"/>
  <c r="G556" i="2"/>
  <c r="G163" i="2"/>
  <c r="G51" i="2"/>
  <c r="G516" i="2"/>
  <c r="G321" i="2"/>
  <c r="G346" i="2"/>
  <c r="G89" i="2"/>
  <c r="G517" i="2"/>
  <c r="G578" i="2"/>
  <c r="G337" i="2"/>
  <c r="G463" i="2"/>
  <c r="G116" i="2"/>
  <c r="G550" i="2"/>
  <c r="G50" i="2"/>
  <c r="G439" i="2"/>
  <c r="G570" i="2"/>
  <c r="G450" i="2"/>
  <c r="G301" i="2"/>
  <c r="G229" i="2"/>
  <c r="G633" i="2"/>
  <c r="G118" i="2"/>
  <c r="G548" i="2"/>
  <c r="G382" i="2"/>
  <c r="G355" i="2"/>
  <c r="G131" i="2"/>
  <c r="G191" i="2"/>
  <c r="G167" i="2"/>
  <c r="G449" i="2"/>
  <c r="G451" i="2"/>
  <c r="G368" i="2"/>
  <c r="G438" i="2"/>
  <c r="G139" i="2"/>
  <c r="G495" i="2"/>
  <c r="G487" i="2"/>
  <c r="G295" i="2"/>
  <c r="G310" i="2"/>
  <c r="G398" i="2"/>
  <c r="G236" i="2"/>
  <c r="G502" i="2"/>
  <c r="G259" i="2"/>
  <c r="G437" i="2"/>
  <c r="G638" i="2"/>
  <c r="G482" i="2"/>
  <c r="G307" i="2"/>
  <c r="G424" i="2"/>
  <c r="G503" i="2"/>
  <c r="G653" i="2"/>
  <c r="G199" i="2"/>
  <c r="G203" i="2"/>
  <c r="G121" i="2"/>
  <c r="G120" i="2"/>
  <c r="G122" i="2"/>
  <c r="G201" i="2"/>
  <c r="G200" i="2"/>
  <c r="G202" i="2"/>
  <c r="G123" i="2"/>
  <c r="I123" i="2" l="1"/>
  <c r="I203" i="2"/>
  <c r="I653" i="2"/>
  <c r="I503" i="2"/>
  <c r="I482" i="2"/>
  <c r="I638" i="2"/>
  <c r="I437" i="2"/>
  <c r="I259" i="2"/>
  <c r="I502" i="2"/>
  <c r="I236" i="2"/>
  <c r="I398" i="2"/>
  <c r="I295" i="2"/>
  <c r="I487" i="2"/>
  <c r="I368" i="2"/>
  <c r="I451" i="2"/>
  <c r="K451" i="2" s="1"/>
  <c r="I449" i="2"/>
  <c r="K449" i="2" s="1"/>
  <c r="I191" i="2"/>
  <c r="I131" i="2"/>
  <c r="I355" i="2"/>
  <c r="I382" i="2"/>
  <c r="I548" i="2"/>
  <c r="I118" i="2"/>
  <c r="I633" i="2"/>
  <c r="K633" i="2" s="1"/>
  <c r="I229" i="2"/>
  <c r="I301" i="2"/>
  <c r="I450" i="2"/>
  <c r="I570" i="2"/>
  <c r="I439" i="2"/>
  <c r="I50" i="2"/>
  <c r="I550" i="2"/>
  <c r="I463" i="2"/>
  <c r="K463" i="2" s="1"/>
  <c r="I578" i="2"/>
  <c r="K578" i="2" s="1"/>
  <c r="I517" i="2"/>
  <c r="I346" i="2"/>
  <c r="I321" i="2"/>
  <c r="I516" i="2"/>
  <c r="I150" i="2"/>
  <c r="I21" i="2"/>
  <c r="I305" i="2"/>
  <c r="K305" i="2" s="1"/>
  <c r="I16" i="2"/>
  <c r="I66" i="2"/>
  <c r="I356" i="2"/>
  <c r="I543" i="2"/>
  <c r="I303" i="2"/>
  <c r="I400" i="2"/>
  <c r="I497" i="2"/>
  <c r="I162" i="2"/>
  <c r="K162" i="2" s="1"/>
  <c r="I114" i="2"/>
  <c r="I521" i="2"/>
  <c r="I106" i="2"/>
  <c r="I462" i="2"/>
  <c r="I317" i="2"/>
  <c r="I136" i="2"/>
  <c r="I40" i="2"/>
  <c r="I386" i="2"/>
  <c r="K386" i="2" s="1"/>
  <c r="I453" i="2"/>
  <c r="K453" i="2" s="1"/>
  <c r="I547" i="2"/>
  <c r="I88" i="2"/>
  <c r="I621" i="2"/>
  <c r="I601" i="2"/>
  <c r="I622" i="2"/>
  <c r="I399" i="2"/>
  <c r="I155" i="2"/>
  <c r="K155" i="2" s="1"/>
  <c r="I628" i="2"/>
  <c r="K628" i="2" s="1"/>
  <c r="I44" i="2"/>
  <c r="I420" i="2"/>
  <c r="I101" i="2"/>
  <c r="I605" i="2"/>
  <c r="I342" i="2"/>
  <c r="I606" i="2"/>
  <c r="I432" i="2"/>
  <c r="K432" i="2" s="1"/>
  <c r="I92" i="2"/>
  <c r="K92" i="2" s="1"/>
  <c r="I549" i="2"/>
  <c r="I178" i="2"/>
  <c r="I20" i="2"/>
  <c r="I456" i="2"/>
  <c r="I459" i="2"/>
  <c r="I639" i="2"/>
  <c r="I17" i="2"/>
  <c r="K17" i="2" s="1"/>
  <c r="I654" i="2"/>
  <c r="K654" i="2" s="1"/>
  <c r="I568" i="2"/>
  <c r="I409" i="2"/>
  <c r="I160" i="2"/>
  <c r="I594" i="2"/>
  <c r="I213" i="2"/>
  <c r="I183" i="2"/>
  <c r="I223" i="2"/>
  <c r="K223" i="2" s="1"/>
  <c r="I64" i="2"/>
  <c r="K64" i="2" s="1"/>
  <c r="I43" i="2"/>
  <c r="I268" i="2"/>
  <c r="I280" i="2"/>
  <c r="I266" i="2"/>
  <c r="I34" i="2"/>
  <c r="I228" i="2"/>
  <c r="I461" i="2"/>
  <c r="K461" i="2" s="1"/>
  <c r="I407" i="2"/>
  <c r="K407" i="2" s="1"/>
  <c r="I267" i="2"/>
  <c r="I426" i="2"/>
  <c r="I264" i="2"/>
  <c r="I507" i="2"/>
  <c r="I206" i="2"/>
  <c r="I539" i="2"/>
  <c r="I8" i="2"/>
  <c r="K8" i="2" s="1"/>
  <c r="I318" i="2"/>
  <c r="K318" i="2" s="1"/>
  <c r="I486" i="2"/>
  <c r="K486" i="2" s="1"/>
  <c r="I261" i="2"/>
  <c r="I483" i="2"/>
  <c r="I38" i="2"/>
  <c r="I442" i="2"/>
  <c r="I197" i="2"/>
  <c r="I354" i="2"/>
  <c r="K354" i="2" s="1"/>
  <c r="I588" i="2"/>
  <c r="I480" i="2"/>
  <c r="K480" i="2" s="1"/>
  <c r="I218" i="2"/>
  <c r="I367" i="2"/>
  <c r="I111" i="2"/>
  <c r="I209" i="2"/>
  <c r="I384" i="2"/>
  <c r="I582" i="2"/>
  <c r="K582" i="2" s="1"/>
  <c r="I95" i="2"/>
  <c r="K95" i="2" s="1"/>
  <c r="I281" i="2"/>
  <c r="I225" i="2"/>
  <c r="I94" i="2"/>
  <c r="I499" i="2"/>
  <c r="I255" i="2"/>
  <c r="I610" i="2"/>
  <c r="I648" i="2"/>
  <c r="K648" i="2" s="1"/>
  <c r="I77" i="2"/>
  <c r="K77" i="2" s="1"/>
  <c r="I14" i="2"/>
  <c r="I579" i="2"/>
  <c r="I188" i="2"/>
  <c r="I170" i="2"/>
  <c r="I433" i="2"/>
  <c r="I260" i="2"/>
  <c r="I363" i="2"/>
  <c r="K363" i="2" s="1"/>
  <c r="I319" i="2"/>
  <c r="I79" i="2"/>
  <c r="K79" i="2" s="1"/>
  <c r="I143" i="2"/>
  <c r="I42" i="2"/>
  <c r="I574" i="2"/>
  <c r="I554" i="2"/>
  <c r="I589" i="2"/>
  <c r="I380" i="2"/>
  <c r="K380" i="2" s="1"/>
  <c r="I374" i="2"/>
  <c r="I566" i="2"/>
  <c r="K566" i="2" s="1"/>
  <c r="I147" i="2"/>
  <c r="I479" i="2"/>
  <c r="I379" i="2"/>
  <c r="I513" i="2"/>
  <c r="I619" i="2"/>
  <c r="I366" i="2"/>
  <c r="K366" i="2" s="1"/>
  <c r="I647" i="2"/>
  <c r="K647" i="2" s="1"/>
  <c r="I602" i="2"/>
  <c r="I22" i="2"/>
  <c r="I254" i="2"/>
  <c r="I159" i="2"/>
  <c r="I567" i="2"/>
  <c r="I97" i="2"/>
  <c r="I320" i="2"/>
  <c r="K320" i="2" s="1"/>
  <c r="I446" i="2"/>
  <c r="I72" i="2"/>
  <c r="K72" i="2" s="1"/>
  <c r="I115" i="2"/>
  <c r="I219" i="2"/>
  <c r="I7" i="2"/>
  <c r="I656" i="2"/>
  <c r="I535" i="2"/>
  <c r="I635" i="2"/>
  <c r="K635" i="2" s="1"/>
  <c r="I455" i="2"/>
  <c r="K455" i="2" s="1"/>
  <c r="I649" i="2"/>
  <c r="K649" i="2" s="1"/>
  <c r="I624" i="2"/>
  <c r="I416" i="2"/>
  <c r="I460" i="2"/>
  <c r="I413" i="2"/>
  <c r="I657" i="2"/>
  <c r="I299" i="2"/>
  <c r="K299" i="2" s="1"/>
  <c r="I587" i="2"/>
  <c r="K587" i="2" s="1"/>
  <c r="I237" i="2"/>
  <c r="I181" i="2"/>
  <c r="I100" i="2"/>
  <c r="I634" i="2"/>
  <c r="I489" i="2"/>
  <c r="I510" i="2"/>
  <c r="I520" i="2"/>
  <c r="K520" i="2" s="1"/>
  <c r="I244" i="2"/>
  <c r="K244" i="2" s="1"/>
  <c r="I10" i="2"/>
  <c r="I252" i="2"/>
  <c r="I207" i="2"/>
  <c r="I190" i="2"/>
  <c r="I87" i="2"/>
  <c r="I214" i="2"/>
  <c r="I604" i="2"/>
  <c r="K604" i="2" s="1"/>
  <c r="I235" i="2"/>
  <c r="K235" i="2" s="1"/>
  <c r="I39" i="2"/>
  <c r="I375" i="2"/>
  <c r="I640" i="2"/>
  <c r="I78" i="2"/>
  <c r="I302" i="2"/>
  <c r="I357" i="2"/>
  <c r="I405" i="2"/>
  <c r="K405" i="2" s="1"/>
  <c r="I402" i="2"/>
  <c r="I360" i="2"/>
  <c r="I341" i="2"/>
  <c r="I401" i="2"/>
  <c r="I238" i="2"/>
  <c r="I596" i="2"/>
  <c r="I519" i="2"/>
  <c r="I298" i="2"/>
  <c r="K298" i="2" s="1"/>
  <c r="I239" i="2"/>
  <c r="I348" i="2"/>
  <c r="I171" i="2"/>
  <c r="I599" i="2"/>
  <c r="I650" i="2"/>
  <c r="I383" i="2"/>
  <c r="I618" i="2"/>
  <c r="I226" i="2"/>
  <c r="K226" i="2" s="1"/>
  <c r="I569" i="2"/>
  <c r="I381" i="2"/>
  <c r="I655" i="2"/>
  <c r="I80" i="2"/>
  <c r="I217" i="2"/>
  <c r="I32" i="2"/>
  <c r="I186" i="2"/>
  <c r="I23" i="2"/>
  <c r="K23" i="2" s="1"/>
  <c r="I246" i="2"/>
  <c r="K246" i="2" s="1"/>
  <c r="I31" i="2"/>
  <c r="I330" i="2"/>
  <c r="I15" i="2"/>
  <c r="I526" i="2"/>
  <c r="I541" i="2"/>
  <c r="I523" i="2"/>
  <c r="I376" i="2"/>
  <c r="K376" i="2" s="1"/>
  <c r="I452" i="2"/>
  <c r="K452" i="2" s="1"/>
  <c r="I9" i="2"/>
  <c r="I222" i="2"/>
  <c r="I465" i="2"/>
  <c r="I37" i="2"/>
  <c r="I41" i="2"/>
  <c r="I107" i="2"/>
  <c r="I467" i="2"/>
  <c r="K467" i="2" s="1"/>
  <c r="I571" i="2"/>
  <c r="K571" i="2" s="1"/>
  <c r="I326" i="2"/>
  <c r="K326" i="2" s="1"/>
  <c r="I324" i="2"/>
  <c r="I534" i="2"/>
  <c r="I512" i="2"/>
  <c r="I608" i="2"/>
  <c r="I431" i="2"/>
  <c r="K431" i="2" s="1"/>
  <c r="I418" i="2"/>
  <c r="K418" i="2" s="1"/>
  <c r="I300" i="2"/>
  <c r="I620" i="2"/>
  <c r="I600" i="2"/>
  <c r="I546" i="2"/>
  <c r="I71" i="2"/>
  <c r="I145" i="2"/>
  <c r="I210" i="2"/>
  <c r="I419" i="2"/>
  <c r="K419" i="2" s="1"/>
  <c r="I464" i="2"/>
  <c r="I340" i="2"/>
  <c r="K123" i="2"/>
  <c r="K653" i="2"/>
  <c r="I424" i="2"/>
  <c r="K424" i="2" s="1"/>
  <c r="I307" i="2"/>
  <c r="K307" i="2" s="1"/>
  <c r="K638" i="2"/>
  <c r="K437" i="2"/>
  <c r="K259" i="2"/>
  <c r="K236" i="2"/>
  <c r="K398" i="2"/>
  <c r="I310" i="2"/>
  <c r="K310" i="2" s="1"/>
  <c r="K295" i="2"/>
  <c r="K487" i="2"/>
  <c r="I495" i="2"/>
  <c r="K495" i="2" s="1"/>
  <c r="I139" i="2"/>
  <c r="K139" i="2" s="1"/>
  <c r="I438" i="2"/>
  <c r="K438" i="2" s="1"/>
  <c r="K368" i="2"/>
  <c r="I167" i="2"/>
  <c r="K167" i="2" s="1"/>
  <c r="K131" i="2"/>
  <c r="K355" i="2"/>
  <c r="K382" i="2"/>
  <c r="K118" i="2"/>
  <c r="K301" i="2"/>
  <c r="K450" i="2"/>
  <c r="K570" i="2"/>
  <c r="K439" i="2"/>
  <c r="I116" i="2"/>
  <c r="K116" i="2" s="1"/>
  <c r="I337" i="2"/>
  <c r="K337" i="2" s="1"/>
  <c r="I89" i="2"/>
  <c r="K89" i="2" s="1"/>
  <c r="K346" i="2"/>
  <c r="K321" i="2"/>
  <c r="I51" i="2"/>
  <c r="K51" i="2" s="1"/>
  <c r="I163" i="2"/>
  <c r="K163" i="2" s="1"/>
  <c r="I556" i="2"/>
  <c r="K556" i="2" s="1"/>
  <c r="K150" i="2"/>
  <c r="K21" i="2"/>
  <c r="I338" i="2"/>
  <c r="K338" i="2" s="1"/>
  <c r="K66" i="2"/>
  <c r="I164" i="2"/>
  <c r="K164" i="2" s="1"/>
  <c r="K356" i="2"/>
  <c r="I68" i="2"/>
  <c r="K68" i="2" s="1"/>
  <c r="K303" i="2"/>
  <c r="I148" i="2"/>
  <c r="K148" i="2" s="1"/>
  <c r="I154" i="2"/>
  <c r="K154" i="2" s="1"/>
  <c r="I491" i="2"/>
  <c r="K491" i="2" s="1"/>
  <c r="I182" i="2"/>
  <c r="K182" i="2" s="1"/>
  <c r="K400" i="2"/>
  <c r="I411" i="2"/>
  <c r="K411" i="2" s="1"/>
  <c r="I559" i="2"/>
  <c r="K559" i="2" s="1"/>
  <c r="I157" i="2"/>
  <c r="K157" i="2" s="1"/>
  <c r="K106" i="2"/>
  <c r="K462" i="2"/>
  <c r="K317" i="2"/>
  <c r="I257" i="2"/>
  <c r="K257" i="2" s="1"/>
  <c r="K136" i="2"/>
  <c r="I288" i="2"/>
  <c r="K288" i="2" s="1"/>
  <c r="I370" i="2"/>
  <c r="K370" i="2" s="1"/>
  <c r="I282" i="2"/>
  <c r="K282" i="2" s="1"/>
  <c r="I387" i="2"/>
  <c r="K387" i="2" s="1"/>
  <c r="I391" i="2"/>
  <c r="K391" i="2" s="1"/>
  <c r="K621" i="2"/>
  <c r="I425" i="2"/>
  <c r="K425" i="2" s="1"/>
  <c r="K601" i="2"/>
  <c r="K622" i="2"/>
  <c r="K399" i="2"/>
  <c r="I180" i="2"/>
  <c r="K180" i="2" s="1"/>
  <c r="I334" i="2"/>
  <c r="K334" i="2" s="1"/>
  <c r="I445" i="2"/>
  <c r="K445" i="2" s="1"/>
  <c r="K44" i="2"/>
  <c r="I161" i="2"/>
  <c r="K161" i="2" s="1"/>
  <c r="I84" i="2"/>
  <c r="K84" i="2" s="1"/>
  <c r="I99" i="2"/>
  <c r="K99" i="2" s="1"/>
  <c r="K420" i="2"/>
  <c r="I514" i="2"/>
  <c r="K514" i="2" s="1"/>
  <c r="I137" i="2"/>
  <c r="K137" i="2" s="1"/>
  <c r="K101" i="2"/>
  <c r="I63" i="2"/>
  <c r="K63" i="2" s="1"/>
  <c r="K342" i="2"/>
  <c r="I333" i="2"/>
  <c r="K333" i="2" s="1"/>
  <c r="K606" i="2"/>
  <c r="K178" i="2"/>
  <c r="K20" i="2"/>
  <c r="K456" i="2"/>
  <c r="I132" i="2"/>
  <c r="K132" i="2" s="1"/>
  <c r="K459" i="2"/>
  <c r="I175" i="2"/>
  <c r="K175" i="2" s="1"/>
  <c r="K639" i="2"/>
  <c r="I26" i="2"/>
  <c r="I152" i="2"/>
  <c r="K152" i="2" s="1"/>
  <c r="I642" i="2"/>
  <c r="K642" i="2" s="1"/>
  <c r="I113" i="2"/>
  <c r="K113" i="2" s="1"/>
  <c r="K568" i="2"/>
  <c r="I558" i="2"/>
  <c r="K558" i="2" s="1"/>
  <c r="K409" i="2"/>
  <c r="K160" i="2"/>
  <c r="I443" i="2"/>
  <c r="K443" i="2" s="1"/>
  <c r="I93" i="2"/>
  <c r="K93" i="2" s="1"/>
  <c r="I52" i="2"/>
  <c r="K52" i="2" s="1"/>
  <c r="K213" i="2"/>
  <c r="I444" i="2"/>
  <c r="K444" i="2" s="1"/>
  <c r="I365" i="2"/>
  <c r="K365" i="2" s="1"/>
  <c r="K183" i="2"/>
  <c r="K43" i="2"/>
  <c r="I344" i="2"/>
  <c r="K344" i="2" s="1"/>
  <c r="I501" i="2"/>
  <c r="K501" i="2" s="1"/>
  <c r="K268" i="2"/>
  <c r="K280" i="2"/>
  <c r="K266" i="2"/>
  <c r="K267" i="2"/>
  <c r="K426" i="2"/>
  <c r="I249" i="2"/>
  <c r="K249" i="2" s="1"/>
  <c r="K264" i="2"/>
  <c r="K206" i="2"/>
  <c r="I220" i="2"/>
  <c r="K220" i="2" s="1"/>
  <c r="I166" i="2"/>
  <c r="K166" i="2" s="1"/>
  <c r="I345" i="2"/>
  <c r="K345" i="2" s="1"/>
  <c r="K261" i="2"/>
  <c r="I179" i="2"/>
  <c r="K179" i="2" s="1"/>
  <c r="I509" i="2"/>
  <c r="K509" i="2" s="1"/>
  <c r="I250" i="2"/>
  <c r="K250" i="2" s="1"/>
  <c r="I306" i="2"/>
  <c r="K306" i="2" s="1"/>
  <c r="I597" i="2"/>
  <c r="K597" i="2" s="1"/>
  <c r="I33" i="2"/>
  <c r="K33" i="2" s="1"/>
  <c r="I275" i="2"/>
  <c r="K275" i="2" s="1"/>
  <c r="K197" i="2"/>
  <c r="K588" i="2"/>
  <c r="I81" i="2"/>
  <c r="K81" i="2" s="1"/>
  <c r="I627" i="2"/>
  <c r="K627" i="2" s="1"/>
  <c r="I423" i="2"/>
  <c r="K423" i="2" s="1"/>
  <c r="I421" i="2"/>
  <c r="K421" i="2" s="1"/>
  <c r="I276" i="2"/>
  <c r="K276" i="2" s="1"/>
  <c r="I626" i="2"/>
  <c r="K626" i="2" s="1"/>
  <c r="K367" i="2"/>
  <c r="K111" i="2"/>
  <c r="I294" i="2"/>
  <c r="K294" i="2" s="1"/>
  <c r="K209" i="2"/>
  <c r="I414" i="2"/>
  <c r="K414" i="2" s="1"/>
  <c r="I133" i="2"/>
  <c r="K133" i="2" s="1"/>
  <c r="K384" i="2"/>
  <c r="I153" i="2"/>
  <c r="K153" i="2" s="1"/>
  <c r="I112" i="2"/>
  <c r="K112" i="2" s="1"/>
  <c r="K281" i="2"/>
  <c r="I102" i="2"/>
  <c r="K102" i="2" s="1"/>
  <c r="K94" i="2"/>
  <c r="I498" i="2"/>
  <c r="K498" i="2" s="1"/>
  <c r="I262" i="2"/>
  <c r="K262" i="2" s="1"/>
  <c r="K255" i="2"/>
  <c r="I343" i="2"/>
  <c r="K343" i="2" s="1"/>
  <c r="K14" i="2"/>
  <c r="I256" i="2"/>
  <c r="K256" i="2" s="1"/>
  <c r="I441" i="2"/>
  <c r="K441" i="2" s="1"/>
  <c r="I27" i="2"/>
  <c r="K27" i="2" s="1"/>
  <c r="I500" i="2"/>
  <c r="K500" i="2" s="1"/>
  <c r="I331" i="2"/>
  <c r="K331" i="2" s="1"/>
  <c r="I625" i="2"/>
  <c r="K625" i="2" s="1"/>
  <c r="I70" i="2"/>
  <c r="K70" i="2" s="1"/>
  <c r="I410" i="2"/>
  <c r="K410" i="2" s="1"/>
  <c r="K170" i="2"/>
  <c r="I494" i="2"/>
  <c r="K494" i="2" s="1"/>
  <c r="I242" i="2"/>
  <c r="K242" i="2" s="1"/>
  <c r="K433" i="2"/>
  <c r="I555" i="2"/>
  <c r="K555" i="2" s="1"/>
  <c r="K260" i="2"/>
  <c r="I490" i="2"/>
  <c r="K490" i="2" s="1"/>
  <c r="I408" i="2"/>
  <c r="K408" i="2" s="1"/>
  <c r="I364" i="2"/>
  <c r="K364" i="2" s="1"/>
  <c r="I149" i="2"/>
  <c r="K149" i="2" s="1"/>
  <c r="K319" i="2"/>
  <c r="I247" i="2"/>
  <c r="K247" i="2" s="1"/>
  <c r="I557" i="2"/>
  <c r="K557" i="2" s="1"/>
  <c r="I61" i="2"/>
  <c r="K61" i="2" s="1"/>
  <c r="K42" i="2"/>
  <c r="I53" i="2"/>
  <c r="K53" i="2" s="1"/>
  <c r="K574" i="2"/>
  <c r="I86" i="2"/>
  <c r="K86" i="2" s="1"/>
  <c r="I151" i="2"/>
  <c r="K151" i="2" s="1"/>
  <c r="I468" i="2"/>
  <c r="K468" i="2" s="1"/>
  <c r="I508" i="2"/>
  <c r="K508" i="2" s="1"/>
  <c r="I581" i="2"/>
  <c r="K581" i="2" s="1"/>
  <c r="I55" i="2"/>
  <c r="K55" i="2" s="1"/>
  <c r="K589" i="2"/>
  <c r="K374" i="2"/>
  <c r="I82" i="2"/>
  <c r="K82" i="2" s="1"/>
  <c r="I58" i="2"/>
  <c r="K58" i="2" s="1"/>
  <c r="I609" i="2"/>
  <c r="K609" i="2" s="1"/>
  <c r="I493" i="2"/>
  <c r="K493" i="2" s="1"/>
  <c r="K147" i="2"/>
  <c r="K479" i="2"/>
  <c r="I595" i="2"/>
  <c r="K595" i="2" s="1"/>
  <c r="K379" i="2"/>
  <c r="K619" i="2"/>
  <c r="I57" i="2"/>
  <c r="K57" i="2" s="1"/>
  <c r="I577" i="2"/>
  <c r="K577" i="2" s="1"/>
  <c r="K602" i="2"/>
  <c r="I545" i="2"/>
  <c r="K545" i="2" s="1"/>
  <c r="I130" i="2"/>
  <c r="K130" i="2" s="1"/>
  <c r="I504" i="2"/>
  <c r="K504" i="2" s="1"/>
  <c r="K22" i="2"/>
  <c r="K254" i="2"/>
  <c r="K159" i="2"/>
  <c r="K567" i="2"/>
  <c r="I48" i="2"/>
  <c r="K48" i="2" s="1"/>
  <c r="I129" i="2"/>
  <c r="K129" i="2" s="1"/>
  <c r="I172" i="2"/>
  <c r="K172" i="2" s="1"/>
  <c r="I287" i="2"/>
  <c r="K287" i="2" s="1"/>
  <c r="I158" i="2"/>
  <c r="K158" i="2" s="1"/>
  <c r="K97" i="2"/>
  <c r="I361" i="2"/>
  <c r="K361" i="2" s="1"/>
  <c r="I327" i="2"/>
  <c r="K327" i="2" s="1"/>
  <c r="I96" i="2"/>
  <c r="K96" i="2" s="1"/>
  <c r="I373" i="2"/>
  <c r="K373" i="2" s="1"/>
  <c r="I278" i="2"/>
  <c r="K278" i="2" s="1"/>
  <c r="I69" i="2"/>
  <c r="K69" i="2" s="1"/>
  <c r="K115" i="2"/>
  <c r="I525" i="2"/>
  <c r="K525" i="2" s="1"/>
  <c r="I277" i="2"/>
  <c r="K277" i="2" s="1"/>
  <c r="K7" i="2"/>
  <c r="I412" i="2"/>
  <c r="K412" i="2" s="1"/>
  <c r="I258" i="2"/>
  <c r="K258" i="2" s="1"/>
  <c r="K656" i="2"/>
  <c r="I347" i="2"/>
  <c r="K347" i="2" s="1"/>
  <c r="I134" i="2"/>
  <c r="K134" i="2" s="1"/>
  <c r="I176" i="2"/>
  <c r="K176" i="2" s="1"/>
  <c r="I469" i="2"/>
  <c r="K469" i="2" s="1"/>
  <c r="I505" i="2"/>
  <c r="K505" i="2" s="1"/>
  <c r="I470" i="2"/>
  <c r="K470" i="2" s="1"/>
  <c r="I173" i="2"/>
  <c r="K173" i="2" s="1"/>
  <c r="I59" i="2"/>
  <c r="K59" i="2" s="1"/>
  <c r="K624" i="2"/>
  <c r="K460" i="2"/>
  <c r="K413" i="2"/>
  <c r="I637" i="2"/>
  <c r="K637" i="2" s="1"/>
  <c r="I472" i="2"/>
  <c r="K472" i="2" s="1"/>
  <c r="K657" i="2"/>
  <c r="I284" i="2"/>
  <c r="K284" i="2" s="1"/>
  <c r="I245" i="2"/>
  <c r="K245" i="2" s="1"/>
  <c r="I440" i="2"/>
  <c r="K440" i="2" s="1"/>
  <c r="I165" i="2"/>
  <c r="K165" i="2" s="1"/>
  <c r="I369" i="2"/>
  <c r="K369" i="2" s="1"/>
  <c r="K237" i="2"/>
  <c r="I630" i="2"/>
  <c r="K630" i="2" s="1"/>
  <c r="I488" i="2"/>
  <c r="K488" i="2" s="1"/>
  <c r="K100" i="2"/>
  <c r="I128" i="2"/>
  <c r="K128" i="2" s="1"/>
  <c r="K634" i="2"/>
  <c r="I67" i="2"/>
  <c r="K67" i="2" s="1"/>
  <c r="I522" i="2"/>
  <c r="K522" i="2" s="1"/>
  <c r="I174" i="2"/>
  <c r="K174" i="2" s="1"/>
  <c r="I248" i="2"/>
  <c r="K248" i="2" s="1"/>
  <c r="I389" i="2"/>
  <c r="K389" i="2" s="1"/>
  <c r="I308" i="2"/>
  <c r="K308" i="2" s="1"/>
  <c r="I187" i="2"/>
  <c r="K187" i="2" s="1"/>
  <c r="I293" i="2"/>
  <c r="K293" i="2" s="1"/>
  <c r="I283" i="2"/>
  <c r="K283" i="2" s="1"/>
  <c r="K207" i="2"/>
  <c r="I49" i="2"/>
  <c r="K49" i="2" s="1"/>
  <c r="I251" i="2"/>
  <c r="K251" i="2" s="1"/>
  <c r="K87" i="2"/>
  <c r="K214" i="2"/>
  <c r="I390" i="2"/>
  <c r="K390" i="2" s="1"/>
  <c r="I481" i="2"/>
  <c r="K481" i="2" s="1"/>
  <c r="I156" i="2"/>
  <c r="K156" i="2" s="1"/>
  <c r="I189" i="2"/>
  <c r="K189" i="2" s="1"/>
  <c r="I377" i="2"/>
  <c r="K377" i="2" s="1"/>
  <c r="K375" i="2"/>
  <c r="I641" i="2"/>
  <c r="K641" i="2" s="1"/>
  <c r="K640" i="2"/>
  <c r="I62" i="2"/>
  <c r="K62" i="2" s="1"/>
  <c r="I91" i="2"/>
  <c r="K91" i="2" s="1"/>
  <c r="I325" i="2"/>
  <c r="K325" i="2" s="1"/>
  <c r="K302" i="2"/>
  <c r="I580" i="2"/>
  <c r="K580" i="2" s="1"/>
  <c r="I422" i="2"/>
  <c r="K422" i="2" s="1"/>
  <c r="I135" i="2"/>
  <c r="K135" i="2" s="1"/>
  <c r="I85" i="2"/>
  <c r="K85" i="2" s="1"/>
  <c r="I524" i="2"/>
  <c r="K524" i="2" s="1"/>
  <c r="I105" i="2"/>
  <c r="K105" i="2" s="1"/>
  <c r="K357" i="2"/>
  <c r="I56" i="2"/>
  <c r="K56" i="2" s="1"/>
  <c r="K402" i="2"/>
  <c r="K360" i="2"/>
  <c r="I60" i="2"/>
  <c r="K60" i="2" s="1"/>
  <c r="K341" i="2"/>
  <c r="I263" i="2"/>
  <c r="K263" i="2" s="1"/>
  <c r="K401" i="2"/>
  <c r="K238" i="2"/>
  <c r="K596" i="2"/>
  <c r="K239" i="2"/>
  <c r="K348" i="2"/>
  <c r="I98" i="2"/>
  <c r="K98" i="2" s="1"/>
  <c r="I329" i="2"/>
  <c r="K329" i="2" s="1"/>
  <c r="I576" i="2"/>
  <c r="K576" i="2" s="1"/>
  <c r="I332" i="2"/>
  <c r="K332" i="2" s="1"/>
  <c r="K171" i="2"/>
  <c r="I285" i="2"/>
  <c r="K285" i="2" s="1"/>
  <c r="I388" i="2"/>
  <c r="K388" i="2" s="1"/>
  <c r="K650" i="2"/>
  <c r="K383" i="2"/>
  <c r="I506" i="2"/>
  <c r="K506" i="2" s="1"/>
  <c r="I533" i="2"/>
  <c r="K533" i="2" s="1"/>
  <c r="K618" i="2"/>
  <c r="I144" i="2"/>
  <c r="K144" i="2" s="1"/>
  <c r="K569" i="2"/>
  <c r="I286" i="2"/>
  <c r="K286" i="2" s="1"/>
  <c r="K381" i="2"/>
  <c r="I328" i="2"/>
  <c r="K328" i="2" s="1"/>
  <c r="I471" i="2"/>
  <c r="K471" i="2" s="1"/>
  <c r="K655" i="2"/>
  <c r="K80" i="2"/>
  <c r="I54" i="2"/>
  <c r="K54" i="2" s="1"/>
  <c r="K186" i="2"/>
  <c r="I492" i="2"/>
  <c r="K492" i="2" s="1"/>
  <c r="I292" i="2"/>
  <c r="K292" i="2" s="1"/>
  <c r="K330" i="2"/>
  <c r="I339" i="2"/>
  <c r="K339" i="2" s="1"/>
  <c r="I406" i="2"/>
  <c r="K406" i="2" s="1"/>
  <c r="I28" i="2"/>
  <c r="K28" i="2" s="1"/>
  <c r="I629" i="2"/>
  <c r="K629" i="2" s="1"/>
  <c r="I611" i="2"/>
  <c r="K611" i="2" s="1"/>
  <c r="I540" i="2"/>
  <c r="K540" i="2" s="1"/>
  <c r="K9" i="2"/>
  <c r="K465" i="2"/>
  <c r="I138" i="2"/>
  <c r="K138" i="2" s="1"/>
  <c r="I542" i="2"/>
  <c r="K542" i="2" s="1"/>
  <c r="K41" i="2"/>
  <c r="I65" i="2"/>
  <c r="K65" i="2" s="1"/>
  <c r="K324" i="2"/>
  <c r="I296" i="2"/>
  <c r="K296" i="2" s="1"/>
  <c r="K512" i="2"/>
  <c r="I417" i="2"/>
  <c r="K417" i="2" s="1"/>
  <c r="I457" i="2"/>
  <c r="K457" i="2" s="1"/>
  <c r="I243" i="2"/>
  <c r="K243" i="2" s="1"/>
  <c r="K608" i="2"/>
  <c r="K300" i="2"/>
  <c r="K620" i="2"/>
  <c r="K600" i="2"/>
  <c r="I593" i="2"/>
  <c r="K593" i="2" s="1"/>
  <c r="I83" i="2"/>
  <c r="K83" i="2" s="1"/>
  <c r="K145" i="2"/>
  <c r="K210" i="2"/>
  <c r="K464" i="2"/>
  <c r="I309" i="2"/>
  <c r="K309" i="2" s="1"/>
  <c r="I575" i="2"/>
  <c r="K575" i="2" s="1"/>
  <c r="K340" i="2"/>
  <c r="K503" i="2"/>
  <c r="K228" i="2"/>
  <c r="K517" i="2"/>
  <c r="K521" i="2"/>
  <c r="K548" i="2"/>
  <c r="K446" i="2"/>
  <c r="K534" i="2"/>
  <c r="K579" i="2"/>
  <c r="K37" i="2"/>
  <c r="K610" i="2"/>
  <c r="K31" i="2"/>
  <c r="K40" i="2"/>
  <c r="K114" i="2"/>
  <c r="K38" i="2"/>
  <c r="K218" i="2"/>
  <c r="K594" i="2"/>
  <c r="K526" i="2"/>
  <c r="K191" i="2"/>
  <c r="K547" i="2"/>
  <c r="K516" i="2"/>
  <c r="K502" i="2"/>
  <c r="K543" i="2"/>
  <c r="K217" i="2"/>
  <c r="K541" i="2"/>
  <c r="K513" i="2"/>
  <c r="K16" i="2"/>
  <c r="K190" i="2"/>
  <c r="K605" i="2"/>
  <c r="K107" i="2"/>
  <c r="K510" i="2"/>
  <c r="K546" i="2"/>
  <c r="K78" i="2"/>
  <c r="K15" i="2"/>
  <c r="K489" i="2"/>
  <c r="K482" i="2"/>
  <c r="K225" i="2"/>
  <c r="K442" i="2"/>
  <c r="K181" i="2"/>
  <c r="K252" i="2"/>
  <c r="K219" i="2"/>
  <c r="K550" i="2"/>
  <c r="K539" i="2"/>
  <c r="K554" i="2"/>
  <c r="K499" i="2"/>
  <c r="K483" i="2"/>
  <c r="K188" i="2"/>
  <c r="K599" i="2"/>
  <c r="K519" i="2"/>
  <c r="K222" i="2"/>
  <c r="K32" i="2"/>
  <c r="K50" i="2"/>
  <c r="K507" i="2"/>
  <c r="K88" i="2"/>
  <c r="K143" i="2"/>
  <c r="K535" i="2"/>
  <c r="K549" i="2"/>
  <c r="K10" i="2"/>
  <c r="K416" i="2"/>
  <c r="K523" i="2"/>
  <c r="K497" i="2"/>
  <c r="K34" i="2"/>
  <c r="K229" i="2"/>
  <c r="K71" i="2"/>
  <c r="K39" i="2"/>
  <c r="I200" i="2"/>
  <c r="K200" i="2" s="1"/>
  <c r="I120" i="2"/>
  <c r="K120" i="2" s="1"/>
  <c r="I199" i="2"/>
  <c r="K199" i="2" s="1"/>
  <c r="I201" i="2"/>
  <c r="K201" i="2" s="1"/>
  <c r="I202" i="2"/>
  <c r="K202" i="2" s="1"/>
  <c r="I122" i="2"/>
  <c r="K122" i="2" s="1"/>
  <c r="K203" i="2"/>
  <c r="I121" i="2"/>
  <c r="K121" i="2" s="1"/>
  <c r="K26" i="2"/>
  <c r="G124" i="2"/>
  <c r="I124" i="2" l="1"/>
  <c r="K124" i="2" s="1"/>
  <c r="N16" i="3" a="1"/>
  <c r="N16" i="3" s="1"/>
  <c r="N12" i="3" a="1"/>
  <c r="N12" i="3" s="1"/>
  <c r="N11" i="3" a="1"/>
  <c r="N11" i="3" s="1"/>
  <c r="N18" i="3" a="1"/>
  <c r="N18" i="3" s="1"/>
  <c r="N14" i="3" a="1"/>
  <c r="N14" i="3" s="1"/>
  <c r="L14" i="3" a="1"/>
  <c r="L14" i="3" s="1"/>
  <c r="N10" i="3" a="1"/>
  <c r="N10" i="3" s="1"/>
  <c r="L10" i="3" a="1"/>
  <c r="L10" i="3" s="1"/>
  <c r="N15" i="3" a="1"/>
  <c r="N15" i="3" s="1"/>
  <c r="N7" i="3" a="1"/>
  <c r="N7" i="3" s="1"/>
  <c r="N9" i="3" a="1"/>
  <c r="N9" i="3" s="1"/>
  <c r="N17" i="3" a="1"/>
  <c r="N17" i="3" s="1"/>
  <c r="N13" i="3" a="1"/>
  <c r="N13" i="3" s="1"/>
  <c r="N8" i="3" a="1"/>
  <c r="N8" i="3" s="1"/>
  <c r="L8" i="3" a="1"/>
  <c r="L8" i="3" s="1"/>
  <c r="K14" i="3" a="1"/>
  <c r="K14" i="3" s="1"/>
  <c r="K8" i="3" a="1"/>
  <c r="K8" i="3" s="1"/>
  <c r="D3" i="3" a="1"/>
  <c r="D3" i="3" s="1"/>
  <c r="D5" i="3" a="1"/>
  <c r="D5" i="3" s="1"/>
  <c r="D2" i="3" a="1"/>
  <c r="D2" i="3" s="1"/>
  <c r="E2" i="3" s="1"/>
  <c r="K12" i="3" a="1"/>
  <c r="K12" i="3" s="1"/>
  <c r="K13" i="3" a="1"/>
  <c r="K13" i="3" s="1"/>
  <c r="K7" i="3" a="1"/>
  <c r="K7" i="3" s="1"/>
  <c r="K10" i="3" a="1"/>
  <c r="K10" i="3" s="1"/>
  <c r="H3" i="3" a="1"/>
  <c r="H3" i="3" s="1"/>
  <c r="K16" i="3" a="1"/>
  <c r="K16" i="3" s="1"/>
  <c r="L13" i="3" a="1"/>
  <c r="L13" i="3" s="1"/>
  <c r="K9" i="3" a="1"/>
  <c r="K9" i="3" s="1"/>
  <c r="L9" i="3" a="1"/>
  <c r="L9" i="3" s="1"/>
  <c r="K15" i="3" a="1"/>
  <c r="K15" i="3" s="1"/>
  <c r="L12" i="3" a="1"/>
  <c r="L12" i="3" s="1"/>
  <c r="L16" i="3" a="1"/>
  <c r="L16" i="3" s="1"/>
  <c r="L18" i="3" a="1"/>
  <c r="L18" i="3" s="1"/>
  <c r="L17" i="3" a="1"/>
  <c r="L17" i="3" s="1"/>
  <c r="K11" i="3" a="1"/>
  <c r="K11" i="3" s="1"/>
  <c r="K18" i="3" a="1"/>
  <c r="K18" i="3" s="1"/>
  <c r="L7" i="3" a="1"/>
  <c r="L7" i="3" s="1"/>
  <c r="L11" i="3" a="1"/>
  <c r="L11" i="3" s="1"/>
  <c r="L15" i="3" a="1"/>
  <c r="L15" i="3" s="1"/>
  <c r="K17" i="3" a="1"/>
  <c r="K17" i="3" s="1"/>
  <c r="H2" i="3" l="1"/>
  <c r="I2" i="3" s="1"/>
  <c r="D9" i="3"/>
  <c r="M14" i="3"/>
  <c r="M8" i="3"/>
  <c r="H14" i="3"/>
  <c r="H16" i="3" s="1"/>
  <c r="N19" i="3"/>
  <c r="M12" i="3"/>
  <c r="M10" i="3"/>
  <c r="M13" i="3"/>
  <c r="E3" i="3"/>
  <c r="D4" i="3"/>
  <c r="E4" i="3" s="1"/>
  <c r="E5" i="3"/>
  <c r="M16" i="3"/>
  <c r="M11" i="3"/>
  <c r="M15" i="3"/>
  <c r="L19" i="3"/>
  <c r="M9" i="3"/>
  <c r="M18" i="3"/>
  <c r="M7" i="3"/>
  <c r="M17" i="3"/>
  <c r="K19" i="3" l="1"/>
  <c r="M19" i="3" s="1"/>
  <c r="I3" i="3"/>
  <c r="H4" i="3"/>
  <c r="H15" i="3" s="1"/>
  <c r="D10" i="3"/>
  <c r="D11" i="3" s="1"/>
  <c r="I4" i="3"/>
  <c r="H9" i="3"/>
</calcChain>
</file>

<file path=xl/sharedStrings.xml><?xml version="1.0" encoding="utf-8"?>
<sst xmlns="http://schemas.openxmlformats.org/spreadsheetml/2006/main" count="2653" uniqueCount="670">
  <si>
    <t>Unit</t>
  </si>
  <si>
    <t>S1</t>
  </si>
  <si>
    <t>Text</t>
  </si>
  <si>
    <t>Carry out all of the following during the problem solving activity:</t>
  </si>
  <si>
    <t>discuss/consult with the relevant people on the nature and extent of the problem</t>
  </si>
  <si>
    <t>gather information from appropriate sources to help identify and define the problem</t>
  </si>
  <si>
    <t>identify and evaluate possible solutions, considering temporary, short term and long term solutions</t>
  </si>
  <si>
    <t>communicate the proposed solution to the relevant people, obtaining feedback where appropriate</t>
  </si>
  <si>
    <t>prepare a plan of action for implementation of the appropriate solution</t>
  </si>
  <si>
    <t>ensure that the agreed solution is implemented in an effective and timely manner</t>
  </si>
  <si>
    <t>ensure that the agreed solution complies with appropriate regulations and guidelines</t>
  </si>
  <si>
    <t>monitor the implementation of the solutions and make necessary revisions to the plan of action (plan do check act)</t>
  </si>
  <si>
    <t>P1</t>
  </si>
  <si>
    <t>Take prompt action to solve problems and keep all relevant people informed of progress</t>
  </si>
  <si>
    <t>P2</t>
  </si>
  <si>
    <t>Demonstrate the required behaviours in line with the job role and company objectives</t>
  </si>
  <si>
    <t>S2</t>
  </si>
  <si>
    <t>Take action to resolve engineering or manufacturing problems arising from four of the following:</t>
  </si>
  <si>
    <t>environmental problem (pollutants, temperature, irritants, waste materials)</t>
  </si>
  <si>
    <t>S1.1</t>
  </si>
  <si>
    <t>S1.2</t>
  </si>
  <si>
    <t>S1.3</t>
  </si>
  <si>
    <t>S1.4</t>
  </si>
  <si>
    <t>S1.5</t>
  </si>
  <si>
    <t>S1.6</t>
  </si>
  <si>
    <t>S1.7</t>
  </si>
  <si>
    <t>S1.8</t>
  </si>
  <si>
    <t>S2.1</t>
  </si>
  <si>
    <t>S2.22</t>
  </si>
  <si>
    <t>S2.2</t>
  </si>
  <si>
    <t>S2.3</t>
  </si>
  <si>
    <t>S2.4</t>
  </si>
  <si>
    <t>S2.5</t>
  </si>
  <si>
    <t>S2.6</t>
  </si>
  <si>
    <t>S2.7</t>
  </si>
  <si>
    <t>S2.8</t>
  </si>
  <si>
    <t>S2.9</t>
  </si>
  <si>
    <t>S2.10</t>
  </si>
  <si>
    <t>S2.11</t>
  </si>
  <si>
    <t>S2.12</t>
  </si>
  <si>
    <t>S2.13</t>
  </si>
  <si>
    <t>S2.15</t>
  </si>
  <si>
    <t>S2.16</t>
  </si>
  <si>
    <t>S2.17</t>
  </si>
  <si>
    <t>S2.18</t>
  </si>
  <si>
    <t>S2.19</t>
  </si>
  <si>
    <t>S2.20</t>
  </si>
  <si>
    <t>S2.21</t>
  </si>
  <si>
    <t>S2.23</t>
  </si>
  <si>
    <t>S2.24</t>
  </si>
  <si>
    <t>S2.25</t>
  </si>
  <si>
    <t>S2.14</t>
  </si>
  <si>
    <t>assembly</t>
  </si>
  <si>
    <t>manufacturing</t>
  </si>
  <si>
    <t>installation</t>
  </si>
  <si>
    <t>commissioning</t>
  </si>
  <si>
    <t>process operations or sequencing</t>
  </si>
  <si>
    <t>maintenance</t>
  </si>
  <si>
    <t>quality</t>
  </si>
  <si>
    <t>personnel problem</t>
  </si>
  <si>
    <t>material handling or processing</t>
  </si>
  <si>
    <t>external contractual problem</t>
  </si>
  <si>
    <t>deviation from component/product specification</t>
  </si>
  <si>
    <t>lack of resources/materials</t>
  </si>
  <si>
    <t>equipment malfunction</t>
  </si>
  <si>
    <t>ergonomics related</t>
  </si>
  <si>
    <t>utilities supply (such as gas, electricity, water, air)</t>
  </si>
  <si>
    <t>change to requirements (such as a customer request)</t>
  </si>
  <si>
    <t>time or schedule problem</t>
  </si>
  <si>
    <t>design related</t>
  </si>
  <si>
    <t>research and development</t>
  </si>
  <si>
    <t>company strategy</t>
  </si>
  <si>
    <t>safety related</t>
  </si>
  <si>
    <t>deviation from departmental procedures, policies or work instructions</t>
  </si>
  <si>
    <t>the customer (internal and or external)</t>
  </si>
  <si>
    <t>other specific problem</t>
  </si>
  <si>
    <t>Obtain all relevant information relating to the engineering or manufacturing problems</t>
  </si>
  <si>
    <t>Identify correctly the nature, extent and root cause of any engineering or manufacturing problems that arise</t>
  </si>
  <si>
    <t>Evaluate all realistic solutions to solve engineering or manufacturing problems</t>
  </si>
  <si>
    <t>Evaluate possible solutions to the problems, by considering six of the following:</t>
  </si>
  <si>
    <t>operational effectiveness</t>
  </si>
  <si>
    <t>functionality of the system, product, component or equipment</t>
  </si>
  <si>
    <t>conformity with company policies, procedures or work instructions</t>
  </si>
  <si>
    <t>ease of implementation</t>
  </si>
  <si>
    <t>environmental impact</t>
  </si>
  <si>
    <t>health and safety implications</t>
  </si>
  <si>
    <t>timescale for implementation</t>
  </si>
  <si>
    <t>staffing implications</t>
  </si>
  <si>
    <t>training and development</t>
  </si>
  <si>
    <t>financial impact</t>
  </si>
  <si>
    <t>customer impact (internal and or external</t>
  </si>
  <si>
    <t>regulations, standards, directives or codes of practice</t>
  </si>
  <si>
    <t>other (to be specified)</t>
  </si>
  <si>
    <t>Obtain and use information on the problem from four of the following :</t>
  </si>
  <si>
    <t>statistical data</t>
  </si>
  <si>
    <t>operating procedures/manufacturing manuals</t>
  </si>
  <si>
    <t>historic records (such as maintenance or shift logs)</t>
  </si>
  <si>
    <t>company procedures</t>
  </si>
  <si>
    <t>quality audits</t>
  </si>
  <si>
    <t>health and safety information</t>
  </si>
  <si>
    <t>external sources</t>
  </si>
  <si>
    <t>environmental documents/reports</t>
  </si>
  <si>
    <t>process mapping</t>
  </si>
  <si>
    <t>feedback from users, colleagues or customers</t>
  </si>
  <si>
    <t>approved and controlled tests, trials or experiments</t>
  </si>
  <si>
    <t>observation</t>
  </si>
  <si>
    <t>Identify the most effective solution for solving engineering or manufacturing problems</t>
  </si>
  <si>
    <t>Implement engineering solutions for two of the following timescales:</t>
  </si>
  <si>
    <t>temporary (interim solution)</t>
  </si>
  <si>
    <t>long term (permanent solution)</t>
  </si>
  <si>
    <t>short term (will require further action)</t>
  </si>
  <si>
    <t>Ensure that solutions are implemented correctly and promptly</t>
  </si>
  <si>
    <t>Ensure that the solutions to engineering or manufacturing problems comply with all relevant regulations, standards, directives or codes of practice</t>
  </si>
  <si>
    <t>Ensure that solutions to engineering problems comply with three the following:</t>
  </si>
  <si>
    <t>organisational guidelines and codes of practice</t>
  </si>
  <si>
    <t>recognised compliance agency/body's standards</t>
  </si>
  <si>
    <t>equipment manufacturer's operating</t>
  </si>
  <si>
    <t>customer standards and requirements specification</t>
  </si>
  <si>
    <t>British, European, International standards or directives</t>
  </si>
  <si>
    <t>health, safety and environmental requirements</t>
  </si>
  <si>
    <t>Report and communicate solutions to problems, using:</t>
  </si>
  <si>
    <t>verbal report</t>
  </si>
  <si>
    <t>Plus one from the following:</t>
  </si>
  <si>
    <t>electronic mail</t>
  </si>
  <si>
    <t>computer‐based presentation</t>
  </si>
  <si>
    <t>computer generated report</t>
  </si>
  <si>
    <t>specific company document</t>
  </si>
  <si>
    <t>other appropriate media</t>
  </si>
  <si>
    <t>P3</t>
  </si>
  <si>
    <t>P4</t>
  </si>
  <si>
    <t>P5</t>
  </si>
  <si>
    <t>S3</t>
  </si>
  <si>
    <t>S3.1</t>
  </si>
  <si>
    <t>S3.13</t>
  </si>
  <si>
    <t>S4</t>
  </si>
  <si>
    <t>S4.1</t>
  </si>
  <si>
    <t>S4.12</t>
  </si>
  <si>
    <t>P6</t>
  </si>
  <si>
    <t>S5</t>
  </si>
  <si>
    <t>S5.1</t>
  </si>
  <si>
    <t>S5.2</t>
  </si>
  <si>
    <t>S5.3</t>
  </si>
  <si>
    <t>P7</t>
  </si>
  <si>
    <t>P8</t>
  </si>
  <si>
    <t>S6</t>
  </si>
  <si>
    <t>S6.1</t>
  </si>
  <si>
    <t>S6.2</t>
  </si>
  <si>
    <t>S6.6</t>
  </si>
  <si>
    <t>S7</t>
  </si>
  <si>
    <t>S7.1</t>
  </si>
  <si>
    <t>S7.2</t>
  </si>
  <si>
    <t>S7.3</t>
  </si>
  <si>
    <t>S7.6</t>
  </si>
  <si>
    <t>S3.2</t>
  </si>
  <si>
    <t>S3.3</t>
  </si>
  <si>
    <t>S3.4</t>
  </si>
  <si>
    <t>S3.5</t>
  </si>
  <si>
    <t>S3.6</t>
  </si>
  <si>
    <t>S3.7</t>
  </si>
  <si>
    <t>S3.8</t>
  </si>
  <si>
    <t>S3.9</t>
  </si>
  <si>
    <t>S3.10</t>
  </si>
  <si>
    <t>S3.11</t>
  </si>
  <si>
    <t>S3.12</t>
  </si>
  <si>
    <t>S4.2</t>
  </si>
  <si>
    <t>S4.3</t>
  </si>
  <si>
    <t>S4.4</t>
  </si>
  <si>
    <t>S4.5</t>
  </si>
  <si>
    <t>S4.6</t>
  </si>
  <si>
    <t>S4.7</t>
  </si>
  <si>
    <t>S4.8</t>
  </si>
  <si>
    <t>S4.9</t>
  </si>
  <si>
    <t>S4.10</t>
  </si>
  <si>
    <t>S4.11</t>
  </si>
  <si>
    <t>S6.3</t>
  </si>
  <si>
    <t>S6.4</t>
  </si>
  <si>
    <t>S6.5</t>
  </si>
  <si>
    <t>S7.4</t>
  </si>
  <si>
    <t>S7.5</t>
  </si>
  <si>
    <t>Skill / Performance</t>
  </si>
  <si>
    <t>Comply with their duties and obligations as defined in the Health and Safety at Work Act</t>
  </si>
  <si>
    <t>Demonstrate the required occupational behaviours in line with the job role and company objectives</t>
  </si>
  <si>
    <t>Demonstrate their understanding of their duties and obligations to health and safety by carrying out all of the following:</t>
  </si>
  <si>
    <t>apply in principle their duties and responsibilities as an individual under the Health and Safety at Work Act and relevant current legislation</t>
  </si>
  <si>
    <t>identifying the warning signs and labels of the main groups of hazardous or dangerous substances</t>
  </si>
  <si>
    <t>complying with the appropriate statutory regulations at all times</t>
  </si>
  <si>
    <t>Present themselves in the workplace suitably prepared for the activities to be undertaken</t>
  </si>
  <si>
    <t>Follow organisational accident and emergency procedures</t>
  </si>
  <si>
    <t>Comply with all emergency requirements, to include:</t>
  </si>
  <si>
    <t>identifying the appropriate qualified first aiders or appointed person and the location of first aid facilities</t>
  </si>
  <si>
    <t>identifying the procedures to be followed in the event of injury to self or others</t>
  </si>
  <si>
    <t>following organisational procedures in the event of fire and the evacuation of premises</t>
  </si>
  <si>
    <t>identifying the procedures to be followed in the event of dangerous occurrences or hazardous malfunctions</t>
  </si>
  <si>
    <t>Recognise and control hazards in the workplace</t>
  </si>
  <si>
    <t>their working environment</t>
  </si>
  <si>
    <t>the tools and equipment that they use</t>
  </si>
  <si>
    <t>materials and substances that they use</t>
  </si>
  <si>
    <t>using working practices that do not follow laid down procedures</t>
  </si>
  <si>
    <t>Use correct manual lifting and carrying techniques</t>
  </si>
  <si>
    <t>Demonstrate two of the following methods of manual lifting and carrying techniques:</t>
  </si>
  <si>
    <t>lifting alone</t>
  </si>
  <si>
    <t>with assistance of others</t>
  </si>
  <si>
    <t>with mechanical assistance</t>
  </si>
  <si>
    <t>Apply safe working practices and procedures</t>
  </si>
  <si>
    <t>Apply safe working practices in an industrial environment, to include all of the following:</t>
  </si>
  <si>
    <t>maintaining a tidy workplace with exits and gangways free from obstructions</t>
  </si>
  <si>
    <t>using tools and equipment safely and only for the purpose intended</t>
  </si>
  <si>
    <t>observing organisational safety rules, signs and hazard warnings</t>
  </si>
  <si>
    <t>taking measures to protect others from harm by any work they are carrying out</t>
  </si>
  <si>
    <t>S5.4</t>
  </si>
  <si>
    <t>Plan the most appropriate way for evaluating the engineering process</t>
  </si>
  <si>
    <t>Monitor and evaluate two engineering processes for one of the following:</t>
  </si>
  <si>
    <t>manufacturing (such as machining, fabrication, welding, material finishing or manufacture, assembly, joining)</t>
  </si>
  <si>
    <t>design</t>
  </si>
  <si>
    <t>research</t>
  </si>
  <si>
    <t>product or system installation</t>
  </si>
  <si>
    <t>decommissioning or recycling</t>
  </si>
  <si>
    <t>environmental or sustainability</t>
  </si>
  <si>
    <t>operational processes (such as movement of materials and logistics)</t>
  </si>
  <si>
    <t>maintenance practices (such as preventative, corrective, predictive, reactive or prevention)</t>
  </si>
  <si>
    <t>processing operations</t>
  </si>
  <si>
    <t>service supplies (such as gas, water, electricity)</t>
  </si>
  <si>
    <t>engineering support functions (such as procurement, quality assurance, inspection, testing, scheduled safety audits and risk assessments, business improvement)</t>
  </si>
  <si>
    <t>Establish clear and precise criteria for evaluating the engineering process</t>
  </si>
  <si>
    <t>Establish criteria for monitoring and evaluation of one of the following:</t>
  </si>
  <si>
    <t>equipment capability</t>
  </si>
  <si>
    <t>equipment performance measurement</t>
  </si>
  <si>
    <t>the use of computer based records systems for engineering processes</t>
  </si>
  <si>
    <t>Evaluate the effectiveness of the engineering process, taking into account six of the following:</t>
  </si>
  <si>
    <t>standard operating procedures/work instructions</t>
  </si>
  <si>
    <t>process/quality control or assurance documentation</t>
  </si>
  <si>
    <t>organisation documentation used (such as for purchasing, planning scheduling, contracting, sales and marketing)</t>
  </si>
  <si>
    <t>IT systems</t>
  </si>
  <si>
    <t>non-conformances/defects</t>
  </si>
  <si>
    <t>use of equipment</t>
  </si>
  <si>
    <t>use of materials/resources</t>
  </si>
  <si>
    <t>staff training and development</t>
  </si>
  <si>
    <t>supplier data and information</t>
  </si>
  <si>
    <t>customer data and information</t>
  </si>
  <si>
    <t>schedules and plans</t>
  </si>
  <si>
    <t>costs</t>
  </si>
  <si>
    <t>available technologies</t>
  </si>
  <si>
    <t>performance/capability</t>
  </si>
  <si>
    <t>process outcomes</t>
  </si>
  <si>
    <t>reliability</t>
  </si>
  <si>
    <t>maintenance and repair</t>
  </si>
  <si>
    <t>health and safety</t>
  </si>
  <si>
    <t>environmental and sustainability factors</t>
  </si>
  <si>
    <t>recycling</t>
  </si>
  <si>
    <t>Obtain accurate information on the engineering process from all valid sources</t>
  </si>
  <si>
    <t>Gather data from two of the following sources of information during the evaluation process:</t>
  </si>
  <si>
    <t>monitoring and audit processes</t>
  </si>
  <si>
    <t>colleagues</t>
  </si>
  <si>
    <t>clients</t>
  </si>
  <si>
    <t>suppliers</t>
  </si>
  <si>
    <t>general media</t>
  </si>
  <si>
    <t>specialised media</t>
  </si>
  <si>
    <t>benchmarking partners</t>
  </si>
  <si>
    <t>Ensure that the monitoring and evaluation processes comply with three of the following:</t>
  </si>
  <si>
    <t>organisational guidelines and procedures</t>
  </si>
  <si>
    <t>recognised compliance agency/body's standards, directives or codes of practice</t>
  </si>
  <si>
    <t>customer standards and requirements</t>
  </si>
  <si>
    <t>equipment manufacturer's operating specification/range</t>
  </si>
  <si>
    <t>British, European or International standards or directives</t>
  </si>
  <si>
    <t>Review all relevant information relating to the engineering process</t>
  </si>
  <si>
    <t>Prepare the results of the evaluation, to include all of the following:</t>
  </si>
  <si>
    <t>an appraisal of the effectiveness of the engineering process</t>
  </si>
  <si>
    <t>evaluation of the cost effectiveness of the engineering process</t>
  </si>
  <si>
    <t>an appraisal of the compliance of the engineering process with defined criteria</t>
  </si>
  <si>
    <t>a recommendation of feasible changes or improvements to the engineering process</t>
  </si>
  <si>
    <t>a proposed method for monitoring the impact of the improvements to the engineering process</t>
  </si>
  <si>
    <t>an appraisal of the effectiveness of evaluation process</t>
  </si>
  <si>
    <t>Consult with all relevant people during the evaluation</t>
  </si>
  <si>
    <t>Assess the potential impact of any changes to be recommended</t>
  </si>
  <si>
    <t>Recommend feasible changes or improvements to the engineering process</t>
  </si>
  <si>
    <t>Present the results of the evaluation to the appropriate people according to agreed procedures</t>
  </si>
  <si>
    <t>Report and communicate results of the monitoring and evaluation, using:</t>
  </si>
  <si>
    <t>verbal methods</t>
  </si>
  <si>
    <t>S1.9</t>
  </si>
  <si>
    <t>S1.10</t>
  </si>
  <si>
    <t>S1.11</t>
  </si>
  <si>
    <t>S1.12</t>
  </si>
  <si>
    <t>S3.14</t>
  </si>
  <si>
    <t>S3.15</t>
  </si>
  <si>
    <t>S3.16</t>
  </si>
  <si>
    <t>S3.17</t>
  </si>
  <si>
    <t>S3.18</t>
  </si>
  <si>
    <t>S3.19</t>
  </si>
  <si>
    <t>S3.20</t>
  </si>
  <si>
    <t>S3.21</t>
  </si>
  <si>
    <t>S5.5</t>
  </si>
  <si>
    <t>S5.6</t>
  </si>
  <si>
    <t>P9</t>
  </si>
  <si>
    <t>Develop a personal network of contacts to include both of the following:</t>
  </si>
  <si>
    <t>develop and maintain networks that will provide personal and organisational benefit</t>
  </si>
  <si>
    <t>develop guidelines for working with networks in line with organisational procedures</t>
  </si>
  <si>
    <t>Review networking relationships to include both of the following:</t>
  </si>
  <si>
    <t>assess the value of own current personal network</t>
  </si>
  <si>
    <t>evaluate own experience with existing contacts and use these to inform future actions</t>
  </si>
  <si>
    <t>Create an environment of trust and mutual respect with colleagues and stakeholders to include both of the following:</t>
  </si>
  <si>
    <t>Review and revise the needs and motivations of colleagues and stakeholders</t>
  </si>
  <si>
    <t>Demonstrate interaction with colleagues and stakeholders that allows respect for the views and actions of others</t>
  </si>
  <si>
    <t>Produce a work plan for own area of responsibility to include all of the following:</t>
  </si>
  <si>
    <t>explain the context in which work is to be undertaken</t>
  </si>
  <si>
    <t>identify the skills base and the resources available</t>
  </si>
  <si>
    <t>examine priorities and success criteria needed for the team</t>
  </si>
  <si>
    <t>produce a work plan for own area of responsibility</t>
  </si>
  <si>
    <t>Allocate and agree responsibilities with team members to include both of the following:</t>
  </si>
  <si>
    <t>identify team members’ responsibilities for identified work activities</t>
  </si>
  <si>
    <t>agree responsibilities and SMART (Specific, Measurable, Achievable, Realistic and Time‐bound) objectives with team members</t>
  </si>
  <si>
    <t>Monitor the progress and quality of work in own area of responsibility and provide feedback to include both of the following:</t>
  </si>
  <si>
    <t>identify ways to monitor progress and quality of work</t>
  </si>
  <si>
    <t>monitor and evaluate progress against agreed standards and provide feedback to team members</t>
  </si>
  <si>
    <t>Review and amend plans of work for own area of responsibility and communicate changes to include both of the following:</t>
  </si>
  <si>
    <t>review and amend work plan where changes are needed</t>
  </si>
  <si>
    <t>communicate changes to team members</t>
  </si>
  <si>
    <t>Work safely at all times, complying with health and safety legislation, regulations and other relevant guidelines</t>
  </si>
  <si>
    <t>Plan the software requirement modelling activities before they start them</t>
  </si>
  <si>
    <t>Prepare for the software requirements definition activities, by carrying out all of the following:</t>
  </si>
  <si>
    <t>check that the working environment is in a safe and appropriate condition and that all working equipment is in a safe and usable condition (such as cables undamaged, correctly connected, safely routed)</t>
  </si>
  <si>
    <t>open the appropriate requirements modelling software</t>
  </si>
  <si>
    <t>set up the modelling environment and select a suitable template/folder</t>
  </si>
  <si>
    <t>identify relevant software requirements to be implemented</t>
  </si>
  <si>
    <t>identify the required standards and all relevant sources (such as enhancement requests, problem reports and the baseline requirements set)</t>
  </si>
  <si>
    <t>Use appropriate sources to obtain the required information for the requirements model to be created</t>
  </si>
  <si>
    <t>Use five of the following to obtain the necessary data to produce the required model:</t>
  </si>
  <si>
    <t>new model brief/request</t>
  </si>
  <si>
    <t>change order/modification request</t>
  </si>
  <si>
    <t>technical publications</t>
  </si>
  <si>
    <t>calculations</t>
  </si>
  <si>
    <t>software problem reports</t>
  </si>
  <si>
    <t>standards reference documents (such as Universal Modelling Language (UML))</t>
  </si>
  <si>
    <t>technical notes (such as meetings/discussions, e‐mail)</t>
  </si>
  <si>
    <t>specifications (such as software acceptance tests)</t>
  </si>
  <si>
    <t>regulations</t>
  </si>
  <si>
    <t>previous models/designs</t>
  </si>
  <si>
    <t>other available data</t>
  </si>
  <si>
    <t>Take account of seven of the following, as appropriate to the model being produced:</t>
  </si>
  <si>
    <t>function</t>
  </si>
  <si>
    <t>testing method</t>
  </si>
  <si>
    <t>resources (such as memory, performance and bandwidth)</t>
  </si>
  <si>
    <t>cost</t>
  </si>
  <si>
    <t>lifetime of the product</t>
  </si>
  <si>
    <t>accuracy</t>
  </si>
  <si>
    <t>ease of modification of model</t>
  </si>
  <si>
    <t>operating environment</t>
  </si>
  <si>
    <t>interfaces</t>
  </si>
  <si>
    <t>safety</t>
  </si>
  <si>
    <t>Carry out all of the following before establishing the software requirements model:</t>
  </si>
  <si>
    <t>ensure that the data and information they have is complete and accurate</t>
  </si>
  <si>
    <t>analyse the data and information to identify the model requirements</t>
  </si>
  <si>
    <t>recognise and deal with problems (such as technical issues and lack of, or incorrect information)</t>
  </si>
  <si>
    <t>Evaluate peer review feedback, and identify what lessons can be learned from the feedback</t>
  </si>
  <si>
    <t>Undertake peer review and provide technical feedback on the engineering software requirements activity undertaken including lessons learnt and those lessons which can be shared within the business</t>
  </si>
  <si>
    <t>Access and use the correct requirements modelling software</t>
  </si>
  <si>
    <t>Use appropriate techniques to create the requirement models</t>
  </si>
  <si>
    <t>Use codes and other references that follow the required conventions</t>
  </si>
  <si>
    <t>Use two of the following modelling methodologies to produce the software requirements:</t>
  </si>
  <si>
    <t>object orientated requirements (such as Universal Modelling Language (UML))</t>
  </si>
  <si>
    <t>state based automata requirements modelling tools (such as Statemate)</t>
  </si>
  <si>
    <t>formal mathematical requirements expression methods (such as Z, Vienna Development Method (VDM))</t>
  </si>
  <si>
    <t>functional requirements elicitation and refinement methods (such as Controlled Requirements Expression (CORE))</t>
  </si>
  <si>
    <t>Create/modify the software requirements using five of the following:</t>
  </si>
  <si>
    <t>functions</t>
  </si>
  <si>
    <t>change requests</t>
  </si>
  <si>
    <t>state machine representations</t>
  </si>
  <si>
    <t>classes</t>
  </si>
  <si>
    <t>static structure</t>
  </si>
  <si>
    <t>accuracies</t>
  </si>
  <si>
    <t>performance</t>
  </si>
  <si>
    <t>sequence diagrams</t>
  </si>
  <si>
    <t>Produce the finished models, with sufficient detail to allow implementation</t>
  </si>
  <si>
    <t>Make sure that models are checked and approved by the appropriate person</t>
  </si>
  <si>
    <t>Check the software requirements for all of the following:</t>
  </si>
  <si>
    <t>completeness</t>
  </si>
  <si>
    <t>consistency</t>
  </si>
  <si>
    <t>coherence</t>
  </si>
  <si>
    <t>traceability</t>
  </si>
  <si>
    <t>Save and store the software requirements model in appropriate locations, to include carrying out all of the following:</t>
  </si>
  <si>
    <t>check that the model is correctly titled, referenced and annotated</t>
  </si>
  <si>
    <t>ensure that their model has been checked and that it complies with the company procedures</t>
  </si>
  <si>
    <t>save the model to an appropriate location (such as storage device, configuration database)</t>
  </si>
  <si>
    <t>register and store the model in the company information system (where appropriate)</t>
  </si>
  <si>
    <t>record and store any changes to the model in the appropriate company information system</t>
  </si>
  <si>
    <t>ensure that a separate backup copy is created and placed in safe storage</t>
  </si>
  <si>
    <t>Produce models which comply with one of the following:</t>
  </si>
  <si>
    <t>company standards and procedures</t>
  </si>
  <si>
    <t>statutory regulations and codes of practice</t>
  </si>
  <si>
    <t>software standards</t>
  </si>
  <si>
    <t>BS, ISO or BSEN standards and procedures</t>
  </si>
  <si>
    <t>other international standards</t>
  </si>
  <si>
    <t>Deal promptly and effectively with problems within their control, and seek help and guidance from the relevant people if they have problems that they cannot resolve</t>
  </si>
  <si>
    <t>S6.7</t>
  </si>
  <si>
    <t>S6.8</t>
  </si>
  <si>
    <t>S6.9</t>
  </si>
  <si>
    <t>P10</t>
  </si>
  <si>
    <t>P11</t>
  </si>
  <si>
    <t>S8</t>
  </si>
  <si>
    <t>S8.1</t>
  </si>
  <si>
    <t>S8.2</t>
  </si>
  <si>
    <t>S8.3</t>
  </si>
  <si>
    <t>S8.4</t>
  </si>
  <si>
    <t>S8.5</t>
  </si>
  <si>
    <t>S8.6</t>
  </si>
  <si>
    <t>S9</t>
  </si>
  <si>
    <t>S9.1</t>
  </si>
  <si>
    <t>S9.2</t>
  </si>
  <si>
    <t>S9.3</t>
  </si>
  <si>
    <t>S9.4</t>
  </si>
  <si>
    <t>S9.5</t>
  </si>
  <si>
    <t>S9.6</t>
  </si>
  <si>
    <t>P12</t>
  </si>
  <si>
    <t>Plan the software design modelling activities before they start them</t>
  </si>
  <si>
    <t>Prepare for the software design activities, by carrying out all of the following:</t>
  </si>
  <si>
    <t>open the appropriate design modelling software</t>
  </si>
  <si>
    <t>set up the software design modelling environment and select a suitable template/folder</t>
  </si>
  <si>
    <t>identify relevant software design requirements to be implemented</t>
  </si>
  <si>
    <t>identify the required standards and all relevant sources (such as software requirements and existing design)</t>
  </si>
  <si>
    <t>Use appropriate sources to obtain the required information for the software design model to be created</t>
  </si>
  <si>
    <t>Use four of the following to obtain the necessary data to produce the required design model:</t>
  </si>
  <si>
    <t>software requirements</t>
  </si>
  <si>
    <t>notes from meetings/discussions</t>
  </si>
  <si>
    <t>Access and use the correct design modelling software</t>
  </si>
  <si>
    <t>Take account of seven of the following, as appropriate to the design model being produced:</t>
  </si>
  <si>
    <t>design structure</t>
  </si>
  <si>
    <t>ease of modification of design</t>
  </si>
  <si>
    <t>Undertake peer review and provide technical feedback on the engineering software design activity undertaken including lessons learnt and those lessons which can be shared within the business</t>
  </si>
  <si>
    <t>Use appropriate techniques to create software design models</t>
  </si>
  <si>
    <t>Carry out all of the following before constructing the software design model:</t>
  </si>
  <si>
    <t>capture and record the rationale for the design decision</t>
  </si>
  <si>
    <t>Produce the finished software design models, with sufficient detail to allow implementation</t>
  </si>
  <si>
    <t>Use one of the following modelling methodologies to produce the software design:</t>
  </si>
  <si>
    <t>object orientated design (such as Universal Modelling Language (UML))</t>
  </si>
  <si>
    <t>functional design (such as Modular Approach to Software Construction Operation and Test (MASCOT)</t>
  </si>
  <si>
    <t>Create/modify the software design elements using five of the following:</t>
  </si>
  <si>
    <t>objects</t>
  </si>
  <si>
    <t>procedures</t>
  </si>
  <si>
    <t>types</t>
  </si>
  <si>
    <t>data</t>
  </si>
  <si>
    <t>Make sure that design models are checked and approved by the appropriate person</t>
  </si>
  <si>
    <t>Check the software design model for all of the following:</t>
  </si>
  <si>
    <t>coupling and cohesion</t>
  </si>
  <si>
    <t>Save and store the software design model in appropriate locations, to include carrying out all of the following:</t>
  </si>
  <si>
    <t>check that the design model is correctly titled, referenced and annotated</t>
  </si>
  <si>
    <t>ensure that the software design model has been checked and that it complies to company procedures</t>
  </si>
  <si>
    <t>save the design model to an appropriate location (such as storage device, configuration database)</t>
  </si>
  <si>
    <t>register and store the design models in the appropriate company information system (where appropriate)</t>
  </si>
  <si>
    <t>record and store any changes to the design models in the appropriate company information system</t>
  </si>
  <si>
    <t>Produce software design models which comply with one of the following:</t>
  </si>
  <si>
    <t>Plan the software implementation activities before they start them</t>
  </si>
  <si>
    <t>Prepare for the software implementation activities, by carrying out all of the following:</t>
  </si>
  <si>
    <t>check that all the software development environment hardware is in a safe and usable working condition (such as cables undamaged, correctly connected, safely routed)</t>
  </si>
  <si>
    <t>start the software development environment</t>
  </si>
  <si>
    <t>set up the development environment and select a suitable template/folder</t>
  </si>
  <si>
    <t>identify relevant software requirements/design artefact/software code to be implemented/modified</t>
  </si>
  <si>
    <t>identify the required standards and all relevant sources (such as software requirements, existing design and naming convention)</t>
  </si>
  <si>
    <t>Use appropriate sources to obtain the required information for the executable to be created</t>
  </si>
  <si>
    <t>Use four of the following to obtain the necessary data to produce the required software implementation:</t>
  </si>
  <si>
    <t>new software implementation request</t>
  </si>
  <si>
    <t>software design</t>
  </si>
  <si>
    <t>previous software code</t>
  </si>
  <si>
    <t>standards reference documents</t>
  </si>
  <si>
    <t>Demonstrate how the software implementation takes account of six of the following:</t>
  </si>
  <si>
    <t>algorithm accuracy</t>
  </si>
  <si>
    <t>software architecture</t>
  </si>
  <si>
    <t>interfaces (such as interrupts)</t>
  </si>
  <si>
    <t>coding standards</t>
  </si>
  <si>
    <t>Access and use the correct software development environment</t>
  </si>
  <si>
    <t>Undertake peer review and provide technical feedback on the engineering software implementation activity undertaken including lessons learnt and those lessons which can be shared within the business</t>
  </si>
  <si>
    <t>Carry out all of the following before establishing the software implementation:</t>
  </si>
  <si>
    <t>analyse the data and information to identify the requirements of the task</t>
  </si>
  <si>
    <t>Identify and use the required coding standards, as defined by company procedures</t>
  </si>
  <si>
    <t>Produce the software code with sufficient detail to allow compilation and execution</t>
  </si>
  <si>
    <t>Create/modify the software source code using five of the following:</t>
  </si>
  <si>
    <t>design objects</t>
  </si>
  <si>
    <t>requirements functionality</t>
  </si>
  <si>
    <t>parameters</t>
  </si>
  <si>
    <t>control structures</t>
  </si>
  <si>
    <t>Make sure that the software code produced is checked and approved by the appropriate person</t>
  </si>
  <si>
    <t>Check the software source code for all of the following:</t>
  </si>
  <si>
    <t>complexity</t>
  </si>
  <si>
    <t>readability</t>
  </si>
  <si>
    <t>Create the software executable using one of the following:</t>
  </si>
  <si>
    <t>compiler tool (such as integrated development tool)</t>
  </si>
  <si>
    <t>build scripts</t>
  </si>
  <si>
    <t>translator</t>
  </si>
  <si>
    <t>Save and store software source code files, source code review evidence and executable in appropriate locations, to include carrying out all of the following:</t>
  </si>
  <si>
    <t>ensure that their software code/code review evidence/executable has been checked to their company procedure</t>
  </si>
  <si>
    <t>check that the code/code review evidence/executable is correctly titled, referenced and annotated</t>
  </si>
  <si>
    <t>save the code/code review evidence/executable to an appropriate location (such as storage device, configuration database)</t>
  </si>
  <si>
    <t>create a separate backup copy, and place it in safe storage (where appropriate)</t>
  </si>
  <si>
    <t>register and store the software code/code review evidence/executable in the appropriate company information</t>
  </si>
  <si>
    <t>system (where appropriate)</t>
  </si>
  <si>
    <t>record and store any changes to the software code/code review evidence/executable in the appropriate company information system</t>
  </si>
  <si>
    <t>Produce software code/executable which complies with one of the following:</t>
  </si>
  <si>
    <t>S5.7</t>
  </si>
  <si>
    <t>S5.8</t>
  </si>
  <si>
    <t>S5.9</t>
  </si>
  <si>
    <t>S5.10</t>
  </si>
  <si>
    <t>S8.7</t>
  </si>
  <si>
    <t>P13</t>
  </si>
  <si>
    <t>S10</t>
  </si>
  <si>
    <t>S10.1</t>
  </si>
  <si>
    <t>S10.2</t>
  </si>
  <si>
    <t>S10.3</t>
  </si>
  <si>
    <t>S10.4</t>
  </si>
  <si>
    <t>S10.5</t>
  </si>
  <si>
    <t>S10.6</t>
  </si>
  <si>
    <t>P14</t>
  </si>
  <si>
    <t>Plan the software testing activities before they start them</t>
  </si>
  <si>
    <t>Prepare for the software testing activities, by carrying out all of the following:</t>
  </si>
  <si>
    <t>start the appropriate software test tool</t>
  </si>
  <si>
    <t>set up the testing environment and select a suitable template/folder</t>
  </si>
  <si>
    <t>identify relevant software requirements/design to be tested against</t>
  </si>
  <si>
    <t>identify the required standards and all relevant sources (such as software requirements, design and software test methods)</t>
  </si>
  <si>
    <t>Use appropriate sources to obtain the required information for the software testing activity</t>
  </si>
  <si>
    <t>Use four of the following to obtain the necessary data to produce the required test script/case:</t>
  </si>
  <si>
    <t>specifications</t>
  </si>
  <si>
    <t>Demonstrate how the software testing takes account of seven of the following:</t>
  </si>
  <si>
    <t>run time sequencing</t>
  </si>
  <si>
    <t>system/software safety requirements</t>
  </si>
  <si>
    <t>Carry out all of the following before producing the software test script/case:</t>
  </si>
  <si>
    <t>analyse the data and information to identify the test script/case requirements</t>
  </si>
  <si>
    <t>Use both of the following modelling methodologies to produce the software test script/case:</t>
  </si>
  <si>
    <t>black box</t>
  </si>
  <si>
    <t>white box</t>
  </si>
  <si>
    <t>Create/modify the software test script/case using five of the following:</t>
  </si>
  <si>
    <t>test rigs specifications</t>
  </si>
  <si>
    <t>Access and use the correct software test tools</t>
  </si>
  <si>
    <t>Evaluate peer review feedback, and identif what lessons can be learned from the feedback</t>
  </si>
  <si>
    <t>Undertake peer review and provide technical feedback on the engineering software testing activity undertaken including lessons learnt and those lessons which can be shared within the business</t>
  </si>
  <si>
    <t>Use appropriate techniques to create the software tests</t>
  </si>
  <si>
    <t>Use references that follow the required conventions</t>
  </si>
  <si>
    <t>Run the test script using one of the following:</t>
  </si>
  <si>
    <t>target simulator environment</t>
  </si>
  <si>
    <t>host environment</t>
  </si>
  <si>
    <t>target environment</t>
  </si>
  <si>
    <t>Produce the finished test script/case, with sufficient detail to allow execution</t>
  </si>
  <si>
    <t>Make sure that the test script/case is checked and approved by the appropriate person</t>
  </si>
  <si>
    <t>Check the test script/case for all of the following:</t>
  </si>
  <si>
    <t>sequencing</t>
  </si>
  <si>
    <t>coverage</t>
  </si>
  <si>
    <t>Save and store the test script/case and results in appropriate locations, to include carrying out all of the following:</t>
  </si>
  <si>
    <t>check that the test script/case and results are correctly titled, referenced and annotated</t>
  </si>
  <si>
    <t>ensure that their test script/case and results have been checked and comply with company procedures</t>
  </si>
  <si>
    <t>save the test script/case and results to an appropriate location (such as storage device, configuration database)</t>
  </si>
  <si>
    <t>register and store the test script/case and results in the company information system (where appropriate)</t>
  </si>
  <si>
    <t>record and store any changes to the test script/case and results in the appropriate company information system</t>
  </si>
  <si>
    <t>Execute a test script/case and record the results</t>
  </si>
  <si>
    <t>Review the results of the test script/case</t>
  </si>
  <si>
    <t>Produce a test script/case which complies with one of the following:</t>
  </si>
  <si>
    <t>Plan the software quality evaluation activities before they start them</t>
  </si>
  <si>
    <t>Prepare for the software quality evaluation activities, by carrying out all of the following:</t>
  </si>
  <si>
    <t>check that the working environment is in a safe and suitable condition and that all working equipment is in a safe and usable condition (such as cables undamaged, correctly connected, safely routed)</t>
  </si>
  <si>
    <t>identify an appropriate software metric (such as lines of code, software test coverage)</t>
  </si>
  <si>
    <t>set up the analysis environment</t>
  </si>
  <si>
    <t>identify the relevant software code to be analysed</t>
  </si>
  <si>
    <t>identify the relevant software process to be reviewed</t>
  </si>
  <si>
    <t>identify the required standards and all relevant sources (such as software requirements, design and software coding standards)</t>
  </si>
  <si>
    <t>Use appropriate sources to obtain the required information for the evaluation activities</t>
  </si>
  <si>
    <t>Use three of the following as sources of data to collect software metrics:</t>
  </si>
  <si>
    <t>change order/modification requests</t>
  </si>
  <si>
    <t>process and quality documents</t>
  </si>
  <si>
    <t>testing tools</t>
  </si>
  <si>
    <t>technical notes</t>
  </si>
  <si>
    <t>software analysis</t>
  </si>
  <si>
    <t>code</t>
  </si>
  <si>
    <t>Access and use the correct software components</t>
  </si>
  <si>
    <t>Carry out all of the following before evaluating software quality:</t>
  </si>
  <si>
    <t>analyse the data and information to identify requirements of the quality analysis to be preformed</t>
  </si>
  <si>
    <t>recognise and deal with problems (such as technical issues and lack of, or incorrect, information)</t>
  </si>
  <si>
    <t>Produce software improvement recommendations</t>
  </si>
  <si>
    <t>Check the output from the quality reviews</t>
  </si>
  <si>
    <t>Collect metrics, as required by one of the following:</t>
  </si>
  <si>
    <t>BS or ISO 9000 standards and procedures</t>
  </si>
  <si>
    <t>other accepted international standards</t>
  </si>
  <si>
    <t>customer (contractual) standards and requirements</t>
  </si>
  <si>
    <t>recognised compliance agency/body’s standards</t>
  </si>
  <si>
    <t>Save and store the results in appropriate locations, to include carrying out all of the following:</t>
  </si>
  <si>
    <t>check that the results are correctly titled, referenced and annotated</t>
  </si>
  <si>
    <t>ensure that the results have been checked and that they comply with the company procedure</t>
  </si>
  <si>
    <t>save the results to an appropriate location (such as storage device, configuration database)</t>
  </si>
  <si>
    <t>Review the quality metrics for all of the following:</t>
  </si>
  <si>
    <t>Review the findings of the software analysis, using two of the following:</t>
  </si>
  <si>
    <t>formal report</t>
  </si>
  <si>
    <t>software quality report</t>
  </si>
  <si>
    <t>metrics report</t>
  </si>
  <si>
    <t>software vendor code assessment</t>
  </si>
  <si>
    <t>Use appropriate sources to obtain the required information for the software configuration/change control activity</t>
  </si>
  <si>
    <t>Prepare for the software configuration management, by carrying out all of the following:</t>
  </si>
  <si>
    <t>start the appropriate software configuration/change control tool</t>
  </si>
  <si>
    <t>set up the environment and select a suitable template/folder</t>
  </si>
  <si>
    <t>identify the relevant item(s) to be configured</t>
  </si>
  <si>
    <t>Use two of the following to obtain the necessary data to apply correctly the software configuration/change control tasks:</t>
  </si>
  <si>
    <t>change control board minutes</t>
  </si>
  <si>
    <t>build request</t>
  </si>
  <si>
    <t>backup initiation and recovery requests</t>
  </si>
  <si>
    <t>Access and use the correct software components that require configuration/change control tasks</t>
  </si>
  <si>
    <t>Carry out all of the following before performing the software configuration/change control activities:</t>
  </si>
  <si>
    <t>analyse the data and information to identify the correct items to be configured</t>
  </si>
  <si>
    <t>Correctly perform change control activities within a software configuration framework, using three of the following techniques:</t>
  </si>
  <si>
    <t>baselines</t>
  </si>
  <si>
    <t>build management</t>
  </si>
  <si>
    <t>formal reviews</t>
  </si>
  <si>
    <t>problem reports</t>
  </si>
  <si>
    <t>change boards</t>
  </si>
  <si>
    <t>Perform the software configuration/change control tasks</t>
  </si>
  <si>
    <t>Check the output from the software configuration/change control tasks</t>
  </si>
  <si>
    <t>Check the change control and configuration for all of the following:</t>
  </si>
  <si>
    <t>identification</t>
  </si>
  <si>
    <t>Produce and submit relevant engineering software configuration changes to the company authorised person(s)</t>
  </si>
  <si>
    <t>ensure that their results have been checked and that they comply with company procedures</t>
  </si>
  <si>
    <t>register and store the results in the appropriate company information system (where appropriate)</t>
  </si>
  <si>
    <t>Demonstrate an ability to retrieve and re‐establish a configured baseline</t>
  </si>
  <si>
    <t>Unit text</t>
  </si>
  <si>
    <t>EAMD4-001</t>
  </si>
  <si>
    <t>Complying with statutory regulations and organisational safety requirements</t>
  </si>
  <si>
    <t>Solve engineering or manufacturing problems</t>
  </si>
  <si>
    <t>EAMD4-026</t>
  </si>
  <si>
    <t>EAMD4-034</t>
  </si>
  <si>
    <t>EAMD4-068</t>
  </si>
  <si>
    <t>EAMD4-077</t>
  </si>
  <si>
    <t>EAMD4-089</t>
  </si>
  <si>
    <t>EAMD4-114</t>
  </si>
  <si>
    <t>Monitor and evaluate engineering processes</t>
  </si>
  <si>
    <t>Develop, maintain and review personal networks</t>
  </si>
  <si>
    <t>Develop working relationships with colleagues and stakeholders</t>
  </si>
  <si>
    <t>Plan, allocate and monitor work in own area of responsibility</t>
  </si>
  <si>
    <t>Establishing engineering software requirements</t>
  </si>
  <si>
    <t>Constructing engineering software design</t>
  </si>
  <si>
    <t>EAMD4-115</t>
  </si>
  <si>
    <t>Establishing engineering software implementation</t>
  </si>
  <si>
    <t>EAMD4-116</t>
  </si>
  <si>
    <t>Engineering software testing</t>
  </si>
  <si>
    <t>EAMD4-117</t>
  </si>
  <si>
    <t>Evaluating engineering software quality</t>
  </si>
  <si>
    <t>EAMD4-119</t>
  </si>
  <si>
    <t>Establishing engineering software configuration</t>
  </si>
  <si>
    <t>EAMD4-120</t>
  </si>
  <si>
    <t>identifying within their organisation, appropriate sources of information and guidance on health and safety issues, to include:
eye protection and personal protective equipment
COSHH regulations
risk assessments</t>
  </si>
  <si>
    <t>Total</t>
  </si>
  <si>
    <t>heatmap</t>
  </si>
  <si>
    <t>Column3</t>
  </si>
  <si>
    <t>GeoServer</t>
  </si>
  <si>
    <t>Password Verification</t>
  </si>
  <si>
    <t>Postman</t>
  </si>
  <si>
    <t>Column4</t>
  </si>
  <si>
    <t>Column5</t>
  </si>
  <si>
    <t>Required</t>
  </si>
  <si>
    <t>S Required</t>
  </si>
  <si>
    <t>S Total</t>
  </si>
  <si>
    <t>Evidence / Day</t>
  </si>
  <si>
    <t>Prefix</t>
  </si>
  <si>
    <t>Points Total</t>
  </si>
  <si>
    <t>Points Finished</t>
  </si>
  <si>
    <t>Points Started</t>
  </si>
  <si>
    <t>Points Not-Started</t>
  </si>
  <si>
    <t>Evidence Required</t>
  </si>
  <si>
    <t>Evidence Done</t>
  </si>
  <si>
    <t>Evidence Left</t>
  </si>
  <si>
    <t>Done</t>
  </si>
  <si>
    <t>Percent</t>
  </si>
  <si>
    <t>Disaster Recovery</t>
  </si>
  <si>
    <t>Start Date</t>
  </si>
  <si>
    <t>Days Spent</t>
  </si>
  <si>
    <t>Predicted End Date</t>
  </si>
  <si>
    <t>Days Remaining</t>
  </si>
  <si>
    <t>Target End Date</t>
  </si>
  <si>
    <t>Night Flying Review</t>
  </si>
  <si>
    <t>Min Logs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</si>
</sst>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  <xf numFmtId="0" fontId="7" fillId="6" borderId="2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1" applyBorder="1"/>
    <xf numFmtId="0" fontId="0" fillId="0" borderId="0" xfId="0" applyAlignment="1">
      <alignment horizontal="left" textRotation="90" wrapText="1"/>
    </xf>
    <xf numFmtId="0" fontId="0" fillId="0" borderId="0" xfId="0" applyAlignment="1">
      <alignment horizontal="left" textRotation="90"/>
    </xf>
    <xf numFmtId="14" fontId="5" fillId="5" borderId="19" xfId="4" applyNumberFormat="1" applyBorder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2" fillId="2" borderId="1" xfId="1" applyBorder="1" applyAlignment="1" applyProtection="1">
      <alignment vertical="center"/>
      <protection locked="0"/>
    </xf>
    <xf numFmtId="0" fontId="8" fillId="2" borderId="1" xfId="1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Font="1" applyAlignment="1" applyProtection="1">
      <alignment vertical="center" wrapText="1"/>
    </xf>
    <xf numFmtId="0" fontId="2" fillId="2" borderId="1" xfId="1" applyBorder="1" applyAlignment="1" applyProtection="1">
      <alignment vertical="center"/>
    </xf>
    <xf numFmtId="0" fontId="8" fillId="2" borderId="1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22" fontId="6" fillId="6" borderId="4" xfId="5" applyNumberFormat="1" applyBorder="1" applyProtection="1"/>
    <xf numFmtId="0" fontId="0" fillId="0" borderId="0" xfId="0" applyProtection="1"/>
    <xf numFmtId="0" fontId="0" fillId="0" borderId="13" xfId="0" applyBorder="1" applyProtection="1"/>
    <xf numFmtId="0" fontId="7" fillId="6" borderId="14" xfId="6" applyBorder="1" applyProtection="1"/>
    <xf numFmtId="10" fontId="7" fillId="6" borderId="15" xfId="6" applyNumberFormat="1" applyBorder="1" applyProtection="1"/>
    <xf numFmtId="0" fontId="0" fillId="0" borderId="18" xfId="0" applyBorder="1" applyProtection="1"/>
    <xf numFmtId="0" fontId="7" fillId="6" borderId="20" xfId="6" applyBorder="1" applyProtection="1"/>
    <xf numFmtId="10" fontId="7" fillId="6" borderId="19" xfId="6" applyNumberFormat="1" applyBorder="1" applyProtection="1"/>
    <xf numFmtId="0" fontId="0" fillId="0" borderId="10" xfId="0" applyBorder="1" applyProtection="1"/>
    <xf numFmtId="0" fontId="3" fillId="3" borderId="11" xfId="2" applyBorder="1" applyProtection="1"/>
    <xf numFmtId="10" fontId="3" fillId="3" borderId="12" xfId="2" applyNumberFormat="1" applyBorder="1" applyProtection="1"/>
    <xf numFmtId="0" fontId="0" fillId="0" borderId="21" xfId="0" applyBorder="1" applyProtection="1"/>
    <xf numFmtId="0" fontId="3" fillId="3" borderId="22" xfId="2" applyBorder="1" applyProtection="1"/>
    <xf numFmtId="10" fontId="3" fillId="3" borderId="23" xfId="2" applyNumberFormat="1" applyBorder="1" applyProtection="1"/>
    <xf numFmtId="0" fontId="0" fillId="0" borderId="5" xfId="0" applyBorder="1" applyProtection="1"/>
    <xf numFmtId="0" fontId="4" fillId="4" borderId="1" xfId="3" applyBorder="1" applyProtection="1"/>
    <xf numFmtId="10" fontId="4" fillId="4" borderId="6" xfId="3" applyNumberFormat="1" applyBorder="1" applyProtection="1"/>
    <xf numFmtId="0" fontId="0" fillId="0" borderId="7" xfId="0" applyBorder="1" applyProtection="1"/>
    <xf numFmtId="0" fontId="2" fillId="2" borderId="8" xfId="1" applyBorder="1" applyProtection="1"/>
    <xf numFmtId="10" fontId="2" fillId="2" borderId="9" xfId="1" applyNumberFormat="1" applyBorder="1" applyProtection="1"/>
    <xf numFmtId="0" fontId="0" fillId="0" borderId="18" xfId="0" applyBorder="1" applyAlignment="1" applyProtection="1"/>
    <xf numFmtId="0" fontId="0" fillId="0" borderId="20" xfId="0" applyBorder="1" applyAlignment="1" applyProtection="1"/>
    <xf numFmtId="0" fontId="0" fillId="0" borderId="24" xfId="0" applyBorder="1" applyProtection="1"/>
    <xf numFmtId="0" fontId="7" fillId="6" borderId="21" xfId="6" applyBorder="1" applyProtection="1"/>
    <xf numFmtId="0" fontId="7" fillId="6" borderId="22" xfId="6" applyBorder="1" applyProtection="1"/>
    <xf numFmtId="0" fontId="0" fillId="0" borderId="25" xfId="0" applyBorder="1" applyProtection="1"/>
    <xf numFmtId="0" fontId="7" fillId="6" borderId="5" xfId="6" applyBorder="1" applyProtection="1"/>
    <xf numFmtId="0" fontId="7" fillId="6" borderId="1" xfId="6" applyBorder="1" applyProtection="1"/>
    <xf numFmtId="2" fontId="7" fillId="6" borderId="15" xfId="6" applyNumberFormat="1" applyBorder="1" applyProtection="1"/>
    <xf numFmtId="0" fontId="0" fillId="0" borderId="16" xfId="0" applyBorder="1" applyProtection="1"/>
    <xf numFmtId="2" fontId="7" fillId="6" borderId="17" xfId="6" applyNumberFormat="1" applyBorder="1" applyProtection="1"/>
    <xf numFmtId="2" fontId="6" fillId="6" borderId="17" xfId="5" applyNumberFormat="1" applyBorder="1" applyProtection="1"/>
    <xf numFmtId="0" fontId="0" fillId="0" borderId="0" xfId="0" applyBorder="1" applyProtection="1"/>
    <xf numFmtId="14" fontId="6" fillId="6" borderId="17" xfId="5" applyNumberFormat="1" applyBorder="1" applyProtection="1"/>
    <xf numFmtId="0" fontId="0" fillId="0" borderId="26" xfId="0" applyBorder="1" applyProtection="1"/>
    <xf numFmtId="0" fontId="7" fillId="6" borderId="7" xfId="6" applyBorder="1" applyProtection="1"/>
    <xf numFmtId="0" fontId="7" fillId="6" borderId="8" xfId="6" applyBorder="1" applyProtection="1"/>
    <xf numFmtId="0" fontId="7" fillId="6" borderId="13" xfId="6" applyBorder="1" applyProtection="1"/>
    <xf numFmtId="0" fontId="0" fillId="0" borderId="0" xfId="0" applyNumberFormat="1" applyProtection="1">
      <protection locked="0"/>
    </xf>
    <xf numFmtId="0" fontId="0" fillId="0" borderId="0" xfId="0" applyAlignment="1" applyProtection="1">
      <alignment horizontal="left" textRotation="90" wrapText="1"/>
    </xf>
    <xf numFmtId="0" fontId="0" fillId="0" borderId="0" xfId="0" applyFont="1" applyAlignment="1" applyProtection="1">
      <alignment vertical="center"/>
    </xf>
    <xf numFmtId="10" fontId="0" fillId="0" borderId="0" xfId="0" applyNumberFormat="1" applyProtection="1"/>
    <xf numFmtId="2" fontId="0" fillId="0" borderId="0" xfId="0" applyNumberFormat="1" applyProtection="1"/>
    <xf numFmtId="14" fontId="0" fillId="0" borderId="0" xfId="0" applyNumberFormat="1" applyProtection="1"/>
    <xf numFmtId="10" fontId="0" fillId="0" borderId="27" xfId="0" applyNumberFormat="1" applyBorder="1" applyProtection="1"/>
    <xf numFmtId="10" fontId="0" fillId="0" borderId="28" xfId="0" applyNumberFormat="1" applyBorder="1" applyProtection="1"/>
    <xf numFmtId="10" fontId="0" fillId="0" borderId="29" xfId="0" applyNumberFormat="1" applyBorder="1" applyProtection="1"/>
    <xf numFmtId="10" fontId="0" fillId="0" borderId="30" xfId="0" applyNumberFormat="1" applyFill="1" applyBorder="1" applyProtection="1"/>
    <xf numFmtId="0" fontId="0" fillId="0" borderId="31" xfId="0" applyBorder="1" applyAlignment="1" applyProtection="1"/>
    <xf numFmtId="0" fontId="0" fillId="0" borderId="33" xfId="0" applyBorder="1" applyProtection="1"/>
    <xf numFmtId="0" fontId="0" fillId="0" borderId="34" xfId="0" applyBorder="1" applyProtection="1"/>
    <xf numFmtId="0" fontId="0" fillId="0" borderId="35" xfId="0" applyBorder="1" applyProtection="1"/>
    <xf numFmtId="0" fontId="0" fillId="0" borderId="36" xfId="0" applyBorder="1" applyProtection="1"/>
    <xf numFmtId="0" fontId="0" fillId="0" borderId="4" xfId="0" applyFill="1" applyBorder="1" applyProtection="1"/>
    <xf numFmtId="0" fontId="0" fillId="0" borderId="32" xfId="0" applyFill="1" applyBorder="1" applyAlignment="1" applyProtection="1">
      <alignment wrapText="1"/>
    </xf>
    <xf numFmtId="0" fontId="0" fillId="0" borderId="1" xfId="0" applyBorder="1" applyAlignment="1" applyProtection="1">
      <alignment textRotation="45"/>
      <protection locked="0"/>
    </xf>
  </cellXfs>
  <cellStyles count="7">
    <cellStyle name="Bad" xfId="1" builtinId="27"/>
    <cellStyle name="Calculation" xfId="6" builtinId="22"/>
    <cellStyle name="Good" xfId="2" builtinId="26"/>
    <cellStyle name="Input" xfId="4" builtinId="20"/>
    <cellStyle name="Neutral" xfId="3" builtinId="28"/>
    <cellStyle name="Normal" xfId="0" builtinId="0"/>
    <cellStyle name="Output" xfId="5" builtinId="21"/>
  </cellStyles>
  <dxfs count="23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indent="0" justifyLastLine="0" shrinkToFit="0" readingOrder="0"/>
      <protection locked="0" hidden="0"/>
    </dxf>
    <dxf>
      <fill>
        <patternFill>
          <bgColor rgb="FFFF616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7CE"/>
      <color rgb="FFFFEB9C"/>
      <color rgb="FFC6EFCE"/>
      <color rgb="FFFF9696"/>
      <color rgb="FF7DFF7D"/>
      <color rgb="FFFFB66D"/>
      <color rgb="FFF28A00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4896782821217E-2"/>
          <c:y val="4.2158376072631912E-2"/>
          <c:w val="0.86753154925680553"/>
          <c:h val="0.93676243589105213"/>
        </c:manualLayout>
      </c:layout>
      <c:pieChart>
        <c:varyColors val="1"/>
        <c:ser>
          <c:idx val="0"/>
          <c:order val="0"/>
          <c:spPr>
            <a:ln>
              <a:solidFill>
                <a:schemeClr val="tx1">
                  <a:tint val="75000"/>
                </a:schemeClr>
              </a:solidFill>
            </a:ln>
          </c:spPr>
          <c:dPt>
            <c:idx val="0"/>
            <c:bubble3D val="0"/>
            <c:spPr>
              <a:solidFill>
                <a:srgbClr val="C6EFCE"/>
              </a:solidFill>
              <a:ln>
                <a:solidFill>
                  <a:schemeClr val="tx1">
                    <a:tint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ABD-43C9-90E6-4BF513D837E5}"/>
              </c:ext>
            </c:extLst>
          </c:dPt>
          <c:dPt>
            <c:idx val="1"/>
            <c:bubble3D val="0"/>
            <c:spPr>
              <a:solidFill>
                <a:srgbClr val="FFC7CE"/>
              </a:solidFill>
              <a:ln>
                <a:solidFill>
                  <a:schemeClr val="tx1">
                    <a:tint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ABD-43C9-90E6-4BF513D837E5}"/>
              </c:ext>
            </c:extLst>
          </c:dPt>
          <c:cat>
            <c:strRef>
              <c:f>Sheet3!$G$3:$G$4</c:f>
              <c:strCache>
                <c:ptCount val="2"/>
                <c:pt idx="0">
                  <c:v>Evidence Done</c:v>
                </c:pt>
                <c:pt idx="1">
                  <c:v>Evidence Left</c:v>
                </c:pt>
              </c:strCache>
            </c:strRef>
          </c:cat>
          <c:val>
            <c:numRef>
              <c:f>Sheet3!$H$3:$H$4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BD-43C9-90E6-4BF513D837E5}"/>
            </c:ext>
          </c:extLst>
        </c:ser>
        <c:ser>
          <c:idx val="1"/>
          <c:order val="1"/>
          <c:cat>
            <c:strRef>
              <c:f>Sheet3!$G$3:$G$4</c:f>
              <c:strCache>
                <c:ptCount val="2"/>
                <c:pt idx="0">
                  <c:v>Evidence Done</c:v>
                </c:pt>
                <c:pt idx="1">
                  <c:v>Evidence Left</c:v>
                </c:pt>
              </c:strCache>
            </c:strRef>
          </c:cat>
          <c:val>
            <c:numRef>
              <c:f>Sheet3!$I$3:$I$4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BD-43C9-90E6-4BF513D8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851831689770901E-2"/>
          <c:y val="8.2758288626405496E-2"/>
          <c:w val="0.89629633662045816"/>
          <c:h val="0.83448342274718901"/>
        </c:manualLayout>
      </c:layout>
      <c:pieChart>
        <c:varyColors val="1"/>
        <c:ser>
          <c:idx val="0"/>
          <c:order val="0"/>
          <c:spPr>
            <a:ln w="9525">
              <a:solidFill>
                <a:schemeClr val="bg1">
                  <a:lumMod val="50000"/>
                </a:schemeClr>
              </a:solidFill>
            </a:ln>
          </c:spPr>
          <c:dPt>
            <c:idx val="0"/>
            <c:bubble3D val="0"/>
            <c:spPr>
              <a:solidFill>
                <a:srgbClr val="C6EFCE"/>
              </a:solidFill>
              <a:ln w="9525">
                <a:solidFill>
                  <a:schemeClr val="bg1">
                    <a:lumMod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6786-467B-BE52-05301D9FDEBA}"/>
              </c:ext>
            </c:extLst>
          </c:dPt>
          <c:dPt>
            <c:idx val="1"/>
            <c:bubble3D val="0"/>
            <c:spPr>
              <a:solidFill>
                <a:srgbClr val="FFEB9C"/>
              </a:solidFill>
              <a:ln w="9525">
                <a:solidFill>
                  <a:schemeClr val="bg1">
                    <a:lumMod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786-467B-BE52-05301D9FDEBA}"/>
              </c:ext>
            </c:extLst>
          </c:dPt>
          <c:dPt>
            <c:idx val="2"/>
            <c:bubble3D val="0"/>
            <c:spPr>
              <a:solidFill>
                <a:srgbClr val="FFC7CE"/>
              </a:solidFill>
              <a:ln w="9525">
                <a:solidFill>
                  <a:schemeClr val="bg1">
                    <a:lumMod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6786-467B-BE52-05301D9FDEBA}"/>
              </c:ext>
            </c:extLst>
          </c:dPt>
          <c:val>
            <c:numRef>
              <c:f>Sheet3!$D$3:$D$5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86-467B-BE52-05301D9FD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15039</xdr:colOff>
      <xdr:row>0</xdr:row>
      <xdr:rowOff>192558</xdr:rowOff>
    </xdr:from>
    <xdr:to>
      <xdr:col>9</xdr:col>
      <xdr:colOff>716016</xdr:colOff>
      <xdr:row>3</xdr:row>
      <xdr:rowOff>193958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560614</xdr:colOff>
      <xdr:row>0</xdr:row>
      <xdr:rowOff>201385</xdr:rowOff>
    </xdr:from>
    <xdr:to>
      <xdr:col>5</xdr:col>
      <xdr:colOff>734786</xdr:colOff>
      <xdr:row>4</xdr:row>
      <xdr:rowOff>195942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B2:T659" totalsRowShown="0" dataDxfId="19">
  <autoFilter ref="B2:T659" xr:uid="{00000000-0009-0000-0100-000002000000}"/>
  <tableColumns count="19">
    <tableColumn id="16" xr3:uid="{00000000-0010-0000-0000-000010000000}" name="Unit" dataDxfId="18"/>
    <tableColumn id="1" xr3:uid="{00000000-0010-0000-0000-000001000000}" name="Unit text" dataDxfId="17"/>
    <tableColumn id="19" xr3:uid="{00000000-0010-0000-0000-000013000000}" name="Prefix" dataDxfId="16">
      <calculatedColumnFormula>LEFT(Table13[[#This Row],[Skill / Performance]],1)</calculatedColumnFormula>
    </tableColumn>
    <tableColumn id="2" xr3:uid="{00000000-0010-0000-0000-000002000000}" name="Skill / Performance" dataDxfId="15"/>
    <tableColumn id="3" xr3:uid="{00000000-0010-0000-0000-000003000000}" name="Text" dataDxfId="14"/>
    <tableColumn id="17" xr3:uid="{00000000-0010-0000-0000-000011000000}" name="S Required" dataDxfId="13">
      <calculatedColumnFormula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calculatedColumnFormula>
    </tableColumn>
    <tableColumn id="18" xr3:uid="{00000000-0010-0000-0000-000012000000}" name="S Total" dataDxfId="12"/>
    <tableColumn id="4" xr3:uid="{00000000-0010-0000-0000-000004000000}" name="Required" dataDxfId="11">
      <calculatedColumnFormula>IF(ISBLANK(E3),"",IF(LEFT(E3,1)="P",3,IFERROR(IF(SEARCH(".",E3,3)&gt;0,IF(Table13[[#This Row],[Total]]&gt;0,1,Table13[[#This Row],[S Required]])),3)))</calculatedColumnFormula>
    </tableColumn>
    <tableColumn id="5" xr3:uid="{00000000-0010-0000-0000-000005000000}" name="Total" dataDxfId="10">
      <calculatedColumnFormula>IF(ISBLANK(Table13[[#This Row],[Skill / Performance]]),"",COUNT(L3:AA3))</calculatedColumnFormula>
    </tableColumn>
    <tableColumn id="15" xr3:uid="{00000000-0010-0000-0000-00000F000000}" name="Done" dataDxfId="9">
      <calculatedColumnFormula>IF(Table13[[#This Row],[Total]]&gt;=Table13[[#This Row],[Required]],IF(Table13[[#This Row],[S Required]]=1,2,3),IF(Table13[[#This Row],[Total]]&gt;0,1,0))</calculatedColumnFormula>
    </tableColumn>
    <tableColumn id="6" xr3:uid="{00000000-0010-0000-0000-000006000000}" name="heatmap" dataDxfId="8" dataCellStyle="Bad"/>
    <tableColumn id="7" xr3:uid="{00000000-0010-0000-0000-000007000000}" name="GeoServer" dataDxfId="7"/>
    <tableColumn id="8" xr3:uid="{00000000-0010-0000-0000-000008000000}" name="Password Verification" dataDxfId="6"/>
    <tableColumn id="9" xr3:uid="{00000000-0010-0000-0000-000009000000}" name="Postman" dataDxfId="5"/>
    <tableColumn id="10" xr3:uid="{00000000-0010-0000-0000-00000A000000}" name="Disaster Recovery" dataDxfId="4"/>
    <tableColumn id="11" xr3:uid="{00000000-0010-0000-0000-00000B000000}" name="Night Flying Review" dataDxfId="3"/>
    <tableColumn id="12" xr3:uid="{00000000-0010-0000-0000-00000C000000}" name="Column3" dataDxfId="2"/>
    <tableColumn id="13" xr3:uid="{00000000-0010-0000-0000-00000D000000}" name="Column4" dataDxfId="1"/>
    <tableColumn id="14" xr3:uid="{00000000-0010-0000-0000-00000E000000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7CE"/>
  </sheetPr>
  <dimension ref="A1:T659"/>
  <sheetViews>
    <sheetView tabSelected="1" zoomScaleNormal="100" workbookViewId="0">
      <selection activeCell="L2" sqref="L2"/>
    </sheetView>
  </sheetViews>
  <sheetFormatPr defaultColWidth="97.140625" defaultRowHeight="15" x14ac:dyDescent="0.25"/>
  <cols>
    <col min="1" max="1" width="3" customWidth="1"/>
    <col min="2" max="2" width="10.7109375" style="1" customWidth="1"/>
    <col min="3" max="3" width="70.5703125" hidden="1" customWidth="1"/>
    <col min="4" max="4" width="5.85546875" hidden="1" customWidth="1"/>
    <col min="5" max="5" width="5.28515625" style="1" customWidth="1"/>
    <col min="6" max="6" width="126.140625" customWidth="1"/>
    <col min="7" max="7" width="5.5703125" customWidth="1"/>
    <col min="8" max="8" width="5.5703125" style="17" customWidth="1"/>
    <col min="9" max="9" width="5.42578125" customWidth="1"/>
    <col min="10" max="10" width="5.7109375" customWidth="1"/>
    <col min="11" max="11" width="5.85546875" customWidth="1"/>
    <col min="12" max="12" width="8.85546875" customWidth="1"/>
    <col min="13" max="13" width="9" customWidth="1"/>
    <col min="14" max="14" width="9.140625" customWidth="1"/>
    <col min="15" max="15" width="8.85546875" customWidth="1"/>
    <col min="16" max="16" width="8.7109375" customWidth="1"/>
    <col min="17" max="17" width="8.5703125" customWidth="1"/>
    <col min="18" max="18" width="9" customWidth="1"/>
    <col min="19" max="19" width="8.42578125" customWidth="1"/>
    <col min="20" max="20" width="8.7109375" customWidth="1"/>
  </cols>
  <sheetData>
    <row r="1" spans="1:20" s="2" customFormat="1" ht="16.5" customHeight="1" x14ac:dyDescent="0.25">
      <c r="A1"/>
      <c r="B1" s="1"/>
      <c r="C1"/>
      <c r="D1"/>
      <c r="E1" s="1"/>
      <c r="F1"/>
      <c r="G1"/>
      <c r="H1" s="17"/>
      <c r="I1"/>
      <c r="J1"/>
      <c r="K1"/>
    </row>
    <row r="2" spans="1:20" s="2" customFormat="1" ht="93" customHeight="1" x14ac:dyDescent="0.25">
      <c r="A2"/>
      <c r="B2" s="1" t="s">
        <v>0</v>
      </c>
      <c r="C2" s="1" t="s">
        <v>614</v>
      </c>
      <c r="D2" s="4" t="s">
        <v>652</v>
      </c>
      <c r="E2" s="4" t="s">
        <v>179</v>
      </c>
      <c r="F2" s="1" t="s">
        <v>2</v>
      </c>
      <c r="G2" s="4" t="s">
        <v>649</v>
      </c>
      <c r="H2" s="55" t="s">
        <v>650</v>
      </c>
      <c r="I2" s="5" t="s">
        <v>648</v>
      </c>
      <c r="J2" s="5" t="s">
        <v>640</v>
      </c>
      <c r="K2" s="5" t="s">
        <v>660</v>
      </c>
      <c r="L2" s="71" t="s">
        <v>641</v>
      </c>
      <c r="M2" s="71" t="s">
        <v>643</v>
      </c>
      <c r="N2" s="71" t="s">
        <v>644</v>
      </c>
      <c r="O2" s="71" t="s">
        <v>645</v>
      </c>
      <c r="P2" s="71" t="s">
        <v>662</v>
      </c>
      <c r="Q2" s="71" t="s">
        <v>668</v>
      </c>
      <c r="R2" s="71" t="s">
        <v>642</v>
      </c>
      <c r="S2" s="71" t="s">
        <v>646</v>
      </c>
      <c r="T2" s="71" t="s">
        <v>647</v>
      </c>
    </row>
    <row r="3" spans="1:20" s="3" customFormat="1" ht="15" customHeight="1" x14ac:dyDescent="0.25">
      <c r="A3"/>
      <c r="B3" s="7" t="s">
        <v>615</v>
      </c>
      <c r="C3" s="7" t="s">
        <v>616</v>
      </c>
      <c r="D3" s="12" t="str">
        <f>LEFT(Table13[[#This Row],[Skill / Performance]],1)</f>
        <v/>
      </c>
      <c r="E3" s="7"/>
      <c r="F3" s="7"/>
      <c r="G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" s="12"/>
      <c r="I3" s="12" t="str">
        <f>IF(ISBLANK(E3),"",IF(LEFT(E3,1)="P",3,IFERROR(IF(SEARCH(".",E3,3)&gt;0,IF(Table13[[#This Row],[Total]]&gt;0,1,Table13[[#This Row],[S Required]])),3)))</f>
        <v/>
      </c>
      <c r="J3" s="12" t="str">
        <f>IF(ISBLANK(Table13[[#This Row],[Skill / Performance]]),"",COUNT(L3:AA3))</f>
        <v/>
      </c>
      <c r="K3" s="12">
        <f ca="1">IF(Table13[[#This Row],[Total]]&gt;=Table13[[#This Row],[Required]],IF(Table13[[#This Row],[S Required]]=1,2,3),IF(Table13[[#This Row],[Total]]&gt;0,1,0))</f>
        <v>3</v>
      </c>
      <c r="L3" s="8"/>
      <c r="M3" s="8"/>
      <c r="N3" s="8"/>
      <c r="O3" s="9"/>
      <c r="P3" s="9"/>
      <c r="Q3" s="9"/>
      <c r="R3" s="9"/>
      <c r="S3" s="9"/>
      <c r="T3" s="9"/>
    </row>
    <row r="4" spans="1:20" s="3" customFormat="1" ht="15" customHeight="1" x14ac:dyDescent="0.25">
      <c r="A4"/>
      <c r="B4" s="7" t="s">
        <v>615</v>
      </c>
      <c r="C4" s="7" t="s">
        <v>616</v>
      </c>
      <c r="D4" s="12" t="str">
        <f>LEFT(Table13[[#This Row],[Skill / Performance]],1)</f>
        <v>P</v>
      </c>
      <c r="E4" s="10" t="s">
        <v>12</v>
      </c>
      <c r="F4" s="7" t="s">
        <v>180</v>
      </c>
      <c r="G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" s="12"/>
      <c r="I4" s="12">
        <f>IF(ISBLANK(E4),"",IF(LEFT(E4,1)="P",3,IFERROR(IF(SEARCH(".",E4,3)&gt;0,IF(Table13[[#This Row],[Total]]&gt;0,1,Table13[[#This Row],[S Required]])),3)))</f>
        <v>3</v>
      </c>
      <c r="J4" s="12">
        <f>IF(ISBLANK(Table13[[#This Row],[Skill / Performance]]),"",COUNT(L4:AA4))</f>
        <v>0</v>
      </c>
      <c r="K4" s="12">
        <f>IF(Table13[[#This Row],[Total]]&gt;=Table13[[#This Row],[Required]],IF(Table13[[#This Row],[S Required]]=1,2,3),IF(Table13[[#This Row],[Total]]&gt;0,1,0))</f>
        <v>0</v>
      </c>
      <c r="L4" s="8"/>
      <c r="M4" s="8"/>
      <c r="N4" s="8"/>
      <c r="O4" s="9"/>
      <c r="P4" s="9"/>
      <c r="Q4" s="9"/>
      <c r="R4" s="9"/>
      <c r="S4" s="9"/>
      <c r="T4" s="9"/>
    </row>
    <row r="5" spans="1:20" s="3" customFormat="1" ht="15" customHeight="1" x14ac:dyDescent="0.25">
      <c r="A5"/>
      <c r="B5" s="7" t="s">
        <v>615</v>
      </c>
      <c r="C5" s="7" t="s">
        <v>616</v>
      </c>
      <c r="D5" s="12" t="str">
        <f>LEFT(Table13[[#This Row],[Skill / Performance]],1)</f>
        <v>P</v>
      </c>
      <c r="E5" s="10" t="s">
        <v>14</v>
      </c>
      <c r="F5" s="7" t="s">
        <v>181</v>
      </c>
      <c r="G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" s="12"/>
      <c r="I5" s="12">
        <f>IF(ISBLANK(E5),"",IF(LEFT(E5,1)="P",3,IFERROR(IF(SEARCH(".",E5,3)&gt;0,IF(Table13[[#This Row],[Total]]&gt;0,1,Table13[[#This Row],[S Required]])),3)))</f>
        <v>3</v>
      </c>
      <c r="J5" s="12">
        <f>IF(ISBLANK(Table13[[#This Row],[Skill / Performance]]),"",COUNT(L5:AA5))</f>
        <v>0</v>
      </c>
      <c r="K5" s="12">
        <f>IF(Table13[[#This Row],[Total]]&gt;=Table13[[#This Row],[Required]],IF(Table13[[#This Row],[S Required]]=1,2,3),IF(Table13[[#This Row],[Total]]&gt;0,1,0))</f>
        <v>0</v>
      </c>
      <c r="L5" s="8"/>
      <c r="M5" s="8"/>
      <c r="N5" s="8"/>
      <c r="O5" s="9"/>
      <c r="P5" s="9"/>
      <c r="Q5" s="9"/>
      <c r="R5" s="9"/>
      <c r="S5" s="9"/>
      <c r="T5" s="9"/>
    </row>
    <row r="6" spans="1:20" s="3" customFormat="1" ht="15" customHeight="1" x14ac:dyDescent="0.25">
      <c r="A6"/>
      <c r="B6" s="7" t="s">
        <v>615</v>
      </c>
      <c r="C6" s="7" t="s">
        <v>616</v>
      </c>
      <c r="D6" s="12" t="str">
        <f>LEFT(Table13[[#This Row],[Skill / Performance]],1)</f>
        <v>S</v>
      </c>
      <c r="E6" s="10" t="s">
        <v>1</v>
      </c>
      <c r="F6" s="7" t="s">
        <v>182</v>
      </c>
      <c r="G6" s="7">
        <v>4</v>
      </c>
      <c r="H6" s="12">
        <f>COUNTIF(J7:J10, "&gt;0")</f>
        <v>0</v>
      </c>
      <c r="I6" s="12">
        <f>IF(ISBLANK(E6),"",IF(LEFT(E6,1)="P",3,IFERROR(IF(SEARCH(".",E6,3)&gt;0,IF(Table13[[#This Row],[Total]]&gt;0,1,Table13[[#This Row],[S Required]])),3)))</f>
        <v>3</v>
      </c>
      <c r="J6" s="12">
        <f>IF(ISBLANK(Table13[[#This Row],[Skill / Performance]]),"",COUNT(L6:AA6))</f>
        <v>0</v>
      </c>
      <c r="K6" s="12">
        <f>IF(Table13[[#This Row],[Total]]&gt;=Table13[[#This Row],[Required]],IF(Table13[[#This Row],[S Required]]=1,2,3),IF(Table13[[#This Row],[Total]]&gt;0,1,0))</f>
        <v>0</v>
      </c>
      <c r="L6" s="13" t="str">
        <f>IF(COUNTA(L7:L10)&gt;0,1,"")</f>
        <v/>
      </c>
      <c r="M6" s="13" t="str">
        <f t="shared" ref="M6:N6" si="0">IF(COUNTA(M7:M10)&gt;0,1,"")</f>
        <v/>
      </c>
      <c r="N6" s="13" t="str">
        <f t="shared" si="0"/>
        <v/>
      </c>
      <c r="O6" s="14" t="str">
        <f t="shared" ref="O6:T6" si="1">IF(COUNTA(O7:O10)&gt;0,1,"")</f>
        <v/>
      </c>
      <c r="P6" s="14" t="str">
        <f t="shared" si="1"/>
        <v/>
      </c>
      <c r="Q6" s="14" t="str">
        <f t="shared" si="1"/>
        <v/>
      </c>
      <c r="R6" s="14" t="str">
        <f t="shared" si="1"/>
        <v/>
      </c>
      <c r="S6" s="14" t="str">
        <f t="shared" si="1"/>
        <v/>
      </c>
      <c r="T6" s="14" t="str">
        <f t="shared" si="1"/>
        <v/>
      </c>
    </row>
    <row r="7" spans="1:20" s="3" customFormat="1" ht="15" customHeight="1" x14ac:dyDescent="0.25">
      <c r="A7"/>
      <c r="B7" s="7" t="s">
        <v>615</v>
      </c>
      <c r="C7" s="7" t="s">
        <v>616</v>
      </c>
      <c r="D7" s="12" t="str">
        <f>LEFT(Table13[[#This Row],[Skill / Performance]],1)</f>
        <v>S</v>
      </c>
      <c r="E7" s="10" t="s">
        <v>19</v>
      </c>
      <c r="F7" s="7" t="s">
        <v>183</v>
      </c>
      <c r="G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" s="12"/>
      <c r="I7" s="12">
        <f ca="1">IF(ISBLANK(E7),"",IF(LEFT(E7,1)="P",3,IFERROR(IF(SEARCH(".",E7,3)&gt;0,IF(Table13[[#This Row],[Total]]&gt;0,1,Table13[[#This Row],[S Required]])),3)))</f>
        <v>1</v>
      </c>
      <c r="J7" s="12">
        <f>IF(ISBLANK(Table13[[#This Row],[Skill / Performance]]),"",COUNT(L7:AA7))</f>
        <v>0</v>
      </c>
      <c r="K7" s="12">
        <f ca="1">IF(Table13[[#This Row],[Total]]&gt;=Table13[[#This Row],[Required]],IF(Table13[[#This Row],[S Required]]=1,2,3),IF(Table13[[#This Row],[Total]]&gt;0,1,0))</f>
        <v>0</v>
      </c>
      <c r="L7" s="8"/>
      <c r="M7" s="8"/>
      <c r="N7" s="8"/>
      <c r="O7" s="9"/>
      <c r="P7" s="9"/>
      <c r="Q7" s="9"/>
      <c r="R7" s="9"/>
      <c r="S7" s="9"/>
      <c r="T7" s="9"/>
    </row>
    <row r="8" spans="1:20" s="3" customFormat="1" ht="15" customHeight="1" x14ac:dyDescent="0.25">
      <c r="A8"/>
      <c r="B8" s="7" t="s">
        <v>615</v>
      </c>
      <c r="C8" s="7" t="s">
        <v>616</v>
      </c>
      <c r="D8" s="12" t="str">
        <f>LEFT(Table13[[#This Row],[Skill / Performance]],1)</f>
        <v>S</v>
      </c>
      <c r="E8" s="10" t="s">
        <v>20</v>
      </c>
      <c r="F8" s="7" t="s">
        <v>639</v>
      </c>
      <c r="G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" s="12"/>
      <c r="I8" s="12">
        <f ca="1">IF(ISBLANK(E8),"",IF(LEFT(E8,1)="P",3,IFERROR(IF(SEARCH(".",E8,3)&gt;0,IF(Table13[[#This Row],[Total]]&gt;0,1,Table13[[#This Row],[S Required]])),3)))</f>
        <v>1</v>
      </c>
      <c r="J8" s="12">
        <f>IF(ISBLANK(Table13[[#This Row],[Skill / Performance]]),"",COUNT(L8:AA8))</f>
        <v>0</v>
      </c>
      <c r="K8" s="12">
        <f ca="1">IF(Table13[[#This Row],[Total]]&gt;=Table13[[#This Row],[Required]],IF(Table13[[#This Row],[S Required]]=1,2,3),IF(Table13[[#This Row],[Total]]&gt;0,1,0))</f>
        <v>0</v>
      </c>
      <c r="L8" s="8"/>
      <c r="M8" s="8"/>
      <c r="N8" s="8"/>
      <c r="O8" s="9"/>
      <c r="P8" s="9"/>
      <c r="Q8" s="9"/>
      <c r="R8" s="9"/>
      <c r="S8" s="9"/>
      <c r="T8" s="9"/>
    </row>
    <row r="9" spans="1:20" s="3" customFormat="1" ht="15" customHeight="1" x14ac:dyDescent="0.25">
      <c r="A9"/>
      <c r="B9" s="7" t="s">
        <v>615</v>
      </c>
      <c r="C9" s="7" t="s">
        <v>616</v>
      </c>
      <c r="D9" s="12" t="str">
        <f>LEFT(Table13[[#This Row],[Skill / Performance]],1)</f>
        <v>S</v>
      </c>
      <c r="E9" s="10" t="s">
        <v>21</v>
      </c>
      <c r="F9" s="7" t="s">
        <v>184</v>
      </c>
      <c r="G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" s="12"/>
      <c r="I9" s="12">
        <f ca="1">IF(ISBLANK(E9),"",IF(LEFT(E9,1)="P",3,IFERROR(IF(SEARCH(".",E9,3)&gt;0,IF(Table13[[#This Row],[Total]]&gt;0,1,Table13[[#This Row],[S Required]])),3)))</f>
        <v>1</v>
      </c>
      <c r="J9" s="12">
        <f>IF(ISBLANK(Table13[[#This Row],[Skill / Performance]]),"",COUNT(L9:AA9))</f>
        <v>0</v>
      </c>
      <c r="K9" s="12">
        <f ca="1">IF(Table13[[#This Row],[Total]]&gt;=Table13[[#This Row],[Required]],IF(Table13[[#This Row],[S Required]]=1,2,3),IF(Table13[[#This Row],[Total]]&gt;0,1,0))</f>
        <v>0</v>
      </c>
      <c r="L9" s="8"/>
      <c r="M9" s="8"/>
      <c r="N9" s="8"/>
      <c r="O9" s="9"/>
      <c r="P9" s="9"/>
      <c r="Q9" s="9"/>
      <c r="R9" s="9"/>
      <c r="S9" s="9"/>
      <c r="T9" s="9"/>
    </row>
    <row r="10" spans="1:20" s="3" customFormat="1" ht="15" customHeight="1" x14ac:dyDescent="0.25">
      <c r="A10"/>
      <c r="B10" s="7" t="s">
        <v>615</v>
      </c>
      <c r="C10" s="7" t="s">
        <v>616</v>
      </c>
      <c r="D10" s="12" t="str">
        <f>LEFT(Table13[[#This Row],[Skill / Performance]],1)</f>
        <v>S</v>
      </c>
      <c r="E10" s="10" t="s">
        <v>22</v>
      </c>
      <c r="F10" s="7" t="s">
        <v>185</v>
      </c>
      <c r="G1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" s="12"/>
      <c r="I10" s="12">
        <f ca="1">IF(ISBLANK(E10),"",IF(LEFT(E10,1)="P",3,IFERROR(IF(SEARCH(".",E10,3)&gt;0,IF(Table13[[#This Row],[Total]]&gt;0,1,Table13[[#This Row],[S Required]])),3)))</f>
        <v>1</v>
      </c>
      <c r="J10" s="12">
        <f>IF(ISBLANK(Table13[[#This Row],[Skill / Performance]]),"",COUNT(L10:AA10))</f>
        <v>0</v>
      </c>
      <c r="K10" s="12">
        <f ca="1">IF(Table13[[#This Row],[Total]]&gt;=Table13[[#This Row],[Required]],IF(Table13[[#This Row],[S Required]]=1,2,3),IF(Table13[[#This Row],[Total]]&gt;0,1,0))</f>
        <v>0</v>
      </c>
      <c r="L10" s="8"/>
      <c r="M10" s="8"/>
      <c r="N10" s="8"/>
      <c r="O10" s="9"/>
      <c r="P10" s="9"/>
      <c r="Q10" s="9"/>
      <c r="R10" s="9"/>
      <c r="S10" s="9"/>
      <c r="T10" s="9"/>
    </row>
    <row r="11" spans="1:20" s="3" customFormat="1" ht="15" customHeight="1" x14ac:dyDescent="0.25">
      <c r="A11"/>
      <c r="B11" s="7" t="s">
        <v>615</v>
      </c>
      <c r="C11" s="7" t="s">
        <v>616</v>
      </c>
      <c r="D11" s="12" t="str">
        <f>LEFT(Table13[[#This Row],[Skill / Performance]],1)</f>
        <v>P</v>
      </c>
      <c r="E11" s="10" t="s">
        <v>128</v>
      </c>
      <c r="F11" s="7" t="s">
        <v>186</v>
      </c>
      <c r="G1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1" s="12"/>
      <c r="I11" s="12">
        <f>IF(ISBLANK(E11),"",IF(LEFT(E11,1)="P",3,IFERROR(IF(SEARCH(".",E11,3)&gt;0,IF(Table13[[#This Row],[Total]]&gt;0,1,Table13[[#This Row],[S Required]])),3)))</f>
        <v>3</v>
      </c>
      <c r="J11" s="12">
        <f>IF(ISBLANK(Table13[[#This Row],[Skill / Performance]]),"",COUNT(L11:AA11))</f>
        <v>0</v>
      </c>
      <c r="K11" s="12">
        <f>IF(Table13[[#This Row],[Total]]&gt;=Table13[[#This Row],[Required]],IF(Table13[[#This Row],[S Required]]=1,2,3),IF(Table13[[#This Row],[Total]]&gt;0,1,0))</f>
        <v>0</v>
      </c>
      <c r="L11" s="8"/>
      <c r="M11" s="8"/>
      <c r="N11" s="8"/>
      <c r="O11" s="9"/>
      <c r="P11" s="9"/>
      <c r="Q11" s="9"/>
      <c r="R11" s="9"/>
      <c r="S11" s="9"/>
      <c r="T11" s="9"/>
    </row>
    <row r="12" spans="1:20" s="3" customFormat="1" ht="15" customHeight="1" x14ac:dyDescent="0.25">
      <c r="A12"/>
      <c r="B12" s="7" t="s">
        <v>615</v>
      </c>
      <c r="C12" s="7" t="s">
        <v>616</v>
      </c>
      <c r="D12" s="12" t="str">
        <f>LEFT(Table13[[#This Row],[Skill / Performance]],1)</f>
        <v>P</v>
      </c>
      <c r="E12" s="10" t="s">
        <v>129</v>
      </c>
      <c r="F12" s="7" t="s">
        <v>187</v>
      </c>
      <c r="G1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2" s="12"/>
      <c r="I12" s="12">
        <f>IF(ISBLANK(E12),"",IF(LEFT(E12,1)="P",3,IFERROR(IF(SEARCH(".",E12,3)&gt;0,IF(Table13[[#This Row],[Total]]&gt;0,1,Table13[[#This Row],[S Required]])),3)))</f>
        <v>3</v>
      </c>
      <c r="J12" s="12">
        <f>IF(ISBLANK(Table13[[#This Row],[Skill / Performance]]),"",COUNT(L12:AA12))</f>
        <v>0</v>
      </c>
      <c r="K12" s="12">
        <f>IF(Table13[[#This Row],[Total]]&gt;=Table13[[#This Row],[Required]],IF(Table13[[#This Row],[S Required]]=1,2,3),IF(Table13[[#This Row],[Total]]&gt;0,1,0))</f>
        <v>0</v>
      </c>
      <c r="L12" s="8"/>
      <c r="M12" s="8"/>
      <c r="N12" s="8"/>
      <c r="O12" s="9"/>
      <c r="P12" s="9"/>
      <c r="Q12" s="9"/>
      <c r="R12" s="9"/>
      <c r="S12" s="9"/>
      <c r="T12" s="9"/>
    </row>
    <row r="13" spans="1:20" s="3" customFormat="1" ht="15" customHeight="1" x14ac:dyDescent="0.25">
      <c r="A13"/>
      <c r="B13" s="7" t="s">
        <v>615</v>
      </c>
      <c r="C13" s="7" t="s">
        <v>616</v>
      </c>
      <c r="D13" s="12" t="str">
        <f>LEFT(Table13[[#This Row],[Skill / Performance]],1)</f>
        <v>S</v>
      </c>
      <c r="E13" s="10" t="s">
        <v>16</v>
      </c>
      <c r="F13" s="7" t="s">
        <v>188</v>
      </c>
      <c r="G13" s="7">
        <v>4</v>
      </c>
      <c r="H13" s="12">
        <f>COUNTIF(J14:J17, "&gt;0")</f>
        <v>0</v>
      </c>
      <c r="I13" s="12">
        <f>IF(ISBLANK(E13),"",IF(LEFT(E13,1)="P",3,IFERROR(IF(SEARCH(".",E13,3)&gt;0,IF(Table13[[#This Row],[Total]]&gt;0,1,Table13[[#This Row],[S Required]])),3)))</f>
        <v>3</v>
      </c>
      <c r="J13" s="12">
        <f>IF(ISBLANK(Table13[[#This Row],[Skill / Performance]]),"",COUNT(L13:AA13))</f>
        <v>0</v>
      </c>
      <c r="K13" s="12">
        <f>IF(Table13[[#This Row],[Total]]&gt;=Table13[[#This Row],[Required]],IF(Table13[[#This Row],[S Required]]=1,2,3),IF(Table13[[#This Row],[Total]]&gt;0,1,0))</f>
        <v>0</v>
      </c>
      <c r="L13" s="13" t="str">
        <f>IF(COUNTA(L14:L17)&gt;0,1,"")</f>
        <v/>
      </c>
      <c r="M13" s="13" t="str">
        <f t="shared" ref="M13:N13" si="2">IF(COUNTA(M14:M17)&gt;0,1,"")</f>
        <v/>
      </c>
      <c r="N13" s="13" t="str">
        <f t="shared" si="2"/>
        <v/>
      </c>
      <c r="O13" s="14" t="str">
        <f t="shared" ref="O13:T13" si="3">IF(COUNTA(O14:O17)&gt;0,1,"")</f>
        <v/>
      </c>
      <c r="P13" s="14" t="str">
        <f t="shared" si="3"/>
        <v/>
      </c>
      <c r="Q13" s="14" t="str">
        <f t="shared" si="3"/>
        <v/>
      </c>
      <c r="R13" s="14" t="str">
        <f t="shared" si="3"/>
        <v/>
      </c>
      <c r="S13" s="14" t="str">
        <f t="shared" si="3"/>
        <v/>
      </c>
      <c r="T13" s="14" t="str">
        <f t="shared" si="3"/>
        <v/>
      </c>
    </row>
    <row r="14" spans="1:20" s="3" customFormat="1" ht="15" customHeight="1" x14ac:dyDescent="0.25">
      <c r="A14"/>
      <c r="B14" s="7" t="s">
        <v>615</v>
      </c>
      <c r="C14" s="7" t="s">
        <v>616</v>
      </c>
      <c r="D14" s="12" t="str">
        <f>LEFT(Table13[[#This Row],[Skill / Performance]],1)</f>
        <v>S</v>
      </c>
      <c r="E14" s="10" t="s">
        <v>27</v>
      </c>
      <c r="F14" s="7" t="s">
        <v>189</v>
      </c>
      <c r="G1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" s="12"/>
      <c r="I14" s="12">
        <f ca="1">IF(ISBLANK(E14),"",IF(LEFT(E14,1)="P",3,IFERROR(IF(SEARCH(".",E14,3)&gt;0,IF(Table13[[#This Row],[Total]]&gt;0,1,Table13[[#This Row],[S Required]])),3)))</f>
        <v>1</v>
      </c>
      <c r="J14" s="12">
        <f>IF(ISBLANK(Table13[[#This Row],[Skill / Performance]]),"",COUNT(L14:AA14))</f>
        <v>0</v>
      </c>
      <c r="K14" s="12">
        <f ca="1">IF(Table13[[#This Row],[Total]]&gt;=Table13[[#This Row],[Required]],IF(Table13[[#This Row],[S Required]]=1,2,3),IF(Table13[[#This Row],[Total]]&gt;0,1,0))</f>
        <v>0</v>
      </c>
      <c r="L14" s="8"/>
      <c r="M14" s="8"/>
      <c r="N14" s="8"/>
      <c r="O14" s="9"/>
      <c r="P14" s="9"/>
      <c r="Q14" s="9"/>
      <c r="R14" s="9"/>
      <c r="S14" s="9"/>
      <c r="T14" s="9"/>
    </row>
    <row r="15" spans="1:20" s="3" customFormat="1" ht="15" customHeight="1" x14ac:dyDescent="0.25">
      <c r="A15"/>
      <c r="B15" s="7" t="s">
        <v>615</v>
      </c>
      <c r="C15" s="7" t="s">
        <v>616</v>
      </c>
      <c r="D15" s="12" t="str">
        <f>LEFT(Table13[[#This Row],[Skill / Performance]],1)</f>
        <v>S</v>
      </c>
      <c r="E15" s="10" t="s">
        <v>29</v>
      </c>
      <c r="F15" s="7" t="s">
        <v>190</v>
      </c>
      <c r="G1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" s="12"/>
      <c r="I15" s="12">
        <f ca="1">IF(ISBLANK(E15),"",IF(LEFT(E15,1)="P",3,IFERROR(IF(SEARCH(".",E15,3)&gt;0,IF(Table13[[#This Row],[Total]]&gt;0,1,Table13[[#This Row],[S Required]])),3)))</f>
        <v>1</v>
      </c>
      <c r="J15" s="12">
        <f>IF(ISBLANK(Table13[[#This Row],[Skill / Performance]]),"",COUNT(L15:AA15))</f>
        <v>0</v>
      </c>
      <c r="K15" s="12">
        <f ca="1">IF(Table13[[#This Row],[Total]]&gt;=Table13[[#This Row],[Required]],IF(Table13[[#This Row],[S Required]]=1,2,3),IF(Table13[[#This Row],[Total]]&gt;0,1,0))</f>
        <v>0</v>
      </c>
      <c r="L15" s="8"/>
      <c r="M15" s="8"/>
      <c r="N15" s="8"/>
      <c r="O15" s="9"/>
      <c r="P15" s="9"/>
      <c r="Q15" s="9"/>
      <c r="R15" s="9"/>
      <c r="S15" s="9"/>
      <c r="T15" s="9"/>
    </row>
    <row r="16" spans="1:20" s="3" customFormat="1" ht="15" customHeight="1" x14ac:dyDescent="0.25">
      <c r="A16"/>
      <c r="B16" s="7" t="s">
        <v>615</v>
      </c>
      <c r="C16" s="7" t="s">
        <v>616</v>
      </c>
      <c r="D16" s="12" t="str">
        <f>LEFT(Table13[[#This Row],[Skill / Performance]],1)</f>
        <v>S</v>
      </c>
      <c r="E16" s="10" t="s">
        <v>30</v>
      </c>
      <c r="F16" s="7" t="s">
        <v>191</v>
      </c>
      <c r="G1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" s="12"/>
      <c r="I16" s="12">
        <f ca="1">IF(ISBLANK(E16),"",IF(LEFT(E16,1)="P",3,IFERROR(IF(SEARCH(".",E16,3)&gt;0,IF(Table13[[#This Row],[Total]]&gt;0,1,Table13[[#This Row],[S Required]])),3)))</f>
        <v>1</v>
      </c>
      <c r="J16" s="12">
        <f>IF(ISBLANK(Table13[[#This Row],[Skill / Performance]]),"",COUNT(L16:AA16))</f>
        <v>0</v>
      </c>
      <c r="K16" s="12">
        <f ca="1">IF(Table13[[#This Row],[Total]]&gt;=Table13[[#This Row],[Required]],IF(Table13[[#This Row],[S Required]]=1,2,3),IF(Table13[[#This Row],[Total]]&gt;0,1,0))</f>
        <v>0</v>
      </c>
      <c r="L16" s="8"/>
      <c r="M16" s="8"/>
      <c r="N16" s="8"/>
      <c r="O16" s="9"/>
      <c r="P16" s="9"/>
      <c r="Q16" s="9"/>
      <c r="R16" s="9"/>
      <c r="S16" s="9"/>
      <c r="T16" s="9"/>
    </row>
    <row r="17" spans="1:20" s="3" customFormat="1" ht="15" customHeight="1" x14ac:dyDescent="0.25">
      <c r="A17"/>
      <c r="B17" s="7" t="s">
        <v>615</v>
      </c>
      <c r="C17" s="7" t="s">
        <v>616</v>
      </c>
      <c r="D17" s="12" t="str">
        <f>LEFT(Table13[[#This Row],[Skill / Performance]],1)</f>
        <v>S</v>
      </c>
      <c r="E17" s="10" t="s">
        <v>31</v>
      </c>
      <c r="F17" s="7" t="s">
        <v>192</v>
      </c>
      <c r="G1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" s="12"/>
      <c r="I17" s="12">
        <f ca="1">IF(ISBLANK(E17),"",IF(LEFT(E17,1)="P",3,IFERROR(IF(SEARCH(".",E17,3)&gt;0,IF(Table13[[#This Row],[Total]]&gt;0,1,Table13[[#This Row],[S Required]])),3)))</f>
        <v>1</v>
      </c>
      <c r="J17" s="12">
        <f>IF(ISBLANK(Table13[[#This Row],[Skill / Performance]]),"",COUNT(L17:AA17))</f>
        <v>0</v>
      </c>
      <c r="K17" s="12">
        <f ca="1">IF(Table13[[#This Row],[Total]]&gt;=Table13[[#This Row],[Required]],IF(Table13[[#This Row],[S Required]]=1,2,3),IF(Table13[[#This Row],[Total]]&gt;0,1,0))</f>
        <v>0</v>
      </c>
      <c r="L17" s="8"/>
      <c r="M17" s="8"/>
      <c r="N17" s="8"/>
      <c r="O17" s="9"/>
      <c r="P17" s="9"/>
      <c r="Q17" s="9"/>
      <c r="R17" s="9"/>
      <c r="S17" s="9"/>
      <c r="T17" s="9"/>
    </row>
    <row r="18" spans="1:20" s="3" customFormat="1" ht="15" customHeight="1" x14ac:dyDescent="0.25">
      <c r="A18"/>
      <c r="B18" s="7" t="s">
        <v>615</v>
      </c>
      <c r="C18" s="7" t="s">
        <v>616</v>
      </c>
      <c r="D18" s="12" t="str">
        <f>LEFT(Table13[[#This Row],[Skill / Performance]],1)</f>
        <v>P</v>
      </c>
      <c r="E18" s="10" t="s">
        <v>130</v>
      </c>
      <c r="F18" s="7" t="s">
        <v>193</v>
      </c>
      <c r="G1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8" s="12"/>
      <c r="I18" s="12">
        <f>IF(ISBLANK(E18),"",IF(LEFT(E18,1)="P",3,IFERROR(IF(SEARCH(".",E18,3)&gt;0,IF(Table13[[#This Row],[Total]]&gt;0,1,Table13[[#This Row],[S Required]])),3)))</f>
        <v>3</v>
      </c>
      <c r="J18" s="12">
        <f>IF(ISBLANK(Table13[[#This Row],[Skill / Performance]]),"",COUNT(L18:AA18))</f>
        <v>0</v>
      </c>
      <c r="K18" s="12">
        <f>IF(Table13[[#This Row],[Total]]&gt;=Table13[[#This Row],[Required]],IF(Table13[[#This Row],[S Required]]=1,2,3),IF(Table13[[#This Row],[Total]]&gt;0,1,0))</f>
        <v>0</v>
      </c>
      <c r="L18" s="8"/>
      <c r="M18" s="8"/>
      <c r="N18" s="8"/>
      <c r="O18" s="9"/>
      <c r="P18" s="9"/>
      <c r="Q18" s="9"/>
      <c r="R18" s="9"/>
      <c r="S18" s="9"/>
      <c r="T18" s="9"/>
    </row>
    <row r="19" spans="1:20" s="3" customFormat="1" ht="15" customHeight="1" x14ac:dyDescent="0.25">
      <c r="A19"/>
      <c r="B19" s="7" t="s">
        <v>615</v>
      </c>
      <c r="C19" s="7" t="s">
        <v>616</v>
      </c>
      <c r="D19" s="12" t="str">
        <f>LEFT(Table13[[#This Row],[Skill / Performance]],1)</f>
        <v>S</v>
      </c>
      <c r="E19" s="10" t="s">
        <v>131</v>
      </c>
      <c r="F19" s="7" t="s">
        <v>188</v>
      </c>
      <c r="G19" s="7">
        <v>4</v>
      </c>
      <c r="H19" s="12">
        <f>COUNTIF(J20:J23, "&gt;0")</f>
        <v>0</v>
      </c>
      <c r="I19" s="12">
        <f>IF(ISBLANK(E19),"",IF(LEFT(E19,1)="P",3,IFERROR(IF(SEARCH(".",E19,3)&gt;0,IF(Table13[[#This Row],[Total]]&gt;0,1,Table13[[#This Row],[S Required]])),3)))</f>
        <v>3</v>
      </c>
      <c r="J19" s="12">
        <f>IF(ISBLANK(Table13[[#This Row],[Skill / Performance]]),"",COUNT(L19:AA19))</f>
        <v>0</v>
      </c>
      <c r="K19" s="12">
        <f>IF(Table13[[#This Row],[Total]]&gt;=Table13[[#This Row],[Required]],IF(Table13[[#This Row],[S Required]]=1,2,3),IF(Table13[[#This Row],[Total]]&gt;0,1,0))</f>
        <v>0</v>
      </c>
      <c r="L19" s="13" t="str">
        <f>IF(COUNTA(L20:L23)&gt;0,1,"")</f>
        <v/>
      </c>
      <c r="M19" s="13" t="str">
        <f t="shared" ref="M19:N19" si="4">IF(COUNTA(M20:M23)&gt;0,1,"")</f>
        <v/>
      </c>
      <c r="N19" s="13" t="str">
        <f t="shared" si="4"/>
        <v/>
      </c>
      <c r="O19" s="14" t="str">
        <f t="shared" ref="O19:T19" si="5">IF(COUNTA(O20:O23)&gt;0,1,"")</f>
        <v/>
      </c>
      <c r="P19" s="14" t="str">
        <f t="shared" si="5"/>
        <v/>
      </c>
      <c r="Q19" s="14" t="str">
        <f t="shared" si="5"/>
        <v/>
      </c>
      <c r="R19" s="14" t="str">
        <f t="shared" si="5"/>
        <v/>
      </c>
      <c r="S19" s="14" t="str">
        <f t="shared" si="5"/>
        <v/>
      </c>
      <c r="T19" s="14" t="str">
        <f t="shared" si="5"/>
        <v/>
      </c>
    </row>
    <row r="20" spans="1:20" s="3" customFormat="1" ht="15" customHeight="1" x14ac:dyDescent="0.25">
      <c r="A20"/>
      <c r="B20" s="7" t="s">
        <v>615</v>
      </c>
      <c r="C20" s="7" t="s">
        <v>616</v>
      </c>
      <c r="D20" s="12" t="str">
        <f>LEFT(Table13[[#This Row],[Skill / Performance]],1)</f>
        <v>S</v>
      </c>
      <c r="E20" s="10" t="s">
        <v>132</v>
      </c>
      <c r="F20" s="7" t="s">
        <v>194</v>
      </c>
      <c r="G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" s="12"/>
      <c r="I20" s="12">
        <f ca="1">IF(ISBLANK(E20),"",IF(LEFT(E20,1)="P",3,IFERROR(IF(SEARCH(".",E20,3)&gt;0,IF(Table13[[#This Row],[Total]]&gt;0,1,Table13[[#This Row],[S Required]])),3)))</f>
        <v>1</v>
      </c>
      <c r="J20" s="12">
        <f>IF(ISBLANK(Table13[[#This Row],[Skill / Performance]]),"",COUNT(L20:AA20))</f>
        <v>0</v>
      </c>
      <c r="K20" s="12">
        <f ca="1">IF(Table13[[#This Row],[Total]]&gt;=Table13[[#This Row],[Required]],IF(Table13[[#This Row],[S Required]]=1,2,3),IF(Table13[[#This Row],[Total]]&gt;0,1,0))</f>
        <v>0</v>
      </c>
      <c r="L20" s="8"/>
      <c r="M20" s="8"/>
      <c r="N20" s="8"/>
      <c r="O20" s="9"/>
      <c r="P20" s="9"/>
      <c r="Q20" s="9"/>
      <c r="R20" s="9"/>
      <c r="S20" s="9"/>
      <c r="T20" s="9"/>
    </row>
    <row r="21" spans="1:20" s="3" customFormat="1" ht="15" customHeight="1" x14ac:dyDescent="0.25">
      <c r="A21"/>
      <c r="B21" s="7" t="s">
        <v>615</v>
      </c>
      <c r="C21" s="7" t="s">
        <v>616</v>
      </c>
      <c r="D21" s="12" t="str">
        <f>LEFT(Table13[[#This Row],[Skill / Performance]],1)</f>
        <v>S</v>
      </c>
      <c r="E21" s="10" t="s">
        <v>153</v>
      </c>
      <c r="F21" s="7" t="s">
        <v>195</v>
      </c>
      <c r="G2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" s="12"/>
      <c r="I21" s="12">
        <f ca="1">IF(ISBLANK(E21),"",IF(LEFT(E21,1)="P",3,IFERROR(IF(SEARCH(".",E21,3)&gt;0,IF(Table13[[#This Row],[Total]]&gt;0,1,Table13[[#This Row],[S Required]])),3)))</f>
        <v>1</v>
      </c>
      <c r="J21" s="12">
        <f>IF(ISBLANK(Table13[[#This Row],[Skill / Performance]]),"",COUNT(L21:AA21))</f>
        <v>0</v>
      </c>
      <c r="K21" s="12">
        <f ca="1">IF(Table13[[#This Row],[Total]]&gt;=Table13[[#This Row],[Required]],IF(Table13[[#This Row],[S Required]]=1,2,3),IF(Table13[[#This Row],[Total]]&gt;0,1,0))</f>
        <v>0</v>
      </c>
      <c r="L21" s="8"/>
      <c r="M21" s="8"/>
      <c r="N21" s="8"/>
      <c r="O21" s="9"/>
      <c r="P21" s="9"/>
      <c r="Q21" s="9"/>
      <c r="R21" s="9"/>
      <c r="S21" s="9"/>
      <c r="T21" s="9"/>
    </row>
    <row r="22" spans="1:20" s="3" customFormat="1" ht="15" customHeight="1" x14ac:dyDescent="0.25">
      <c r="A22"/>
      <c r="B22" s="7" t="s">
        <v>615</v>
      </c>
      <c r="C22" s="7" t="s">
        <v>616</v>
      </c>
      <c r="D22" s="12" t="str">
        <f>LEFT(Table13[[#This Row],[Skill / Performance]],1)</f>
        <v>S</v>
      </c>
      <c r="E22" s="10" t="s">
        <v>154</v>
      </c>
      <c r="F22" s="7" t="s">
        <v>196</v>
      </c>
      <c r="G2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" s="12"/>
      <c r="I22" s="12">
        <f ca="1">IF(ISBLANK(E22),"",IF(LEFT(E22,1)="P",3,IFERROR(IF(SEARCH(".",E22,3)&gt;0,IF(Table13[[#This Row],[Total]]&gt;0,1,Table13[[#This Row],[S Required]])),3)))</f>
        <v>1</v>
      </c>
      <c r="J22" s="12">
        <f>IF(ISBLANK(Table13[[#This Row],[Skill / Performance]]),"",COUNT(L22:AA22))</f>
        <v>0</v>
      </c>
      <c r="K22" s="12">
        <f ca="1">IF(Table13[[#This Row],[Total]]&gt;=Table13[[#This Row],[Required]],IF(Table13[[#This Row],[S Required]]=1,2,3),IF(Table13[[#This Row],[Total]]&gt;0,1,0))</f>
        <v>0</v>
      </c>
      <c r="L22" s="8"/>
      <c r="M22" s="8"/>
      <c r="N22" s="8"/>
      <c r="O22" s="9"/>
      <c r="P22" s="9"/>
      <c r="Q22" s="9"/>
      <c r="R22" s="9"/>
      <c r="S22" s="9"/>
      <c r="T22" s="9"/>
    </row>
    <row r="23" spans="1:20" s="3" customFormat="1" ht="15" customHeight="1" x14ac:dyDescent="0.25">
      <c r="A23"/>
      <c r="B23" s="7" t="s">
        <v>615</v>
      </c>
      <c r="C23" s="7" t="s">
        <v>616</v>
      </c>
      <c r="D23" s="12" t="str">
        <f>LEFT(Table13[[#This Row],[Skill / Performance]],1)</f>
        <v>S</v>
      </c>
      <c r="E23" s="10" t="s">
        <v>155</v>
      </c>
      <c r="F23" s="7" t="s">
        <v>197</v>
      </c>
      <c r="G2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3" s="12"/>
      <c r="I23" s="12">
        <f ca="1">IF(ISBLANK(E23),"",IF(LEFT(E23,1)="P",3,IFERROR(IF(SEARCH(".",E23,3)&gt;0,IF(Table13[[#This Row],[Total]]&gt;0,1,Table13[[#This Row],[S Required]])),3)))</f>
        <v>1</v>
      </c>
      <c r="J23" s="12">
        <f>IF(ISBLANK(Table13[[#This Row],[Skill / Performance]]),"",COUNT(L23:AA23))</f>
        <v>0</v>
      </c>
      <c r="K23" s="12">
        <f ca="1">IF(Table13[[#This Row],[Total]]&gt;=Table13[[#This Row],[Required]],IF(Table13[[#This Row],[S Required]]=1,2,3),IF(Table13[[#This Row],[Total]]&gt;0,1,0))</f>
        <v>0</v>
      </c>
      <c r="L23" s="8"/>
      <c r="M23" s="8"/>
      <c r="N23" s="8"/>
      <c r="O23" s="9"/>
      <c r="P23" s="9"/>
      <c r="Q23" s="9"/>
      <c r="R23" s="9"/>
      <c r="S23" s="9"/>
      <c r="T23" s="9"/>
    </row>
    <row r="24" spans="1:20" s="3" customFormat="1" ht="15" customHeight="1" x14ac:dyDescent="0.25">
      <c r="A24"/>
      <c r="B24" s="7" t="s">
        <v>615</v>
      </c>
      <c r="C24" s="7" t="s">
        <v>616</v>
      </c>
      <c r="D24" s="12" t="str">
        <f>LEFT(Table13[[#This Row],[Skill / Performance]],1)</f>
        <v>P</v>
      </c>
      <c r="E24" s="10" t="s">
        <v>137</v>
      </c>
      <c r="F24" s="7" t="s">
        <v>198</v>
      </c>
      <c r="G2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4" s="12"/>
      <c r="I24" s="12">
        <f>IF(ISBLANK(E24),"",IF(LEFT(E24,1)="P",3,IFERROR(IF(SEARCH(".",E24,3)&gt;0,IF(Table13[[#This Row],[Total]]&gt;0,1,Table13[[#This Row],[S Required]])),3)))</f>
        <v>3</v>
      </c>
      <c r="J24" s="12">
        <f>IF(ISBLANK(Table13[[#This Row],[Skill / Performance]]),"",COUNT(L24:AA24))</f>
        <v>0</v>
      </c>
      <c r="K24" s="12">
        <f>IF(Table13[[#This Row],[Total]]&gt;=Table13[[#This Row],[Required]],IF(Table13[[#This Row],[S Required]]=1,2,3),IF(Table13[[#This Row],[Total]]&gt;0,1,0))</f>
        <v>0</v>
      </c>
      <c r="L24" s="8"/>
      <c r="M24" s="8"/>
      <c r="N24" s="8"/>
      <c r="O24" s="9"/>
      <c r="P24" s="9"/>
      <c r="Q24" s="9"/>
      <c r="R24" s="9"/>
      <c r="S24" s="9"/>
      <c r="T24" s="9"/>
    </row>
    <row r="25" spans="1:20" s="3" customFormat="1" ht="15" customHeight="1" x14ac:dyDescent="0.25">
      <c r="A25"/>
      <c r="B25" s="7" t="s">
        <v>615</v>
      </c>
      <c r="C25" s="7" t="s">
        <v>616</v>
      </c>
      <c r="D25" s="12" t="str">
        <f>LEFT(Table13[[#This Row],[Skill / Performance]],1)</f>
        <v>S</v>
      </c>
      <c r="E25" s="10" t="s">
        <v>134</v>
      </c>
      <c r="F25" s="7" t="s">
        <v>199</v>
      </c>
      <c r="G25" s="7">
        <v>2</v>
      </c>
      <c r="H25" s="12">
        <f>COUNTIF(J26:J28, "&gt;0")</f>
        <v>0</v>
      </c>
      <c r="I25" s="12">
        <f>IF(ISBLANK(E25),"",IF(LEFT(E25,1)="P",3,IFERROR(IF(SEARCH(".",E25,3)&gt;0,IF(Table13[[#This Row],[Total]]&gt;0,1,Table13[[#This Row],[S Required]])),3)))</f>
        <v>3</v>
      </c>
      <c r="J25" s="12">
        <f>IF(ISBLANK(Table13[[#This Row],[Skill / Performance]]),"",COUNT(L25:AA25))</f>
        <v>0</v>
      </c>
      <c r="K25" s="12">
        <f>IF(Table13[[#This Row],[Total]]&gt;=Table13[[#This Row],[Required]],IF(Table13[[#This Row],[S Required]]=1,2,3),IF(Table13[[#This Row],[Total]]&gt;0,1,0))</f>
        <v>0</v>
      </c>
      <c r="L25" s="13" t="str">
        <f>IF(COUNTA(L26:L28)&gt;0,1,"")</f>
        <v/>
      </c>
      <c r="M25" s="13" t="str">
        <f t="shared" ref="M25:N25" si="6">IF(COUNTA(M26:M28)&gt;0,1,"")</f>
        <v/>
      </c>
      <c r="N25" s="13" t="str">
        <f t="shared" si="6"/>
        <v/>
      </c>
      <c r="O25" s="14" t="str">
        <f t="shared" ref="O25:T25" si="7">IF(COUNTA(O26:O28)&gt;0,1,"")</f>
        <v/>
      </c>
      <c r="P25" s="14" t="str">
        <f t="shared" si="7"/>
        <v/>
      </c>
      <c r="Q25" s="14" t="str">
        <f t="shared" si="7"/>
        <v/>
      </c>
      <c r="R25" s="14" t="str">
        <f t="shared" si="7"/>
        <v/>
      </c>
      <c r="S25" s="14" t="str">
        <f t="shared" si="7"/>
        <v/>
      </c>
      <c r="T25" s="14" t="str">
        <f t="shared" si="7"/>
        <v/>
      </c>
    </row>
    <row r="26" spans="1:20" s="3" customFormat="1" ht="15" customHeight="1" x14ac:dyDescent="0.25">
      <c r="A26"/>
      <c r="B26" s="7" t="s">
        <v>615</v>
      </c>
      <c r="C26" s="7" t="s">
        <v>616</v>
      </c>
      <c r="D26" s="12" t="str">
        <f>LEFT(Table13[[#This Row],[Skill / Performance]],1)</f>
        <v>S</v>
      </c>
      <c r="E26" s="10" t="s">
        <v>135</v>
      </c>
      <c r="F26" s="7" t="s">
        <v>200</v>
      </c>
      <c r="G2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" s="12"/>
      <c r="I26" s="12">
        <f ca="1">IF(ISBLANK(E26),"",IF(LEFT(E26,1)="P",3,IFERROR(IF(SEARCH(".",E26,3)&gt;0,IF(Table13[[#This Row],[Total]]&gt;0,1,Table13[[#This Row],[S Required]])),3)))</f>
        <v>1</v>
      </c>
      <c r="J26" s="12">
        <f>IF(ISBLANK(Table13[[#This Row],[Skill / Performance]]),"",COUNT(L26:AA26))</f>
        <v>0</v>
      </c>
      <c r="K26" s="12">
        <f ca="1">IF(Table13[[#This Row],[Total]]&gt;=Table13[[#This Row],[Required]],IF(Table13[[#This Row],[S Required]]=1,2,3),IF(Table13[[#This Row],[Total]]&gt;0,1,0))</f>
        <v>0</v>
      </c>
      <c r="L26" s="8"/>
      <c r="M26" s="8"/>
      <c r="N26" s="8"/>
      <c r="O26" s="9"/>
      <c r="P26" s="9"/>
      <c r="Q26" s="9"/>
      <c r="R26" s="9"/>
      <c r="S26" s="9"/>
      <c r="T26" s="9"/>
    </row>
    <row r="27" spans="1:20" s="3" customFormat="1" ht="15" customHeight="1" x14ac:dyDescent="0.25">
      <c r="A27"/>
      <c r="B27" s="7" t="s">
        <v>615</v>
      </c>
      <c r="C27" s="7" t="s">
        <v>616</v>
      </c>
      <c r="D27" s="12" t="str">
        <f>LEFT(Table13[[#This Row],[Skill / Performance]],1)</f>
        <v>S</v>
      </c>
      <c r="E27" s="10" t="s">
        <v>164</v>
      </c>
      <c r="F27" s="7" t="s">
        <v>201</v>
      </c>
      <c r="G2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7" s="12"/>
      <c r="I27" s="12">
        <f ca="1">IF(ISBLANK(E27),"",IF(LEFT(E27,1)="P",3,IFERROR(IF(SEARCH(".",E27,3)&gt;0,IF(Table13[[#This Row],[Total]]&gt;0,1,Table13[[#This Row],[S Required]])),3)))</f>
        <v>1</v>
      </c>
      <c r="J27" s="12">
        <f>IF(ISBLANK(Table13[[#This Row],[Skill / Performance]]),"",COUNT(L27:AA27))</f>
        <v>0</v>
      </c>
      <c r="K27" s="12">
        <f ca="1">IF(Table13[[#This Row],[Total]]&gt;=Table13[[#This Row],[Required]],IF(Table13[[#This Row],[S Required]]=1,2,3),IF(Table13[[#This Row],[Total]]&gt;0,1,0))</f>
        <v>0</v>
      </c>
      <c r="L27" s="8"/>
      <c r="M27" s="8"/>
      <c r="N27" s="8"/>
      <c r="O27" s="9"/>
      <c r="P27" s="9"/>
      <c r="Q27" s="9"/>
      <c r="R27" s="9"/>
      <c r="S27" s="9"/>
      <c r="T27" s="9"/>
    </row>
    <row r="28" spans="1:20" s="3" customFormat="1" ht="15" customHeight="1" x14ac:dyDescent="0.25">
      <c r="A28"/>
      <c r="B28" s="7" t="s">
        <v>615</v>
      </c>
      <c r="C28" s="7" t="s">
        <v>616</v>
      </c>
      <c r="D28" s="12" t="str">
        <f>LEFT(Table13[[#This Row],[Skill / Performance]],1)</f>
        <v>S</v>
      </c>
      <c r="E28" s="10" t="s">
        <v>165</v>
      </c>
      <c r="F28" s="7" t="s">
        <v>202</v>
      </c>
      <c r="G2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" s="12"/>
      <c r="I28" s="12">
        <f ca="1">IF(ISBLANK(E28),"",IF(LEFT(E28,1)="P",3,IFERROR(IF(SEARCH(".",E28,3)&gt;0,IF(Table13[[#This Row],[Total]]&gt;0,1,Table13[[#This Row],[S Required]])),3)))</f>
        <v>1</v>
      </c>
      <c r="J28" s="12">
        <f>IF(ISBLANK(Table13[[#This Row],[Skill / Performance]]),"",COUNT(L28:AA28))</f>
        <v>0</v>
      </c>
      <c r="K28" s="12">
        <f ca="1">IF(Table13[[#This Row],[Total]]&gt;=Table13[[#This Row],[Required]],IF(Table13[[#This Row],[S Required]]=1,2,3),IF(Table13[[#This Row],[Total]]&gt;0,1,0))</f>
        <v>0</v>
      </c>
      <c r="L28" s="8"/>
      <c r="M28" s="8"/>
      <c r="N28" s="8"/>
      <c r="O28" s="9"/>
      <c r="P28" s="9"/>
      <c r="Q28" s="9"/>
      <c r="R28" s="9"/>
      <c r="S28" s="9"/>
      <c r="T28" s="9"/>
    </row>
    <row r="29" spans="1:20" s="3" customFormat="1" ht="15" customHeight="1" x14ac:dyDescent="0.25">
      <c r="A29"/>
      <c r="B29" s="7" t="s">
        <v>615</v>
      </c>
      <c r="C29" s="7" t="s">
        <v>616</v>
      </c>
      <c r="D29" s="12" t="str">
        <f>LEFT(Table13[[#This Row],[Skill / Performance]],1)</f>
        <v>P</v>
      </c>
      <c r="E29" s="10" t="s">
        <v>142</v>
      </c>
      <c r="F29" s="7" t="s">
        <v>203</v>
      </c>
      <c r="G2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9" s="12"/>
      <c r="I29" s="12">
        <f>IF(ISBLANK(E29),"",IF(LEFT(E29,1)="P",3,IFERROR(IF(SEARCH(".",E29,3)&gt;0,IF(Table13[[#This Row],[Total]]&gt;0,1,Table13[[#This Row],[S Required]])),3)))</f>
        <v>3</v>
      </c>
      <c r="J29" s="12">
        <f>IF(ISBLANK(Table13[[#This Row],[Skill / Performance]]),"",COUNT(L29:AA29))</f>
        <v>0</v>
      </c>
      <c r="K29" s="12">
        <f>IF(Table13[[#This Row],[Total]]&gt;=Table13[[#This Row],[Required]],IF(Table13[[#This Row],[S Required]]=1,2,3),IF(Table13[[#This Row],[Total]]&gt;0,1,0))</f>
        <v>0</v>
      </c>
      <c r="L29" s="8"/>
      <c r="M29" s="8"/>
      <c r="N29" s="8"/>
      <c r="O29" s="9"/>
      <c r="P29" s="9"/>
      <c r="Q29" s="9"/>
      <c r="R29" s="9"/>
      <c r="S29" s="9"/>
      <c r="T29" s="9"/>
    </row>
    <row r="30" spans="1:20" s="3" customFormat="1" ht="15" customHeight="1" x14ac:dyDescent="0.25">
      <c r="A30"/>
      <c r="B30" s="7" t="s">
        <v>615</v>
      </c>
      <c r="C30" s="7" t="s">
        <v>616</v>
      </c>
      <c r="D30" s="12" t="str">
        <f>LEFT(Table13[[#This Row],[Skill / Performance]],1)</f>
        <v>S</v>
      </c>
      <c r="E30" s="10" t="s">
        <v>138</v>
      </c>
      <c r="F30" s="7" t="s">
        <v>204</v>
      </c>
      <c r="G30" s="7">
        <v>4</v>
      </c>
      <c r="H30" s="12">
        <f>COUNTIF(J31:J34, "&gt;0")</f>
        <v>0</v>
      </c>
      <c r="I30" s="12">
        <f>IF(ISBLANK(E30),"",IF(LEFT(E30,1)="P",3,IFERROR(IF(SEARCH(".",E30,3)&gt;0,IF(Table13[[#This Row],[Total]]&gt;0,1,Table13[[#This Row],[S Required]])),3)))</f>
        <v>3</v>
      </c>
      <c r="J30" s="12">
        <f>IF(ISBLANK(Table13[[#This Row],[Skill / Performance]]),"",COUNT(L30:AA30))</f>
        <v>0</v>
      </c>
      <c r="K30" s="12">
        <f>IF(Table13[[#This Row],[Total]]&gt;=Table13[[#This Row],[Required]],IF(Table13[[#This Row],[S Required]]=1,2,3),IF(Table13[[#This Row],[Total]]&gt;0,1,0))</f>
        <v>0</v>
      </c>
      <c r="L30" s="13" t="str">
        <f>IF(COUNTA(L31:L34)&gt;0,1,"")</f>
        <v/>
      </c>
      <c r="M30" s="13" t="str">
        <f t="shared" ref="M30:N30" si="8">IF(COUNTA(M31:M34)&gt;0,1,"")</f>
        <v/>
      </c>
      <c r="N30" s="13" t="str">
        <f t="shared" si="8"/>
        <v/>
      </c>
      <c r="O30" s="14" t="str">
        <f t="shared" ref="O30:T30" si="9">IF(COUNTA(O31:O34)&gt;0,1,"")</f>
        <v/>
      </c>
      <c r="P30" s="14" t="str">
        <f t="shared" si="9"/>
        <v/>
      </c>
      <c r="Q30" s="14" t="str">
        <f t="shared" si="9"/>
        <v/>
      </c>
      <c r="R30" s="14" t="str">
        <f t="shared" si="9"/>
        <v/>
      </c>
      <c r="S30" s="14" t="str">
        <f t="shared" si="9"/>
        <v/>
      </c>
      <c r="T30" s="14" t="str">
        <f t="shared" si="9"/>
        <v/>
      </c>
    </row>
    <row r="31" spans="1:20" s="3" customFormat="1" ht="15" customHeight="1" x14ac:dyDescent="0.25">
      <c r="A31"/>
      <c r="B31" s="7" t="s">
        <v>615</v>
      </c>
      <c r="C31" s="7" t="s">
        <v>616</v>
      </c>
      <c r="D31" s="12" t="str">
        <f>LEFT(Table13[[#This Row],[Skill / Performance]],1)</f>
        <v>S</v>
      </c>
      <c r="E31" s="10" t="s">
        <v>139</v>
      </c>
      <c r="F31" s="7" t="s">
        <v>205</v>
      </c>
      <c r="G3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1" s="12"/>
      <c r="I31" s="12">
        <f ca="1">IF(ISBLANK(E31),"",IF(LEFT(E31,1)="P",3,IFERROR(IF(SEARCH(".",E31,3)&gt;0,IF(Table13[[#This Row],[Total]]&gt;0,1,Table13[[#This Row],[S Required]])),3)))</f>
        <v>1</v>
      </c>
      <c r="J31" s="12">
        <f>IF(ISBLANK(Table13[[#This Row],[Skill / Performance]]),"",COUNT(L31:AA31))</f>
        <v>0</v>
      </c>
      <c r="K31" s="12">
        <f ca="1">IF(Table13[[#This Row],[Total]]&gt;=Table13[[#This Row],[Required]],IF(Table13[[#This Row],[S Required]]=1,2,3),IF(Table13[[#This Row],[Total]]&gt;0,1,0))</f>
        <v>0</v>
      </c>
      <c r="L31" s="8"/>
      <c r="M31" s="8"/>
      <c r="N31" s="8"/>
      <c r="O31" s="9"/>
      <c r="P31" s="9"/>
      <c r="Q31" s="9"/>
      <c r="R31" s="9"/>
      <c r="S31" s="9"/>
      <c r="T31" s="9"/>
    </row>
    <row r="32" spans="1:20" s="3" customFormat="1" ht="15" customHeight="1" x14ac:dyDescent="0.25">
      <c r="A32"/>
      <c r="B32" s="7" t="s">
        <v>615</v>
      </c>
      <c r="C32" s="7" t="s">
        <v>616</v>
      </c>
      <c r="D32" s="12" t="str">
        <f>LEFT(Table13[[#This Row],[Skill / Performance]],1)</f>
        <v>S</v>
      </c>
      <c r="E32" s="10" t="s">
        <v>140</v>
      </c>
      <c r="F32" s="7" t="s">
        <v>206</v>
      </c>
      <c r="G3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" s="12"/>
      <c r="I32" s="12">
        <f ca="1">IF(ISBLANK(E32),"",IF(LEFT(E32,1)="P",3,IFERROR(IF(SEARCH(".",E32,3)&gt;0,IF(Table13[[#This Row],[Total]]&gt;0,1,Table13[[#This Row],[S Required]])),3)))</f>
        <v>1</v>
      </c>
      <c r="J32" s="12">
        <f>IF(ISBLANK(Table13[[#This Row],[Skill / Performance]]),"",COUNT(L32:AA32))</f>
        <v>0</v>
      </c>
      <c r="K32" s="12">
        <f ca="1">IF(Table13[[#This Row],[Total]]&gt;=Table13[[#This Row],[Required]],IF(Table13[[#This Row],[S Required]]=1,2,3),IF(Table13[[#This Row],[Total]]&gt;0,1,0))</f>
        <v>0</v>
      </c>
      <c r="L32" s="8"/>
      <c r="M32" s="8"/>
      <c r="N32" s="8"/>
      <c r="O32" s="9"/>
      <c r="P32" s="9"/>
      <c r="Q32" s="9"/>
      <c r="R32" s="9"/>
      <c r="S32" s="9"/>
      <c r="T32" s="9"/>
    </row>
    <row r="33" spans="1:20" s="3" customFormat="1" ht="15" customHeight="1" x14ac:dyDescent="0.25">
      <c r="A33"/>
      <c r="B33" s="7" t="s">
        <v>615</v>
      </c>
      <c r="C33" s="7" t="s">
        <v>616</v>
      </c>
      <c r="D33" s="12" t="str">
        <f>LEFT(Table13[[#This Row],[Skill / Performance]],1)</f>
        <v>S</v>
      </c>
      <c r="E33" s="10" t="s">
        <v>141</v>
      </c>
      <c r="F33" s="7" t="s">
        <v>207</v>
      </c>
      <c r="G3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" s="12"/>
      <c r="I33" s="12">
        <f ca="1">IF(ISBLANK(E33),"",IF(LEFT(E33,1)="P",3,IFERROR(IF(SEARCH(".",E33,3)&gt;0,IF(Table13[[#This Row],[Total]]&gt;0,1,Table13[[#This Row],[S Required]])),3)))</f>
        <v>1</v>
      </c>
      <c r="J33" s="12">
        <f>IF(ISBLANK(Table13[[#This Row],[Skill / Performance]]),"",COUNT(L33:AA33))</f>
        <v>0</v>
      </c>
      <c r="K33" s="12">
        <f ca="1">IF(Table13[[#This Row],[Total]]&gt;=Table13[[#This Row],[Required]],IF(Table13[[#This Row],[S Required]]=1,2,3),IF(Table13[[#This Row],[Total]]&gt;0,1,0))</f>
        <v>0</v>
      </c>
      <c r="L33" s="8"/>
      <c r="M33" s="8"/>
      <c r="N33" s="8"/>
      <c r="O33" s="9"/>
      <c r="P33" s="9"/>
      <c r="Q33" s="9"/>
      <c r="R33" s="9"/>
      <c r="S33" s="9"/>
      <c r="T33" s="9"/>
    </row>
    <row r="34" spans="1:20" s="3" customFormat="1" ht="15" customHeight="1" x14ac:dyDescent="0.25">
      <c r="A34"/>
      <c r="B34" s="7" t="s">
        <v>615</v>
      </c>
      <c r="C34" s="7" t="s">
        <v>616</v>
      </c>
      <c r="D34" s="12" t="str">
        <f>LEFT(Table13[[#This Row],[Skill / Performance]],1)</f>
        <v>S</v>
      </c>
      <c r="E34" s="10" t="s">
        <v>209</v>
      </c>
      <c r="F34" s="7" t="s">
        <v>208</v>
      </c>
      <c r="G3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" s="12"/>
      <c r="I34" s="12">
        <f ca="1">IF(ISBLANK(E34),"",IF(LEFT(E34,1)="P",3,IFERROR(IF(SEARCH(".",E34,3)&gt;0,IF(Table13[[#This Row],[Total]]&gt;0,1,Table13[[#This Row],[S Required]])),3)))</f>
        <v>1</v>
      </c>
      <c r="J34" s="12">
        <f>IF(ISBLANK(Table13[[#This Row],[Skill / Performance]]),"",COUNT(L34:AA34))</f>
        <v>0</v>
      </c>
      <c r="K34" s="12">
        <f ca="1">IF(Table13[[#This Row],[Total]]&gt;=Table13[[#This Row],[Required]],IF(Table13[[#This Row],[S Required]]=1,2,3),IF(Table13[[#This Row],[Total]]&gt;0,1,0))</f>
        <v>0</v>
      </c>
      <c r="L34" s="8"/>
      <c r="M34" s="8"/>
      <c r="N34" s="8"/>
      <c r="O34" s="9"/>
      <c r="P34" s="9"/>
      <c r="Q34" s="9"/>
      <c r="R34" s="9"/>
      <c r="S34" s="9"/>
      <c r="T34" s="9"/>
    </row>
    <row r="35" spans="1:20" s="3" customFormat="1" ht="15.95" customHeight="1" x14ac:dyDescent="0.25">
      <c r="A35"/>
      <c r="B35" s="7" t="s">
        <v>618</v>
      </c>
      <c r="C35" s="7" t="s">
        <v>617</v>
      </c>
      <c r="D35" s="12" t="str">
        <f>LEFT(Table13[[#This Row],[Skill / Performance]],1)</f>
        <v/>
      </c>
      <c r="E35" s="10"/>
      <c r="F35" s="7"/>
      <c r="G3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5" s="12"/>
      <c r="I35" s="12" t="str">
        <f>IF(ISBLANK(E35),"",IF(LEFT(E35,1)="P",3,IFERROR(IF(SEARCH(".",E35,3)&gt;0,IF(Table13[[#This Row],[Total]]&gt;0,1,Table13[[#This Row],[S Required]])),3)))</f>
        <v/>
      </c>
      <c r="J35" s="12" t="str">
        <f>IF(ISBLANK(Table13[[#This Row],[Skill / Performance]]),"",COUNT(L35:AA35))</f>
        <v/>
      </c>
      <c r="K35" s="12">
        <f ca="1">IF(Table13[[#This Row],[Total]]&gt;=Table13[[#This Row],[Required]],IF(Table13[[#This Row],[S Required]]=1,2,3),IF(Table13[[#This Row],[Total]]&gt;0,1,0))</f>
        <v>3</v>
      </c>
      <c r="L35" s="8"/>
      <c r="M35" s="8"/>
      <c r="N35" s="8"/>
      <c r="O35" s="9"/>
      <c r="P35" s="9"/>
      <c r="Q35" s="9"/>
      <c r="R35" s="9"/>
      <c r="S35" s="9"/>
      <c r="T35" s="9"/>
    </row>
    <row r="36" spans="1:20" s="3" customFormat="1" ht="15.95" customHeight="1" x14ac:dyDescent="0.25">
      <c r="A36"/>
      <c r="B36" s="7" t="s">
        <v>618</v>
      </c>
      <c r="C36" s="7" t="s">
        <v>617</v>
      </c>
      <c r="D36" s="12" t="str">
        <f>LEFT(Table13[[#This Row],[Skill / Performance]],1)</f>
        <v>S</v>
      </c>
      <c r="E36" s="10" t="s">
        <v>1</v>
      </c>
      <c r="F36" s="11" t="s">
        <v>3</v>
      </c>
      <c r="G36" s="11">
        <v>8</v>
      </c>
      <c r="H36" s="12">
        <f>COUNTIF(J37:J44, "&gt;0")</f>
        <v>0</v>
      </c>
      <c r="I36" s="12">
        <f>IF(ISBLANK(E36),"",IF(LEFT(E36,1)="P",3,IFERROR(IF(SEARCH(".",E36,3)&gt;0,IF(Table13[[#This Row],[Total]]&gt;0,1,Table13[[#This Row],[S Required]])),3)))</f>
        <v>3</v>
      </c>
      <c r="J36" s="12">
        <f>IF(ISBLANK(Table13[[#This Row],[Skill / Performance]]),"",COUNT(L36:AA36))</f>
        <v>0</v>
      </c>
      <c r="K36" s="12">
        <f>IF(Table13[[#This Row],[Total]]&gt;=Table13[[#This Row],[Required]],IF(Table13[[#This Row],[S Required]]=1,2,3),IF(Table13[[#This Row],[Total]]&gt;0,1,0))</f>
        <v>0</v>
      </c>
      <c r="L36" s="13" t="str">
        <f>IF(COUNTA(L37:L44)&gt;0,1,"")</f>
        <v/>
      </c>
      <c r="M36" s="13" t="str">
        <f t="shared" ref="M36:N36" si="10">IF(COUNTA(M37:M44)&gt;0,1,"")</f>
        <v/>
      </c>
      <c r="N36" s="13" t="str">
        <f t="shared" si="10"/>
        <v/>
      </c>
      <c r="O36" s="14" t="str">
        <f t="shared" ref="O36:T36" si="11">IF(COUNTA(O37:O44)&gt;0,1,"")</f>
        <v/>
      </c>
      <c r="P36" s="14" t="str">
        <f t="shared" si="11"/>
        <v/>
      </c>
      <c r="Q36" s="14" t="str">
        <f t="shared" si="11"/>
        <v/>
      </c>
      <c r="R36" s="14" t="str">
        <f t="shared" si="11"/>
        <v/>
      </c>
      <c r="S36" s="14" t="str">
        <f t="shared" si="11"/>
        <v/>
      </c>
      <c r="T36" s="14" t="str">
        <f t="shared" si="11"/>
        <v/>
      </c>
    </row>
    <row r="37" spans="1:20" s="3" customFormat="1" ht="15.95" customHeight="1" x14ac:dyDescent="0.25">
      <c r="A37"/>
      <c r="B37" s="7" t="s">
        <v>618</v>
      </c>
      <c r="C37" s="7" t="s">
        <v>617</v>
      </c>
      <c r="D37" s="12" t="str">
        <f>LEFT(Table13[[#This Row],[Skill / Performance]],1)</f>
        <v>S</v>
      </c>
      <c r="E37" s="10" t="s">
        <v>19</v>
      </c>
      <c r="F37" s="11" t="s">
        <v>4</v>
      </c>
      <c r="G37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" s="15"/>
      <c r="I37" s="12">
        <f ca="1">IF(ISBLANK(E37),"",IF(LEFT(E37,1)="P",3,IFERROR(IF(SEARCH(".",E37,3)&gt;0,IF(Table13[[#This Row],[Total]]&gt;0,1,Table13[[#This Row],[S Required]])),3)))</f>
        <v>1</v>
      </c>
      <c r="J37" s="12">
        <f>IF(ISBLANK(Table13[[#This Row],[Skill / Performance]]),"",COUNT(L37:AA37))</f>
        <v>0</v>
      </c>
      <c r="K37" s="12">
        <f ca="1">IF(Table13[[#This Row],[Total]]&gt;=Table13[[#This Row],[Required]],IF(Table13[[#This Row],[S Required]]=1,2,3),IF(Table13[[#This Row],[Total]]&gt;0,1,0))</f>
        <v>0</v>
      </c>
      <c r="L37" s="8"/>
      <c r="M37" s="8"/>
      <c r="N37" s="8"/>
      <c r="O37" s="9"/>
      <c r="P37" s="9"/>
      <c r="Q37" s="9"/>
      <c r="R37" s="9"/>
      <c r="S37" s="9"/>
      <c r="T37" s="9"/>
    </row>
    <row r="38" spans="1:20" s="3" customFormat="1" ht="15.95" customHeight="1" x14ac:dyDescent="0.25">
      <c r="A38"/>
      <c r="B38" s="7" t="s">
        <v>618</v>
      </c>
      <c r="C38" s="7" t="s">
        <v>617</v>
      </c>
      <c r="D38" s="12" t="str">
        <f>LEFT(Table13[[#This Row],[Skill / Performance]],1)</f>
        <v>S</v>
      </c>
      <c r="E38" s="10" t="s">
        <v>20</v>
      </c>
      <c r="F38" s="11" t="s">
        <v>5</v>
      </c>
      <c r="G38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" s="15"/>
      <c r="I38" s="12">
        <f ca="1">IF(ISBLANK(E38),"",IF(LEFT(E38,1)="P",3,IFERROR(IF(SEARCH(".",E38,3)&gt;0,IF(Table13[[#This Row],[Total]]&gt;0,1,Table13[[#This Row],[S Required]])),3)))</f>
        <v>1</v>
      </c>
      <c r="J38" s="12">
        <f>IF(ISBLANK(Table13[[#This Row],[Skill / Performance]]),"",COUNT(L38:AA38))</f>
        <v>0</v>
      </c>
      <c r="K38" s="12">
        <f ca="1">IF(Table13[[#This Row],[Total]]&gt;=Table13[[#This Row],[Required]],IF(Table13[[#This Row],[S Required]]=1,2,3),IF(Table13[[#This Row],[Total]]&gt;0,1,0))</f>
        <v>0</v>
      </c>
      <c r="L38" s="8"/>
      <c r="M38" s="8"/>
      <c r="N38" s="8"/>
      <c r="O38" s="9"/>
      <c r="P38" s="9"/>
      <c r="Q38" s="9"/>
      <c r="R38" s="9"/>
      <c r="S38" s="9"/>
      <c r="T38" s="9"/>
    </row>
    <row r="39" spans="1:20" s="3" customFormat="1" ht="15.95" customHeight="1" x14ac:dyDescent="0.25">
      <c r="A39"/>
      <c r="B39" s="7" t="s">
        <v>618</v>
      </c>
      <c r="C39" s="7" t="s">
        <v>617</v>
      </c>
      <c r="D39" s="12" t="str">
        <f>LEFT(Table13[[#This Row],[Skill / Performance]],1)</f>
        <v>S</v>
      </c>
      <c r="E39" s="10" t="s">
        <v>21</v>
      </c>
      <c r="F39" s="11" t="s">
        <v>6</v>
      </c>
      <c r="G39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9" s="15"/>
      <c r="I39" s="12">
        <f ca="1">IF(ISBLANK(E39),"",IF(LEFT(E39,1)="P",3,IFERROR(IF(SEARCH(".",E39,3)&gt;0,IF(Table13[[#This Row],[Total]]&gt;0,1,Table13[[#This Row],[S Required]])),3)))</f>
        <v>1</v>
      </c>
      <c r="J39" s="12">
        <f>IF(ISBLANK(Table13[[#This Row],[Skill / Performance]]),"",COUNT(L39:AA39))</f>
        <v>0</v>
      </c>
      <c r="K39" s="12">
        <f ca="1">IF(Table13[[#This Row],[Total]]&gt;=Table13[[#This Row],[Required]],IF(Table13[[#This Row],[S Required]]=1,2,3),IF(Table13[[#This Row],[Total]]&gt;0,1,0))</f>
        <v>0</v>
      </c>
      <c r="L39" s="8"/>
      <c r="M39" s="8"/>
      <c r="N39" s="8"/>
      <c r="O39" s="9"/>
      <c r="P39" s="9"/>
      <c r="Q39" s="9"/>
      <c r="R39" s="9"/>
      <c r="S39" s="9"/>
      <c r="T39" s="9"/>
    </row>
    <row r="40" spans="1:20" s="3" customFormat="1" ht="15.95" customHeight="1" x14ac:dyDescent="0.25">
      <c r="A40"/>
      <c r="B40" s="7" t="s">
        <v>618</v>
      </c>
      <c r="C40" s="7" t="s">
        <v>617</v>
      </c>
      <c r="D40" s="12" t="str">
        <f>LEFT(Table13[[#This Row],[Skill / Performance]],1)</f>
        <v>S</v>
      </c>
      <c r="E40" s="10" t="s">
        <v>22</v>
      </c>
      <c r="F40" s="11" t="s">
        <v>7</v>
      </c>
      <c r="G40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" s="15"/>
      <c r="I40" s="12">
        <f ca="1">IF(ISBLANK(E40),"",IF(LEFT(E40,1)="P",3,IFERROR(IF(SEARCH(".",E40,3)&gt;0,IF(Table13[[#This Row],[Total]]&gt;0,1,Table13[[#This Row],[S Required]])),3)))</f>
        <v>1</v>
      </c>
      <c r="J40" s="12">
        <f>IF(ISBLANK(Table13[[#This Row],[Skill / Performance]]),"",COUNT(L40:AA40))</f>
        <v>0</v>
      </c>
      <c r="K40" s="12">
        <f ca="1">IF(Table13[[#This Row],[Total]]&gt;=Table13[[#This Row],[Required]],IF(Table13[[#This Row],[S Required]]=1,2,3),IF(Table13[[#This Row],[Total]]&gt;0,1,0))</f>
        <v>0</v>
      </c>
      <c r="L40" s="8"/>
      <c r="M40" s="8"/>
      <c r="N40" s="8"/>
      <c r="O40" s="9"/>
      <c r="P40" s="9"/>
      <c r="Q40" s="9"/>
      <c r="R40" s="9"/>
      <c r="S40" s="9"/>
      <c r="T40" s="9"/>
    </row>
    <row r="41" spans="1:20" s="3" customFormat="1" ht="15.95" customHeight="1" x14ac:dyDescent="0.25">
      <c r="A41"/>
      <c r="B41" s="7" t="s">
        <v>618</v>
      </c>
      <c r="C41" s="7" t="s">
        <v>617</v>
      </c>
      <c r="D41" s="12" t="str">
        <f>LEFT(Table13[[#This Row],[Skill / Performance]],1)</f>
        <v>S</v>
      </c>
      <c r="E41" s="10" t="s">
        <v>23</v>
      </c>
      <c r="F41" s="11" t="s">
        <v>8</v>
      </c>
      <c r="G41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" s="15"/>
      <c r="I41" s="12">
        <f ca="1">IF(ISBLANK(E41),"",IF(LEFT(E41,1)="P",3,IFERROR(IF(SEARCH(".",E41,3)&gt;0,IF(Table13[[#This Row],[Total]]&gt;0,1,Table13[[#This Row],[S Required]])),3)))</f>
        <v>1</v>
      </c>
      <c r="J41" s="12">
        <f>IF(ISBLANK(Table13[[#This Row],[Skill / Performance]]),"",COUNT(L41:AA41))</f>
        <v>0</v>
      </c>
      <c r="K41" s="12">
        <f ca="1">IF(Table13[[#This Row],[Total]]&gt;=Table13[[#This Row],[Required]],IF(Table13[[#This Row],[S Required]]=1,2,3),IF(Table13[[#This Row],[Total]]&gt;0,1,0))</f>
        <v>0</v>
      </c>
      <c r="L41" s="8"/>
      <c r="M41" s="8"/>
      <c r="N41" s="8"/>
      <c r="O41" s="9"/>
      <c r="P41" s="9"/>
      <c r="Q41" s="9"/>
      <c r="R41" s="9"/>
      <c r="S41" s="9"/>
      <c r="T41" s="9"/>
    </row>
    <row r="42" spans="1:20" s="3" customFormat="1" ht="15.95" customHeight="1" x14ac:dyDescent="0.25">
      <c r="A42"/>
      <c r="B42" s="7" t="s">
        <v>618</v>
      </c>
      <c r="C42" s="7" t="s">
        <v>617</v>
      </c>
      <c r="D42" s="12" t="str">
        <f>LEFT(Table13[[#This Row],[Skill / Performance]],1)</f>
        <v>S</v>
      </c>
      <c r="E42" s="10" t="s">
        <v>24</v>
      </c>
      <c r="F42" s="11" t="s">
        <v>9</v>
      </c>
      <c r="G42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" s="15"/>
      <c r="I42" s="12">
        <f ca="1">IF(ISBLANK(E42),"",IF(LEFT(E42,1)="P",3,IFERROR(IF(SEARCH(".",E42,3)&gt;0,IF(Table13[[#This Row],[Total]]&gt;0,1,Table13[[#This Row],[S Required]])),3)))</f>
        <v>1</v>
      </c>
      <c r="J42" s="12">
        <f>IF(ISBLANK(Table13[[#This Row],[Skill / Performance]]),"",COUNT(L42:AA42))</f>
        <v>0</v>
      </c>
      <c r="K42" s="12">
        <f ca="1">IF(Table13[[#This Row],[Total]]&gt;=Table13[[#This Row],[Required]],IF(Table13[[#This Row],[S Required]]=1,2,3),IF(Table13[[#This Row],[Total]]&gt;0,1,0))</f>
        <v>0</v>
      </c>
      <c r="L42" s="8"/>
      <c r="M42" s="8"/>
      <c r="N42" s="8"/>
      <c r="O42" s="9"/>
      <c r="P42" s="9"/>
      <c r="Q42" s="9"/>
      <c r="R42" s="9"/>
      <c r="S42" s="9"/>
      <c r="T42" s="9"/>
    </row>
    <row r="43" spans="1:20" s="3" customFormat="1" ht="15.95" customHeight="1" x14ac:dyDescent="0.25">
      <c r="A43"/>
      <c r="B43" s="7" t="s">
        <v>618</v>
      </c>
      <c r="C43" s="7" t="s">
        <v>617</v>
      </c>
      <c r="D43" s="12" t="str">
        <f>LEFT(Table13[[#This Row],[Skill / Performance]],1)</f>
        <v>S</v>
      </c>
      <c r="E43" s="10" t="s">
        <v>25</v>
      </c>
      <c r="F43" s="11" t="s">
        <v>10</v>
      </c>
      <c r="G43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" s="15"/>
      <c r="I43" s="12">
        <f ca="1">IF(ISBLANK(E43),"",IF(LEFT(E43,1)="P",3,IFERROR(IF(SEARCH(".",E43,3)&gt;0,IF(Table13[[#This Row],[Total]]&gt;0,1,Table13[[#This Row],[S Required]])),3)))</f>
        <v>1</v>
      </c>
      <c r="J43" s="12">
        <f>IF(ISBLANK(Table13[[#This Row],[Skill / Performance]]),"",COUNT(L43:AA43))</f>
        <v>0</v>
      </c>
      <c r="K43" s="12">
        <f ca="1">IF(Table13[[#This Row],[Total]]&gt;=Table13[[#This Row],[Required]],IF(Table13[[#This Row],[S Required]]=1,2,3),IF(Table13[[#This Row],[Total]]&gt;0,1,0))</f>
        <v>0</v>
      </c>
      <c r="L43" s="8"/>
      <c r="M43" s="8"/>
      <c r="N43" s="8"/>
      <c r="O43" s="9"/>
      <c r="P43" s="9"/>
      <c r="Q43" s="9"/>
      <c r="R43" s="9"/>
      <c r="S43" s="9"/>
      <c r="T43" s="9"/>
    </row>
    <row r="44" spans="1:20" s="3" customFormat="1" ht="15.95" customHeight="1" x14ac:dyDescent="0.25">
      <c r="A44"/>
      <c r="B44" s="7" t="s">
        <v>618</v>
      </c>
      <c r="C44" s="7" t="s">
        <v>617</v>
      </c>
      <c r="D44" s="12" t="str">
        <f>LEFT(Table13[[#This Row],[Skill / Performance]],1)</f>
        <v>S</v>
      </c>
      <c r="E44" s="10" t="s">
        <v>26</v>
      </c>
      <c r="F44" s="11" t="s">
        <v>11</v>
      </c>
      <c r="G44" s="15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" s="15"/>
      <c r="I44" s="12">
        <f ca="1">IF(ISBLANK(E44),"",IF(LEFT(E44,1)="P",3,IFERROR(IF(SEARCH(".",E44,3)&gt;0,IF(Table13[[#This Row],[Total]]&gt;0,1,Table13[[#This Row],[S Required]])),3)))</f>
        <v>1</v>
      </c>
      <c r="J44" s="12">
        <f>IF(ISBLANK(Table13[[#This Row],[Skill / Performance]]),"",COUNT(L44:AA44))</f>
        <v>0</v>
      </c>
      <c r="K44" s="12">
        <f ca="1">IF(Table13[[#This Row],[Total]]&gt;=Table13[[#This Row],[Required]],IF(Table13[[#This Row],[S Required]]=1,2,3),IF(Table13[[#This Row],[Total]]&gt;0,1,0))</f>
        <v>0</v>
      </c>
      <c r="L44" s="8"/>
      <c r="M44" s="8"/>
      <c r="N44" s="8"/>
      <c r="O44" s="9"/>
      <c r="P44" s="9"/>
      <c r="Q44" s="9"/>
      <c r="R44" s="9"/>
      <c r="S44" s="9"/>
      <c r="T44" s="9"/>
    </row>
    <row r="45" spans="1:20" s="3" customFormat="1" ht="15.95" customHeight="1" x14ac:dyDescent="0.25">
      <c r="A45"/>
      <c r="B45" s="7" t="s">
        <v>618</v>
      </c>
      <c r="C45" s="7" t="s">
        <v>617</v>
      </c>
      <c r="D45" s="12" t="str">
        <f>LEFT(Table13[[#This Row],[Skill / Performance]],1)</f>
        <v>P</v>
      </c>
      <c r="E45" s="10" t="s">
        <v>12</v>
      </c>
      <c r="F45" s="7" t="s">
        <v>13</v>
      </c>
      <c r="G4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5" s="12"/>
      <c r="I45" s="12">
        <f>IF(ISBLANK(E45),"",IF(LEFT(E45,1)="P",3,IFERROR(IF(SEARCH(".",E45,3)&gt;0,IF(Table13[[#This Row],[Total]]&gt;0,1,Table13[[#This Row],[S Required]])),3)))</f>
        <v>3</v>
      </c>
      <c r="J45" s="12">
        <f>IF(ISBLANK(Table13[[#This Row],[Skill / Performance]]),"",COUNT(L45:AA45))</f>
        <v>0</v>
      </c>
      <c r="K45" s="12">
        <f>IF(Table13[[#This Row],[Total]]&gt;=Table13[[#This Row],[Required]],IF(Table13[[#This Row],[S Required]]=1,2,3),IF(Table13[[#This Row],[Total]]&gt;0,1,0))</f>
        <v>0</v>
      </c>
      <c r="L45" s="8"/>
      <c r="M45" s="8"/>
      <c r="N45" s="8"/>
      <c r="O45" s="9"/>
      <c r="P45" s="9"/>
      <c r="Q45" s="9"/>
      <c r="R45" s="9"/>
      <c r="S45" s="9"/>
      <c r="T45" s="9"/>
    </row>
    <row r="46" spans="1:20" s="3" customFormat="1" ht="15.95" customHeight="1" x14ac:dyDescent="0.25">
      <c r="A46"/>
      <c r="B46" s="7" t="s">
        <v>618</v>
      </c>
      <c r="C46" s="7" t="s">
        <v>617</v>
      </c>
      <c r="D46" s="12" t="str">
        <f>LEFT(Table13[[#This Row],[Skill / Performance]],1)</f>
        <v>P</v>
      </c>
      <c r="E46" s="10" t="s">
        <v>14</v>
      </c>
      <c r="F46" s="7" t="s">
        <v>15</v>
      </c>
      <c r="G46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6" s="12"/>
      <c r="I46" s="12">
        <f>IF(ISBLANK(E46),"",IF(LEFT(E46,1)="P",3,IFERROR(IF(SEARCH(".",E46,3)&gt;0,IF(Table13[[#This Row],[Total]]&gt;0,1,Table13[[#This Row],[S Required]])),3)))</f>
        <v>3</v>
      </c>
      <c r="J46" s="12">
        <f>IF(ISBLANK(Table13[[#This Row],[Skill / Performance]]),"",COUNT(L46:AA46))</f>
        <v>0</v>
      </c>
      <c r="K46" s="12">
        <f>IF(Table13[[#This Row],[Total]]&gt;=Table13[[#This Row],[Required]],IF(Table13[[#This Row],[S Required]]=1,2,3),IF(Table13[[#This Row],[Total]]&gt;0,1,0))</f>
        <v>0</v>
      </c>
      <c r="L46" s="8"/>
      <c r="M46" s="8"/>
      <c r="N46" s="8"/>
      <c r="O46" s="9"/>
      <c r="P46" s="9"/>
      <c r="Q46" s="9"/>
      <c r="R46" s="9"/>
      <c r="S46" s="9"/>
      <c r="T46" s="9"/>
    </row>
    <row r="47" spans="1:20" s="3" customFormat="1" ht="15.95" customHeight="1" x14ac:dyDescent="0.25">
      <c r="A47"/>
      <c r="B47" s="7" t="s">
        <v>618</v>
      </c>
      <c r="C47" s="7" t="s">
        <v>617</v>
      </c>
      <c r="D47" s="12" t="str">
        <f>LEFT(Table13[[#This Row],[Skill / Performance]],1)</f>
        <v>S</v>
      </c>
      <c r="E47" s="10" t="s">
        <v>16</v>
      </c>
      <c r="F47" s="7" t="s">
        <v>17</v>
      </c>
      <c r="G47" s="7">
        <v>4</v>
      </c>
      <c r="H47" s="12">
        <f>COUNTIF(J48:J72, "&gt;0")</f>
        <v>0</v>
      </c>
      <c r="I47" s="12">
        <f>IF(ISBLANK(E47),"",IF(LEFT(E47,1)="P",3,IFERROR(IF(SEARCH(".",E47,3)&gt;0,IF(Table13[[#This Row],[Total]]&gt;0,1,Table13[[#This Row],[S Required]])),3)))</f>
        <v>3</v>
      </c>
      <c r="J47" s="12">
        <f>IF(ISBLANK(Table13[[#This Row],[Skill / Performance]]),"",COUNT(L47:AA47))</f>
        <v>0</v>
      </c>
      <c r="K47" s="12">
        <f>IF(Table13[[#This Row],[Total]]&gt;=Table13[[#This Row],[Required]],IF(Table13[[#This Row],[S Required]]=1,2,3),IF(Table13[[#This Row],[Total]]&gt;0,1,0))</f>
        <v>0</v>
      </c>
      <c r="L47" s="13" t="str">
        <f>IF(COUNTA(L48:L72)&gt;0,1,"")</f>
        <v/>
      </c>
      <c r="M47" s="13" t="str">
        <f t="shared" ref="M47:N47" si="12">IF(COUNTA(M48:M72)&gt;0,1,"")</f>
        <v/>
      </c>
      <c r="N47" s="13" t="str">
        <f t="shared" si="12"/>
        <v/>
      </c>
      <c r="O47" s="14" t="str">
        <f t="shared" ref="O47:T47" si="13">IF(COUNTA(O48:O72)&gt;0,1,"")</f>
        <v/>
      </c>
      <c r="P47" s="14" t="str">
        <f t="shared" si="13"/>
        <v/>
      </c>
      <c r="Q47" s="14" t="str">
        <f t="shared" si="13"/>
        <v/>
      </c>
      <c r="R47" s="14" t="str">
        <f t="shared" si="13"/>
        <v/>
      </c>
      <c r="S47" s="14" t="str">
        <f t="shared" si="13"/>
        <v/>
      </c>
      <c r="T47" s="14" t="str">
        <f t="shared" si="13"/>
        <v/>
      </c>
    </row>
    <row r="48" spans="1:20" s="3" customFormat="1" ht="15.95" customHeight="1" x14ac:dyDescent="0.25">
      <c r="A48"/>
      <c r="B48" s="7" t="s">
        <v>618</v>
      </c>
      <c r="C48" s="7" t="s">
        <v>617</v>
      </c>
      <c r="D48" s="12" t="str">
        <f>LEFT(Table13[[#This Row],[Skill / Performance]],1)</f>
        <v>S</v>
      </c>
      <c r="E48" s="10" t="s">
        <v>27</v>
      </c>
      <c r="F48" s="7" t="s">
        <v>52</v>
      </c>
      <c r="G4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" s="12"/>
      <c r="I48" s="12">
        <f ca="1">IF(ISBLANK(E48),"",IF(LEFT(E48,1)="P",3,IFERROR(IF(SEARCH(".",E48,3)&gt;0,IF(Table13[[#This Row],[Total]]&gt;0,1,Table13[[#This Row],[S Required]])),3)))</f>
        <v>1</v>
      </c>
      <c r="J48" s="12">
        <f>IF(ISBLANK(Table13[[#This Row],[Skill / Performance]]),"",COUNT(L48:AA48))</f>
        <v>0</v>
      </c>
      <c r="K48" s="12">
        <f ca="1">IF(Table13[[#This Row],[Total]]&gt;=Table13[[#This Row],[Required]],IF(Table13[[#This Row],[S Required]]=1,2,3),IF(Table13[[#This Row],[Total]]&gt;0,1,0))</f>
        <v>0</v>
      </c>
      <c r="L48" s="8"/>
      <c r="M48" s="8"/>
      <c r="N48" s="8"/>
      <c r="O48" s="9"/>
      <c r="P48" s="9"/>
      <c r="Q48" s="9"/>
      <c r="R48" s="9"/>
      <c r="S48" s="9"/>
      <c r="T48" s="9"/>
    </row>
    <row r="49" spans="1:20" s="3" customFormat="1" ht="15.95" customHeight="1" x14ac:dyDescent="0.25">
      <c r="A49"/>
      <c r="B49" s="7" t="s">
        <v>618</v>
      </c>
      <c r="C49" s="7" t="s">
        <v>617</v>
      </c>
      <c r="D49" s="12" t="str">
        <f>LEFT(Table13[[#This Row],[Skill / Performance]],1)</f>
        <v>S</v>
      </c>
      <c r="E49" s="10" t="s">
        <v>29</v>
      </c>
      <c r="F49" s="7" t="s">
        <v>53</v>
      </c>
      <c r="G4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" s="12"/>
      <c r="I49" s="12">
        <f ca="1">IF(ISBLANK(E49),"",IF(LEFT(E49,1)="P",3,IFERROR(IF(SEARCH(".",E49,3)&gt;0,IF(Table13[[#This Row],[Total]]&gt;0,1,Table13[[#This Row],[S Required]])),3)))</f>
        <v>1</v>
      </c>
      <c r="J49" s="12">
        <f>IF(ISBLANK(Table13[[#This Row],[Skill / Performance]]),"",COUNT(L49:AA49))</f>
        <v>0</v>
      </c>
      <c r="K49" s="12">
        <f ca="1">IF(Table13[[#This Row],[Total]]&gt;=Table13[[#This Row],[Required]],IF(Table13[[#This Row],[S Required]]=1,2,3),IF(Table13[[#This Row],[Total]]&gt;0,1,0))</f>
        <v>0</v>
      </c>
      <c r="L49" s="8"/>
      <c r="M49" s="8"/>
      <c r="N49" s="8"/>
      <c r="O49" s="9"/>
      <c r="P49" s="9"/>
      <c r="Q49" s="9"/>
      <c r="R49" s="9"/>
      <c r="S49" s="9"/>
      <c r="T49" s="9"/>
    </row>
    <row r="50" spans="1:20" s="3" customFormat="1" ht="15.95" customHeight="1" x14ac:dyDescent="0.25">
      <c r="A50"/>
      <c r="B50" s="7" t="s">
        <v>618</v>
      </c>
      <c r="C50" s="7" t="s">
        <v>617</v>
      </c>
      <c r="D50" s="12" t="str">
        <f>LEFT(Table13[[#This Row],[Skill / Performance]],1)</f>
        <v>S</v>
      </c>
      <c r="E50" s="10" t="s">
        <v>30</v>
      </c>
      <c r="F50" s="7" t="s">
        <v>54</v>
      </c>
      <c r="G5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" s="12"/>
      <c r="I50" s="12">
        <f ca="1">IF(ISBLANK(E50),"",IF(LEFT(E50,1)="P",3,IFERROR(IF(SEARCH(".",E50,3)&gt;0,IF(Table13[[#This Row],[Total]]&gt;0,1,Table13[[#This Row],[S Required]])),3)))</f>
        <v>1</v>
      </c>
      <c r="J50" s="12">
        <f>IF(ISBLANK(Table13[[#This Row],[Skill / Performance]]),"",COUNT(L50:AA50))</f>
        <v>0</v>
      </c>
      <c r="K50" s="12">
        <f ca="1">IF(Table13[[#This Row],[Total]]&gt;=Table13[[#This Row],[Required]],IF(Table13[[#This Row],[S Required]]=1,2,3),IF(Table13[[#This Row],[Total]]&gt;0,1,0))</f>
        <v>0</v>
      </c>
      <c r="L50" s="8"/>
      <c r="M50" s="8"/>
      <c r="N50" s="8"/>
      <c r="O50" s="9"/>
      <c r="P50" s="9"/>
      <c r="Q50" s="9"/>
      <c r="R50" s="9"/>
      <c r="S50" s="9"/>
      <c r="T50" s="9"/>
    </row>
    <row r="51" spans="1:20" s="3" customFormat="1" ht="15.95" customHeight="1" x14ac:dyDescent="0.25">
      <c r="A51"/>
      <c r="B51" s="7" t="s">
        <v>618</v>
      </c>
      <c r="C51" s="7" t="s">
        <v>617</v>
      </c>
      <c r="D51" s="12" t="str">
        <f>LEFT(Table13[[#This Row],[Skill / Performance]],1)</f>
        <v>S</v>
      </c>
      <c r="E51" s="10" t="s">
        <v>31</v>
      </c>
      <c r="F51" s="7" t="s">
        <v>55</v>
      </c>
      <c r="G5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" s="12"/>
      <c r="I51" s="12">
        <f ca="1">IF(ISBLANK(E51),"",IF(LEFT(E51,1)="P",3,IFERROR(IF(SEARCH(".",E51,3)&gt;0,IF(Table13[[#This Row],[Total]]&gt;0,1,Table13[[#This Row],[S Required]])),3)))</f>
        <v>1</v>
      </c>
      <c r="J51" s="12">
        <f>IF(ISBLANK(Table13[[#This Row],[Skill / Performance]]),"",COUNT(L51:AA51))</f>
        <v>0</v>
      </c>
      <c r="K51" s="12">
        <f ca="1">IF(Table13[[#This Row],[Total]]&gt;=Table13[[#This Row],[Required]],IF(Table13[[#This Row],[S Required]]=1,2,3),IF(Table13[[#This Row],[Total]]&gt;0,1,0))</f>
        <v>0</v>
      </c>
      <c r="L51" s="8"/>
      <c r="M51" s="8"/>
      <c r="N51" s="8"/>
      <c r="O51" s="9"/>
      <c r="P51" s="9"/>
      <c r="Q51" s="9"/>
      <c r="R51" s="9"/>
      <c r="S51" s="9"/>
      <c r="T51" s="9"/>
    </row>
    <row r="52" spans="1:20" s="3" customFormat="1" ht="15.95" customHeight="1" x14ac:dyDescent="0.25">
      <c r="A52"/>
      <c r="B52" s="7" t="s">
        <v>618</v>
      </c>
      <c r="C52" s="7" t="s">
        <v>617</v>
      </c>
      <c r="D52" s="12" t="str">
        <f>LEFT(Table13[[#This Row],[Skill / Performance]],1)</f>
        <v>S</v>
      </c>
      <c r="E52" s="10" t="s">
        <v>32</v>
      </c>
      <c r="F52" s="7" t="s">
        <v>56</v>
      </c>
      <c r="G5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" s="12"/>
      <c r="I52" s="12">
        <f ca="1">IF(ISBLANK(E52),"",IF(LEFT(E52,1)="P",3,IFERROR(IF(SEARCH(".",E52,3)&gt;0,IF(Table13[[#This Row],[Total]]&gt;0,1,Table13[[#This Row],[S Required]])),3)))</f>
        <v>1</v>
      </c>
      <c r="J52" s="12">
        <f>IF(ISBLANK(Table13[[#This Row],[Skill / Performance]]),"",COUNT(L52:AA52))</f>
        <v>0</v>
      </c>
      <c r="K52" s="12">
        <f ca="1">IF(Table13[[#This Row],[Total]]&gt;=Table13[[#This Row],[Required]],IF(Table13[[#This Row],[S Required]]=1,2,3),IF(Table13[[#This Row],[Total]]&gt;0,1,0))</f>
        <v>0</v>
      </c>
      <c r="L52" s="8"/>
      <c r="M52" s="8"/>
      <c r="N52" s="8"/>
      <c r="O52" s="9"/>
      <c r="P52" s="9"/>
      <c r="Q52" s="9"/>
      <c r="R52" s="9"/>
      <c r="S52" s="9"/>
      <c r="T52" s="9"/>
    </row>
    <row r="53" spans="1:20" s="3" customFormat="1" ht="15.95" customHeight="1" x14ac:dyDescent="0.25">
      <c r="A53"/>
      <c r="B53" s="7" t="s">
        <v>618</v>
      </c>
      <c r="C53" s="7" t="s">
        <v>617</v>
      </c>
      <c r="D53" s="12" t="str">
        <f>LEFT(Table13[[#This Row],[Skill / Performance]],1)</f>
        <v>S</v>
      </c>
      <c r="E53" s="10" t="s">
        <v>33</v>
      </c>
      <c r="F53" s="7" t="s">
        <v>57</v>
      </c>
      <c r="G5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3" s="12"/>
      <c r="I53" s="12">
        <f ca="1">IF(ISBLANK(E53),"",IF(LEFT(E53,1)="P",3,IFERROR(IF(SEARCH(".",E53,3)&gt;0,IF(Table13[[#This Row],[Total]]&gt;0,1,Table13[[#This Row],[S Required]])),3)))</f>
        <v>1</v>
      </c>
      <c r="J53" s="12">
        <f>IF(ISBLANK(Table13[[#This Row],[Skill / Performance]]),"",COUNT(L53:AA53))</f>
        <v>0</v>
      </c>
      <c r="K53" s="12">
        <f ca="1">IF(Table13[[#This Row],[Total]]&gt;=Table13[[#This Row],[Required]],IF(Table13[[#This Row],[S Required]]=1,2,3),IF(Table13[[#This Row],[Total]]&gt;0,1,0))</f>
        <v>0</v>
      </c>
      <c r="L53" s="8"/>
      <c r="M53" s="8"/>
      <c r="N53" s="8"/>
      <c r="O53" s="9"/>
      <c r="P53" s="9"/>
      <c r="Q53" s="9"/>
      <c r="R53" s="9"/>
      <c r="S53" s="9"/>
      <c r="T53" s="9"/>
    </row>
    <row r="54" spans="1:20" s="3" customFormat="1" ht="15.95" customHeight="1" x14ac:dyDescent="0.25">
      <c r="A54"/>
      <c r="B54" s="7" t="s">
        <v>618</v>
      </c>
      <c r="C54" s="7" t="s">
        <v>617</v>
      </c>
      <c r="D54" s="12" t="str">
        <f>LEFT(Table13[[#This Row],[Skill / Performance]],1)</f>
        <v>S</v>
      </c>
      <c r="E54" s="10" t="s">
        <v>34</v>
      </c>
      <c r="F54" s="7" t="s">
        <v>58</v>
      </c>
      <c r="G5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" s="12"/>
      <c r="I54" s="12">
        <f ca="1">IF(ISBLANK(E54),"",IF(LEFT(E54,1)="P",3,IFERROR(IF(SEARCH(".",E54,3)&gt;0,IF(Table13[[#This Row],[Total]]&gt;0,1,Table13[[#This Row],[S Required]])),3)))</f>
        <v>1</v>
      </c>
      <c r="J54" s="12">
        <f>IF(ISBLANK(Table13[[#This Row],[Skill / Performance]]),"",COUNT(L54:AA54))</f>
        <v>0</v>
      </c>
      <c r="K54" s="12">
        <f ca="1">IF(Table13[[#This Row],[Total]]&gt;=Table13[[#This Row],[Required]],IF(Table13[[#This Row],[S Required]]=1,2,3),IF(Table13[[#This Row],[Total]]&gt;0,1,0))</f>
        <v>0</v>
      </c>
      <c r="L54" s="8"/>
      <c r="M54" s="8"/>
      <c r="N54" s="8"/>
      <c r="O54" s="9"/>
      <c r="P54" s="9"/>
      <c r="Q54" s="9"/>
      <c r="R54" s="9"/>
      <c r="S54" s="9"/>
      <c r="T54" s="9"/>
    </row>
    <row r="55" spans="1:20" s="3" customFormat="1" ht="15.95" customHeight="1" x14ac:dyDescent="0.25">
      <c r="A55"/>
      <c r="B55" s="7" t="s">
        <v>618</v>
      </c>
      <c r="C55" s="7" t="s">
        <v>617</v>
      </c>
      <c r="D55" s="12" t="str">
        <f>LEFT(Table13[[#This Row],[Skill / Performance]],1)</f>
        <v>S</v>
      </c>
      <c r="E55" s="10" t="s">
        <v>35</v>
      </c>
      <c r="F55" s="7" t="s">
        <v>59</v>
      </c>
      <c r="G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" s="12"/>
      <c r="I55" s="12">
        <f ca="1">IF(ISBLANK(E55),"",IF(LEFT(E55,1)="P",3,IFERROR(IF(SEARCH(".",E55,3)&gt;0,IF(Table13[[#This Row],[Total]]&gt;0,1,Table13[[#This Row],[S Required]])),3)))</f>
        <v>1</v>
      </c>
      <c r="J55" s="12">
        <f>IF(ISBLANK(Table13[[#This Row],[Skill / Performance]]),"",COUNT(L55:AA55))</f>
        <v>0</v>
      </c>
      <c r="K55" s="12">
        <f ca="1">IF(Table13[[#This Row],[Total]]&gt;=Table13[[#This Row],[Required]],IF(Table13[[#This Row],[S Required]]=1,2,3),IF(Table13[[#This Row],[Total]]&gt;0,1,0))</f>
        <v>0</v>
      </c>
      <c r="L55" s="8"/>
      <c r="M55" s="8"/>
      <c r="N55" s="8"/>
      <c r="O55" s="9"/>
      <c r="P55" s="9"/>
      <c r="Q55" s="9"/>
      <c r="R55" s="9"/>
      <c r="S55" s="9"/>
      <c r="T55" s="9"/>
    </row>
    <row r="56" spans="1:20" s="3" customFormat="1" ht="15.95" customHeight="1" x14ac:dyDescent="0.25">
      <c r="A56"/>
      <c r="B56" s="7" t="s">
        <v>618</v>
      </c>
      <c r="C56" s="7" t="s">
        <v>617</v>
      </c>
      <c r="D56" s="12" t="str">
        <f>LEFT(Table13[[#This Row],[Skill / Performance]],1)</f>
        <v>S</v>
      </c>
      <c r="E56" s="10" t="s">
        <v>36</v>
      </c>
      <c r="F56" s="7" t="s">
        <v>60</v>
      </c>
      <c r="G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6" s="12"/>
      <c r="I56" s="12">
        <f ca="1">IF(ISBLANK(E56),"",IF(LEFT(E56,1)="P",3,IFERROR(IF(SEARCH(".",E56,3)&gt;0,IF(Table13[[#This Row],[Total]]&gt;0,1,Table13[[#This Row],[S Required]])),3)))</f>
        <v>1</v>
      </c>
      <c r="J56" s="12">
        <f>IF(ISBLANK(Table13[[#This Row],[Skill / Performance]]),"",COUNT(L56:AA56))</f>
        <v>0</v>
      </c>
      <c r="K56" s="12">
        <f ca="1">IF(Table13[[#This Row],[Total]]&gt;=Table13[[#This Row],[Required]],IF(Table13[[#This Row],[S Required]]=1,2,3),IF(Table13[[#This Row],[Total]]&gt;0,1,0))</f>
        <v>0</v>
      </c>
      <c r="L56" s="8"/>
      <c r="M56" s="8"/>
      <c r="N56" s="8"/>
      <c r="O56" s="9"/>
      <c r="P56" s="9"/>
      <c r="Q56" s="9"/>
      <c r="R56" s="9"/>
      <c r="S56" s="9"/>
      <c r="T56" s="9"/>
    </row>
    <row r="57" spans="1:20" s="3" customFormat="1" ht="15.95" customHeight="1" x14ac:dyDescent="0.25">
      <c r="A57"/>
      <c r="B57" s="7" t="s">
        <v>618</v>
      </c>
      <c r="C57" s="7" t="s">
        <v>617</v>
      </c>
      <c r="D57" s="12" t="str">
        <f>LEFT(Table13[[#This Row],[Skill / Performance]],1)</f>
        <v>S</v>
      </c>
      <c r="E57" s="10" t="s">
        <v>37</v>
      </c>
      <c r="F57" s="7" t="s">
        <v>61</v>
      </c>
      <c r="G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" s="12"/>
      <c r="I57" s="12">
        <f ca="1">IF(ISBLANK(E57),"",IF(LEFT(E57,1)="P",3,IFERROR(IF(SEARCH(".",E57,3)&gt;0,IF(Table13[[#This Row],[Total]]&gt;0,1,Table13[[#This Row],[S Required]])),3)))</f>
        <v>1</v>
      </c>
      <c r="J57" s="12">
        <f>IF(ISBLANK(Table13[[#This Row],[Skill / Performance]]),"",COUNT(L57:AA57))</f>
        <v>0</v>
      </c>
      <c r="K57" s="12">
        <f ca="1">IF(Table13[[#This Row],[Total]]&gt;=Table13[[#This Row],[Required]],IF(Table13[[#This Row],[S Required]]=1,2,3),IF(Table13[[#This Row],[Total]]&gt;0,1,0))</f>
        <v>0</v>
      </c>
      <c r="L57" s="8"/>
      <c r="M57" s="8"/>
      <c r="N57" s="8"/>
      <c r="O57" s="9"/>
      <c r="P57" s="9"/>
      <c r="Q57" s="9"/>
      <c r="R57" s="9"/>
      <c r="S57" s="9"/>
      <c r="T57" s="9"/>
    </row>
    <row r="58" spans="1:20" s="3" customFormat="1" ht="15.95" customHeight="1" x14ac:dyDescent="0.25">
      <c r="A58"/>
      <c r="B58" s="7" t="s">
        <v>618</v>
      </c>
      <c r="C58" s="7" t="s">
        <v>617</v>
      </c>
      <c r="D58" s="12" t="str">
        <f>LEFT(Table13[[#This Row],[Skill / Performance]],1)</f>
        <v>S</v>
      </c>
      <c r="E58" s="10" t="s">
        <v>38</v>
      </c>
      <c r="F58" s="7" t="s">
        <v>62</v>
      </c>
      <c r="G5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" s="12"/>
      <c r="I58" s="12">
        <f ca="1">IF(ISBLANK(E58),"",IF(LEFT(E58,1)="P",3,IFERROR(IF(SEARCH(".",E58,3)&gt;0,IF(Table13[[#This Row],[Total]]&gt;0,1,Table13[[#This Row],[S Required]])),3)))</f>
        <v>1</v>
      </c>
      <c r="J58" s="12">
        <f>IF(ISBLANK(Table13[[#This Row],[Skill / Performance]]),"",COUNT(L58:AA58))</f>
        <v>0</v>
      </c>
      <c r="K58" s="12">
        <f ca="1">IF(Table13[[#This Row],[Total]]&gt;=Table13[[#This Row],[Required]],IF(Table13[[#This Row],[S Required]]=1,2,3),IF(Table13[[#This Row],[Total]]&gt;0,1,0))</f>
        <v>0</v>
      </c>
      <c r="L58" s="8"/>
      <c r="M58" s="8"/>
      <c r="N58" s="8"/>
      <c r="O58" s="9"/>
      <c r="P58" s="9"/>
      <c r="Q58" s="9"/>
      <c r="R58" s="9"/>
      <c r="S58" s="9"/>
      <c r="T58" s="9"/>
    </row>
    <row r="59" spans="1:20" s="3" customFormat="1" ht="15.95" customHeight="1" x14ac:dyDescent="0.25">
      <c r="A59"/>
      <c r="B59" s="7" t="s">
        <v>618</v>
      </c>
      <c r="C59" s="7" t="s">
        <v>617</v>
      </c>
      <c r="D59" s="12" t="str">
        <f>LEFT(Table13[[#This Row],[Skill / Performance]],1)</f>
        <v>S</v>
      </c>
      <c r="E59" s="10" t="s">
        <v>39</v>
      </c>
      <c r="F59" s="7" t="s">
        <v>63</v>
      </c>
      <c r="G5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" s="12"/>
      <c r="I59" s="12">
        <f ca="1">IF(ISBLANK(E59),"",IF(LEFT(E59,1)="P",3,IFERROR(IF(SEARCH(".",E59,3)&gt;0,IF(Table13[[#This Row],[Total]]&gt;0,1,Table13[[#This Row],[S Required]])),3)))</f>
        <v>1</v>
      </c>
      <c r="J59" s="12">
        <f>IF(ISBLANK(Table13[[#This Row],[Skill / Performance]]),"",COUNT(L59:AA59))</f>
        <v>0</v>
      </c>
      <c r="K59" s="12">
        <f ca="1">IF(Table13[[#This Row],[Total]]&gt;=Table13[[#This Row],[Required]],IF(Table13[[#This Row],[S Required]]=1,2,3),IF(Table13[[#This Row],[Total]]&gt;0,1,0))</f>
        <v>0</v>
      </c>
      <c r="L59" s="8"/>
      <c r="M59" s="8"/>
      <c r="N59" s="8"/>
      <c r="O59" s="9"/>
      <c r="P59" s="9"/>
      <c r="Q59" s="9"/>
      <c r="R59" s="9"/>
      <c r="S59" s="9"/>
      <c r="T59" s="9"/>
    </row>
    <row r="60" spans="1:20" s="3" customFormat="1" ht="15.95" customHeight="1" x14ac:dyDescent="0.25">
      <c r="A60"/>
      <c r="B60" s="7" t="s">
        <v>618</v>
      </c>
      <c r="C60" s="7" t="s">
        <v>617</v>
      </c>
      <c r="D60" s="12" t="str">
        <f>LEFT(Table13[[#This Row],[Skill / Performance]],1)</f>
        <v>S</v>
      </c>
      <c r="E60" s="10" t="s">
        <v>40</v>
      </c>
      <c r="F60" s="7" t="s">
        <v>64</v>
      </c>
      <c r="G6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" s="12"/>
      <c r="I60" s="12">
        <f ca="1">IF(ISBLANK(E60),"",IF(LEFT(E60,1)="P",3,IFERROR(IF(SEARCH(".",E60,3)&gt;0,IF(Table13[[#This Row],[Total]]&gt;0,1,Table13[[#This Row],[S Required]])),3)))</f>
        <v>1</v>
      </c>
      <c r="J60" s="12">
        <f>IF(ISBLANK(Table13[[#This Row],[Skill / Performance]]),"",COUNT(L60:AA60))</f>
        <v>0</v>
      </c>
      <c r="K60" s="12">
        <f ca="1">IF(Table13[[#This Row],[Total]]&gt;=Table13[[#This Row],[Required]],IF(Table13[[#This Row],[S Required]]=1,2,3),IF(Table13[[#This Row],[Total]]&gt;0,1,0))</f>
        <v>0</v>
      </c>
      <c r="L60" s="8"/>
      <c r="M60" s="8"/>
      <c r="N60" s="8"/>
      <c r="O60" s="9"/>
      <c r="P60" s="9"/>
      <c r="Q60" s="9"/>
      <c r="R60" s="9"/>
      <c r="S60" s="9"/>
      <c r="T60" s="9"/>
    </row>
    <row r="61" spans="1:20" s="3" customFormat="1" ht="15.95" customHeight="1" x14ac:dyDescent="0.25">
      <c r="A61"/>
      <c r="B61" s="7" t="s">
        <v>618</v>
      </c>
      <c r="C61" s="7" t="s">
        <v>617</v>
      </c>
      <c r="D61" s="12" t="str">
        <f>LEFT(Table13[[#This Row],[Skill / Performance]],1)</f>
        <v>S</v>
      </c>
      <c r="E61" s="10" t="s">
        <v>51</v>
      </c>
      <c r="F61" s="7" t="s">
        <v>18</v>
      </c>
      <c r="G6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1" s="12"/>
      <c r="I61" s="12">
        <f ca="1">IF(ISBLANK(E61),"",IF(LEFT(E61,1)="P",3,IFERROR(IF(SEARCH(".",E61,3)&gt;0,IF(Table13[[#This Row],[Total]]&gt;0,1,Table13[[#This Row],[S Required]])),3)))</f>
        <v>1</v>
      </c>
      <c r="J61" s="12">
        <f>IF(ISBLANK(Table13[[#This Row],[Skill / Performance]]),"",COUNT(L61:AA61))</f>
        <v>0</v>
      </c>
      <c r="K61" s="12">
        <f ca="1">IF(Table13[[#This Row],[Total]]&gt;=Table13[[#This Row],[Required]],IF(Table13[[#This Row],[S Required]]=1,2,3),IF(Table13[[#This Row],[Total]]&gt;0,1,0))</f>
        <v>0</v>
      </c>
      <c r="L61" s="8"/>
      <c r="M61" s="8"/>
      <c r="N61" s="8"/>
      <c r="O61" s="9"/>
      <c r="P61" s="9"/>
      <c r="Q61" s="9"/>
      <c r="R61" s="9"/>
      <c r="S61" s="9"/>
      <c r="T61" s="9"/>
    </row>
    <row r="62" spans="1:20" s="3" customFormat="1" ht="15.95" customHeight="1" x14ac:dyDescent="0.25">
      <c r="A62"/>
      <c r="B62" s="7" t="s">
        <v>618</v>
      </c>
      <c r="C62" s="7" t="s">
        <v>617</v>
      </c>
      <c r="D62" s="12" t="str">
        <f>LEFT(Table13[[#This Row],[Skill / Performance]],1)</f>
        <v>S</v>
      </c>
      <c r="E62" s="10" t="s">
        <v>41</v>
      </c>
      <c r="F62" s="7" t="s">
        <v>65</v>
      </c>
      <c r="G6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" s="12"/>
      <c r="I62" s="12">
        <f ca="1">IF(ISBLANK(E62),"",IF(LEFT(E62,1)="P",3,IFERROR(IF(SEARCH(".",E62,3)&gt;0,IF(Table13[[#This Row],[Total]]&gt;0,1,Table13[[#This Row],[S Required]])),3)))</f>
        <v>1</v>
      </c>
      <c r="J62" s="12">
        <f>IF(ISBLANK(Table13[[#This Row],[Skill / Performance]]),"",COUNT(L62:AA62))</f>
        <v>0</v>
      </c>
      <c r="K62" s="12">
        <f ca="1">IF(Table13[[#This Row],[Total]]&gt;=Table13[[#This Row],[Required]],IF(Table13[[#This Row],[S Required]]=1,2,3),IF(Table13[[#This Row],[Total]]&gt;0,1,0))</f>
        <v>0</v>
      </c>
      <c r="L62" s="8"/>
      <c r="M62" s="8"/>
      <c r="N62" s="8"/>
      <c r="O62" s="9"/>
      <c r="P62" s="9"/>
      <c r="Q62" s="9"/>
      <c r="R62" s="9"/>
      <c r="S62" s="9"/>
      <c r="T62" s="9"/>
    </row>
    <row r="63" spans="1:20" s="3" customFormat="1" ht="15.95" customHeight="1" x14ac:dyDescent="0.25">
      <c r="A63"/>
      <c r="B63" s="7" t="s">
        <v>618</v>
      </c>
      <c r="C63" s="7" t="s">
        <v>617</v>
      </c>
      <c r="D63" s="12" t="str">
        <f>LEFT(Table13[[#This Row],[Skill / Performance]],1)</f>
        <v>S</v>
      </c>
      <c r="E63" s="10" t="s">
        <v>42</v>
      </c>
      <c r="F63" s="7" t="s">
        <v>66</v>
      </c>
      <c r="G6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" s="12"/>
      <c r="I63" s="12">
        <f ca="1">IF(ISBLANK(E63),"",IF(LEFT(E63,1)="P",3,IFERROR(IF(SEARCH(".",E63,3)&gt;0,IF(Table13[[#This Row],[Total]]&gt;0,1,Table13[[#This Row],[S Required]])),3)))</f>
        <v>1</v>
      </c>
      <c r="J63" s="12">
        <f>IF(ISBLANK(Table13[[#This Row],[Skill / Performance]]),"",COUNT(L63:AA63))</f>
        <v>0</v>
      </c>
      <c r="K63" s="12">
        <f ca="1">IF(Table13[[#This Row],[Total]]&gt;=Table13[[#This Row],[Required]],IF(Table13[[#This Row],[S Required]]=1,2,3),IF(Table13[[#This Row],[Total]]&gt;0,1,0))</f>
        <v>0</v>
      </c>
      <c r="L63" s="8"/>
      <c r="M63" s="8"/>
      <c r="N63" s="8"/>
      <c r="O63" s="9"/>
      <c r="P63" s="9"/>
      <c r="Q63" s="9"/>
      <c r="R63" s="9"/>
      <c r="S63" s="9"/>
      <c r="T63" s="9"/>
    </row>
    <row r="64" spans="1:20" s="3" customFormat="1" ht="15.95" customHeight="1" x14ac:dyDescent="0.25">
      <c r="A64"/>
      <c r="B64" s="7" t="s">
        <v>618</v>
      </c>
      <c r="C64" s="7" t="s">
        <v>617</v>
      </c>
      <c r="D64" s="12" t="str">
        <f>LEFT(Table13[[#This Row],[Skill / Performance]],1)</f>
        <v>S</v>
      </c>
      <c r="E64" s="10" t="s">
        <v>43</v>
      </c>
      <c r="F64" s="7" t="s">
        <v>67</v>
      </c>
      <c r="G6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" s="12"/>
      <c r="I64" s="12">
        <f ca="1">IF(ISBLANK(E64),"",IF(LEFT(E64,1)="P",3,IFERROR(IF(SEARCH(".",E64,3)&gt;0,IF(Table13[[#This Row],[Total]]&gt;0,1,Table13[[#This Row],[S Required]])),3)))</f>
        <v>1</v>
      </c>
      <c r="J64" s="12">
        <f>IF(ISBLANK(Table13[[#This Row],[Skill / Performance]]),"",COUNT(L64:AA64))</f>
        <v>0</v>
      </c>
      <c r="K64" s="12">
        <f ca="1">IF(Table13[[#This Row],[Total]]&gt;=Table13[[#This Row],[Required]],IF(Table13[[#This Row],[S Required]]=1,2,3),IF(Table13[[#This Row],[Total]]&gt;0,1,0))</f>
        <v>0</v>
      </c>
      <c r="L64" s="8"/>
      <c r="M64" s="8"/>
      <c r="N64" s="8"/>
      <c r="O64" s="9"/>
      <c r="P64" s="9"/>
      <c r="Q64" s="9"/>
      <c r="R64" s="9"/>
      <c r="S64" s="9"/>
      <c r="T64" s="9"/>
    </row>
    <row r="65" spans="1:20" s="3" customFormat="1" ht="15.95" customHeight="1" x14ac:dyDescent="0.25">
      <c r="A65"/>
      <c r="B65" s="7" t="s">
        <v>618</v>
      </c>
      <c r="C65" s="7" t="s">
        <v>617</v>
      </c>
      <c r="D65" s="12" t="str">
        <f>LEFT(Table13[[#This Row],[Skill / Performance]],1)</f>
        <v>S</v>
      </c>
      <c r="E65" s="10" t="s">
        <v>44</v>
      </c>
      <c r="F65" s="7" t="s">
        <v>68</v>
      </c>
      <c r="G6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" s="12"/>
      <c r="I65" s="12">
        <f ca="1">IF(ISBLANK(E65),"",IF(LEFT(E65,1)="P",3,IFERROR(IF(SEARCH(".",E65,3)&gt;0,IF(Table13[[#This Row],[Total]]&gt;0,1,Table13[[#This Row],[S Required]])),3)))</f>
        <v>1</v>
      </c>
      <c r="J65" s="12">
        <f>IF(ISBLANK(Table13[[#This Row],[Skill / Performance]]),"",COUNT(L65:AA65))</f>
        <v>0</v>
      </c>
      <c r="K65" s="12">
        <f ca="1">IF(Table13[[#This Row],[Total]]&gt;=Table13[[#This Row],[Required]],IF(Table13[[#This Row],[S Required]]=1,2,3),IF(Table13[[#This Row],[Total]]&gt;0,1,0))</f>
        <v>0</v>
      </c>
      <c r="L65" s="8"/>
      <c r="M65" s="8"/>
      <c r="N65" s="8"/>
      <c r="O65" s="9"/>
      <c r="P65" s="9"/>
      <c r="Q65" s="9"/>
      <c r="R65" s="9"/>
      <c r="S65" s="9"/>
      <c r="T65" s="9"/>
    </row>
    <row r="66" spans="1:20" s="3" customFormat="1" ht="15.95" customHeight="1" x14ac:dyDescent="0.25">
      <c r="A66"/>
      <c r="B66" s="7" t="s">
        <v>618</v>
      </c>
      <c r="C66" s="7" t="s">
        <v>617</v>
      </c>
      <c r="D66" s="12" t="str">
        <f>LEFT(Table13[[#This Row],[Skill / Performance]],1)</f>
        <v>S</v>
      </c>
      <c r="E66" s="10" t="s">
        <v>45</v>
      </c>
      <c r="F66" s="7" t="s">
        <v>69</v>
      </c>
      <c r="G6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6" s="12"/>
      <c r="I66" s="12">
        <f ca="1">IF(ISBLANK(E66),"",IF(LEFT(E66,1)="P",3,IFERROR(IF(SEARCH(".",E66,3)&gt;0,IF(Table13[[#This Row],[Total]]&gt;0,1,Table13[[#This Row],[S Required]])),3)))</f>
        <v>1</v>
      </c>
      <c r="J66" s="12">
        <f>IF(ISBLANK(Table13[[#This Row],[Skill / Performance]]),"",COUNT(L66:AA66))</f>
        <v>0</v>
      </c>
      <c r="K66" s="12">
        <f ca="1">IF(Table13[[#This Row],[Total]]&gt;=Table13[[#This Row],[Required]],IF(Table13[[#This Row],[S Required]]=1,2,3),IF(Table13[[#This Row],[Total]]&gt;0,1,0))</f>
        <v>0</v>
      </c>
      <c r="L66" s="8"/>
      <c r="M66" s="8"/>
      <c r="N66" s="8"/>
      <c r="O66" s="9"/>
      <c r="P66" s="9"/>
      <c r="Q66" s="9"/>
      <c r="R66" s="9"/>
      <c r="S66" s="9"/>
      <c r="T66" s="9"/>
    </row>
    <row r="67" spans="1:20" s="3" customFormat="1" ht="15.95" customHeight="1" x14ac:dyDescent="0.25">
      <c r="A67"/>
      <c r="B67" s="7" t="s">
        <v>618</v>
      </c>
      <c r="C67" s="7" t="s">
        <v>617</v>
      </c>
      <c r="D67" s="12" t="str">
        <f>LEFT(Table13[[#This Row],[Skill / Performance]],1)</f>
        <v>S</v>
      </c>
      <c r="E67" s="10" t="s">
        <v>46</v>
      </c>
      <c r="F67" s="7" t="s">
        <v>70</v>
      </c>
      <c r="G6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7" s="12"/>
      <c r="I67" s="12">
        <f ca="1">IF(ISBLANK(E67),"",IF(LEFT(E67,1)="P",3,IFERROR(IF(SEARCH(".",E67,3)&gt;0,IF(Table13[[#This Row],[Total]]&gt;0,1,Table13[[#This Row],[S Required]])),3)))</f>
        <v>1</v>
      </c>
      <c r="J67" s="12">
        <f>IF(ISBLANK(Table13[[#This Row],[Skill / Performance]]),"",COUNT(L67:AA67))</f>
        <v>0</v>
      </c>
      <c r="K67" s="12">
        <f ca="1">IF(Table13[[#This Row],[Total]]&gt;=Table13[[#This Row],[Required]],IF(Table13[[#This Row],[S Required]]=1,2,3),IF(Table13[[#This Row],[Total]]&gt;0,1,0))</f>
        <v>0</v>
      </c>
      <c r="L67" s="8"/>
      <c r="M67" s="8"/>
      <c r="N67" s="8"/>
      <c r="O67" s="9"/>
      <c r="P67" s="9"/>
      <c r="Q67" s="9"/>
      <c r="R67" s="9"/>
      <c r="S67" s="9"/>
      <c r="T67" s="9"/>
    </row>
    <row r="68" spans="1:20" s="3" customFormat="1" ht="15.95" customHeight="1" x14ac:dyDescent="0.25">
      <c r="A68"/>
      <c r="B68" s="7" t="s">
        <v>618</v>
      </c>
      <c r="C68" s="7" t="s">
        <v>617</v>
      </c>
      <c r="D68" s="12" t="str">
        <f>LEFT(Table13[[#This Row],[Skill / Performance]],1)</f>
        <v>S</v>
      </c>
      <c r="E68" s="10" t="s">
        <v>47</v>
      </c>
      <c r="F68" s="7" t="s">
        <v>71</v>
      </c>
      <c r="G6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8" s="12"/>
      <c r="I68" s="12">
        <f ca="1">IF(ISBLANK(E68),"",IF(LEFT(E68,1)="P",3,IFERROR(IF(SEARCH(".",E68,3)&gt;0,IF(Table13[[#This Row],[Total]]&gt;0,1,Table13[[#This Row],[S Required]])),3)))</f>
        <v>1</v>
      </c>
      <c r="J68" s="12">
        <f>IF(ISBLANK(Table13[[#This Row],[Skill / Performance]]),"",COUNT(L68:AA68))</f>
        <v>0</v>
      </c>
      <c r="K68" s="12">
        <f ca="1">IF(Table13[[#This Row],[Total]]&gt;=Table13[[#This Row],[Required]],IF(Table13[[#This Row],[S Required]]=1,2,3),IF(Table13[[#This Row],[Total]]&gt;0,1,0))</f>
        <v>0</v>
      </c>
      <c r="L68" s="8"/>
      <c r="M68" s="8"/>
      <c r="N68" s="8"/>
      <c r="O68" s="9"/>
      <c r="P68" s="9"/>
      <c r="Q68" s="9"/>
      <c r="R68" s="9"/>
      <c r="S68" s="9"/>
      <c r="T68" s="9"/>
    </row>
    <row r="69" spans="1:20" s="3" customFormat="1" ht="15.95" customHeight="1" x14ac:dyDescent="0.25">
      <c r="A69"/>
      <c r="B69" s="7" t="s">
        <v>618</v>
      </c>
      <c r="C69" s="7" t="s">
        <v>617</v>
      </c>
      <c r="D69" s="12" t="str">
        <f>LEFT(Table13[[#This Row],[Skill / Performance]],1)</f>
        <v>S</v>
      </c>
      <c r="E69" s="10" t="s">
        <v>28</v>
      </c>
      <c r="F69" s="7" t="s">
        <v>72</v>
      </c>
      <c r="G6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9" s="12"/>
      <c r="I69" s="12">
        <f ca="1">IF(ISBLANK(E69),"",IF(LEFT(E69,1)="P",3,IFERROR(IF(SEARCH(".",E69,3)&gt;0,IF(Table13[[#This Row],[Total]]&gt;0,1,Table13[[#This Row],[S Required]])),3)))</f>
        <v>1</v>
      </c>
      <c r="J69" s="12">
        <f>IF(ISBLANK(Table13[[#This Row],[Skill / Performance]]),"",COUNT(L69:AA69))</f>
        <v>0</v>
      </c>
      <c r="K69" s="12">
        <f ca="1">IF(Table13[[#This Row],[Total]]&gt;=Table13[[#This Row],[Required]],IF(Table13[[#This Row],[S Required]]=1,2,3),IF(Table13[[#This Row],[Total]]&gt;0,1,0))</f>
        <v>0</v>
      </c>
      <c r="L69" s="8"/>
      <c r="M69" s="8"/>
      <c r="N69" s="8"/>
      <c r="O69" s="9"/>
      <c r="P69" s="9"/>
      <c r="Q69" s="9"/>
      <c r="R69" s="9"/>
      <c r="S69" s="9"/>
      <c r="T69" s="9"/>
    </row>
    <row r="70" spans="1:20" s="3" customFormat="1" ht="15.95" customHeight="1" x14ac:dyDescent="0.25">
      <c r="A70"/>
      <c r="B70" s="7" t="s">
        <v>618</v>
      </c>
      <c r="C70" s="7" t="s">
        <v>617</v>
      </c>
      <c r="D70" s="12" t="str">
        <f>LEFT(Table13[[#This Row],[Skill / Performance]],1)</f>
        <v>S</v>
      </c>
      <c r="E70" s="10" t="s">
        <v>48</v>
      </c>
      <c r="F70" s="7" t="s">
        <v>73</v>
      </c>
      <c r="G7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0" s="12"/>
      <c r="I70" s="12">
        <f ca="1">IF(ISBLANK(E70),"",IF(LEFT(E70,1)="P",3,IFERROR(IF(SEARCH(".",E70,3)&gt;0,IF(Table13[[#This Row],[Total]]&gt;0,1,Table13[[#This Row],[S Required]])),3)))</f>
        <v>1</v>
      </c>
      <c r="J70" s="12">
        <f>IF(ISBLANK(Table13[[#This Row],[Skill / Performance]]),"",COUNT(L70:AA70))</f>
        <v>0</v>
      </c>
      <c r="K70" s="12">
        <f ca="1">IF(Table13[[#This Row],[Total]]&gt;=Table13[[#This Row],[Required]],IF(Table13[[#This Row],[S Required]]=1,2,3),IF(Table13[[#This Row],[Total]]&gt;0,1,0))</f>
        <v>0</v>
      </c>
      <c r="L70" s="8"/>
      <c r="M70" s="8"/>
      <c r="N70" s="8"/>
      <c r="O70" s="9"/>
      <c r="P70" s="9"/>
      <c r="Q70" s="9"/>
      <c r="R70" s="9"/>
      <c r="S70" s="9"/>
      <c r="T70" s="9"/>
    </row>
    <row r="71" spans="1:20" s="3" customFormat="1" ht="15.95" customHeight="1" x14ac:dyDescent="0.25">
      <c r="A71"/>
      <c r="B71" s="7" t="s">
        <v>618</v>
      </c>
      <c r="C71" s="7" t="s">
        <v>617</v>
      </c>
      <c r="D71" s="12" t="str">
        <f>LEFT(Table13[[#This Row],[Skill / Performance]],1)</f>
        <v>S</v>
      </c>
      <c r="E71" s="10" t="s">
        <v>49</v>
      </c>
      <c r="F71" s="7" t="s">
        <v>74</v>
      </c>
      <c r="G7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1" s="12"/>
      <c r="I71" s="12">
        <f ca="1">IF(ISBLANK(E71),"",IF(LEFT(E71,1)="P",3,IFERROR(IF(SEARCH(".",E71,3)&gt;0,IF(Table13[[#This Row],[Total]]&gt;0,1,Table13[[#This Row],[S Required]])),3)))</f>
        <v>1</v>
      </c>
      <c r="J71" s="12">
        <f>IF(ISBLANK(Table13[[#This Row],[Skill / Performance]]),"",COUNT(L71:AA71))</f>
        <v>0</v>
      </c>
      <c r="K71" s="12">
        <f ca="1">IF(Table13[[#This Row],[Total]]&gt;=Table13[[#This Row],[Required]],IF(Table13[[#This Row],[S Required]]=1,2,3),IF(Table13[[#This Row],[Total]]&gt;0,1,0))</f>
        <v>0</v>
      </c>
      <c r="L71" s="8"/>
      <c r="M71" s="8"/>
      <c r="N71" s="8"/>
      <c r="O71" s="9"/>
      <c r="P71" s="9"/>
      <c r="Q71" s="9"/>
      <c r="R71" s="9"/>
      <c r="S71" s="9"/>
      <c r="T71" s="9"/>
    </row>
    <row r="72" spans="1:20" s="3" customFormat="1" ht="15.95" customHeight="1" x14ac:dyDescent="0.25">
      <c r="A72"/>
      <c r="B72" s="7" t="s">
        <v>618</v>
      </c>
      <c r="C72" s="7" t="s">
        <v>617</v>
      </c>
      <c r="D72" s="12" t="str">
        <f>LEFT(Table13[[#This Row],[Skill / Performance]],1)</f>
        <v>S</v>
      </c>
      <c r="E72" s="10" t="s">
        <v>50</v>
      </c>
      <c r="F72" s="7" t="s">
        <v>75</v>
      </c>
      <c r="G7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2" s="12"/>
      <c r="I72" s="12">
        <f ca="1">IF(ISBLANK(E72),"",IF(LEFT(E72,1)="P",3,IFERROR(IF(SEARCH(".",E72,3)&gt;0,IF(Table13[[#This Row],[Total]]&gt;0,1,Table13[[#This Row],[S Required]])),3)))</f>
        <v>1</v>
      </c>
      <c r="J72" s="12">
        <f>IF(ISBLANK(Table13[[#This Row],[Skill / Performance]]),"",COUNT(L72:AA72))</f>
        <v>0</v>
      </c>
      <c r="K72" s="12">
        <f ca="1">IF(Table13[[#This Row],[Total]]&gt;=Table13[[#This Row],[Required]],IF(Table13[[#This Row],[S Required]]=1,2,3),IF(Table13[[#This Row],[Total]]&gt;0,1,0))</f>
        <v>0</v>
      </c>
      <c r="L72" s="8"/>
      <c r="M72" s="8"/>
      <c r="N72" s="8"/>
      <c r="O72" s="9"/>
      <c r="P72" s="9"/>
      <c r="Q72" s="9"/>
      <c r="R72" s="9"/>
      <c r="S72" s="9"/>
      <c r="T72" s="9"/>
    </row>
    <row r="73" spans="1:20" s="3" customFormat="1" ht="15.95" customHeight="1" x14ac:dyDescent="0.25">
      <c r="A73"/>
      <c r="B73" s="7" t="s">
        <v>618</v>
      </c>
      <c r="C73" s="7" t="s">
        <v>617</v>
      </c>
      <c r="D73" s="12" t="str">
        <f>LEFT(Table13[[#This Row],[Skill / Performance]],1)</f>
        <v>P</v>
      </c>
      <c r="E73" s="10" t="s">
        <v>128</v>
      </c>
      <c r="F73" s="7" t="s">
        <v>76</v>
      </c>
      <c r="G7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73" s="12"/>
      <c r="I73" s="12">
        <f>IF(ISBLANK(E73),"",IF(LEFT(E73,1)="P",3,IFERROR(IF(SEARCH(".",E73,3)&gt;0,IF(Table13[[#This Row],[Total]]&gt;0,1,Table13[[#This Row],[S Required]])),3)))</f>
        <v>3</v>
      </c>
      <c r="J73" s="12">
        <f>IF(ISBLANK(Table13[[#This Row],[Skill / Performance]]),"",COUNT(L73:AA73))</f>
        <v>0</v>
      </c>
      <c r="K73" s="12">
        <f>IF(Table13[[#This Row],[Total]]&gt;=Table13[[#This Row],[Required]],IF(Table13[[#This Row],[S Required]]=1,2,3),IF(Table13[[#This Row],[Total]]&gt;0,1,0))</f>
        <v>0</v>
      </c>
      <c r="L73" s="8"/>
      <c r="M73" s="8"/>
      <c r="N73" s="8"/>
      <c r="O73" s="9"/>
      <c r="P73" s="9"/>
      <c r="Q73" s="9"/>
      <c r="R73" s="9"/>
      <c r="S73" s="9"/>
      <c r="T73" s="9"/>
    </row>
    <row r="74" spans="1:20" s="3" customFormat="1" ht="15.95" customHeight="1" x14ac:dyDescent="0.25">
      <c r="A74"/>
      <c r="B74" s="7" t="s">
        <v>618</v>
      </c>
      <c r="C74" s="7" t="s">
        <v>617</v>
      </c>
      <c r="D74" s="12" t="str">
        <f>LEFT(Table13[[#This Row],[Skill / Performance]],1)</f>
        <v>P</v>
      </c>
      <c r="E74" s="10" t="s">
        <v>129</v>
      </c>
      <c r="F74" s="7" t="s">
        <v>77</v>
      </c>
      <c r="G7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74" s="12"/>
      <c r="I74" s="12">
        <f>IF(ISBLANK(E74),"",IF(LEFT(E74,1)="P",3,IFERROR(IF(SEARCH(".",E74,3)&gt;0,IF(Table13[[#This Row],[Total]]&gt;0,1,Table13[[#This Row],[S Required]])),3)))</f>
        <v>3</v>
      </c>
      <c r="J74" s="12">
        <f>IF(ISBLANK(Table13[[#This Row],[Skill / Performance]]),"",COUNT(L74:AA74))</f>
        <v>0</v>
      </c>
      <c r="K74" s="12">
        <f>IF(Table13[[#This Row],[Total]]&gt;=Table13[[#This Row],[Required]],IF(Table13[[#This Row],[S Required]]=1,2,3),IF(Table13[[#This Row],[Total]]&gt;0,1,0))</f>
        <v>0</v>
      </c>
      <c r="L74" s="8"/>
      <c r="M74" s="8"/>
      <c r="N74" s="8"/>
      <c r="O74" s="9"/>
      <c r="P74" s="9"/>
      <c r="Q74" s="9"/>
      <c r="R74" s="9"/>
      <c r="S74" s="9"/>
      <c r="T74" s="9"/>
    </row>
    <row r="75" spans="1:20" s="3" customFormat="1" ht="15.95" customHeight="1" x14ac:dyDescent="0.25">
      <c r="A75"/>
      <c r="B75" s="7" t="s">
        <v>618</v>
      </c>
      <c r="C75" s="7" t="s">
        <v>617</v>
      </c>
      <c r="D75" s="12" t="str">
        <f>LEFT(Table13[[#This Row],[Skill / Performance]],1)</f>
        <v>P</v>
      </c>
      <c r="E75" s="10" t="s">
        <v>130</v>
      </c>
      <c r="F75" s="7" t="s">
        <v>78</v>
      </c>
      <c r="G7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75" s="12"/>
      <c r="I75" s="12">
        <f>IF(ISBLANK(E75),"",IF(LEFT(E75,1)="P",3,IFERROR(IF(SEARCH(".",E75,3)&gt;0,IF(Table13[[#This Row],[Total]]&gt;0,1,Table13[[#This Row],[S Required]])),3)))</f>
        <v>3</v>
      </c>
      <c r="J75" s="12">
        <f>IF(ISBLANK(Table13[[#This Row],[Skill / Performance]]),"",COUNT(L75:AA75))</f>
        <v>0</v>
      </c>
      <c r="K75" s="12">
        <f>IF(Table13[[#This Row],[Total]]&gt;=Table13[[#This Row],[Required]],IF(Table13[[#This Row],[S Required]]=1,2,3),IF(Table13[[#This Row],[Total]]&gt;0,1,0))</f>
        <v>0</v>
      </c>
      <c r="L75" s="8"/>
      <c r="M75" s="8"/>
      <c r="N75" s="8"/>
      <c r="O75" s="9"/>
      <c r="P75" s="9"/>
      <c r="Q75" s="9"/>
      <c r="R75" s="9"/>
      <c r="S75" s="9"/>
      <c r="T75" s="9"/>
    </row>
    <row r="76" spans="1:20" s="3" customFormat="1" ht="15.95" customHeight="1" x14ac:dyDescent="0.25">
      <c r="A76"/>
      <c r="B76" s="7" t="s">
        <v>618</v>
      </c>
      <c r="C76" s="7" t="s">
        <v>617</v>
      </c>
      <c r="D76" s="12" t="str">
        <f>LEFT(Table13[[#This Row],[Skill / Performance]],1)</f>
        <v>S</v>
      </c>
      <c r="E76" s="10" t="s">
        <v>131</v>
      </c>
      <c r="F76" s="7" t="s">
        <v>79</v>
      </c>
      <c r="G76" s="7">
        <v>6</v>
      </c>
      <c r="H76" s="12">
        <f>COUNTIF(J77:J89, "&gt;0")</f>
        <v>0</v>
      </c>
      <c r="I76" s="12">
        <f>IF(ISBLANK(E76),"",IF(LEFT(E76,1)="P",3,IFERROR(IF(SEARCH(".",E76,3)&gt;0,IF(Table13[[#This Row],[Total]]&gt;0,1,Table13[[#This Row],[S Required]])),3)))</f>
        <v>3</v>
      </c>
      <c r="J76" s="12">
        <f>IF(ISBLANK(Table13[[#This Row],[Skill / Performance]]),"",COUNT(L76:AA76))</f>
        <v>0</v>
      </c>
      <c r="K76" s="12">
        <f>IF(Table13[[#This Row],[Total]]&gt;=Table13[[#This Row],[Required]],IF(Table13[[#This Row],[S Required]]=1,2,3),IF(Table13[[#This Row],[Total]]&gt;0,1,0))</f>
        <v>0</v>
      </c>
      <c r="L76" s="13" t="str">
        <f>IF(COUNTA(L77:L89)&gt;0,1,"")</f>
        <v/>
      </c>
      <c r="M76" s="13" t="str">
        <f t="shared" ref="M76:N76" si="14">IF(COUNTA(M77:M89)&gt;0,1,"")</f>
        <v/>
      </c>
      <c r="N76" s="13" t="str">
        <f t="shared" si="14"/>
        <v/>
      </c>
      <c r="O76" s="14" t="str">
        <f t="shared" ref="O76:T76" si="15">IF(COUNTA(O77:O89)&gt;0,1,"")</f>
        <v/>
      </c>
      <c r="P76" s="14" t="str">
        <f t="shared" si="15"/>
        <v/>
      </c>
      <c r="Q76" s="14" t="str">
        <f t="shared" si="15"/>
        <v/>
      </c>
      <c r="R76" s="14" t="str">
        <f t="shared" si="15"/>
        <v/>
      </c>
      <c r="S76" s="14" t="str">
        <f t="shared" si="15"/>
        <v/>
      </c>
      <c r="T76" s="14" t="str">
        <f t="shared" si="15"/>
        <v/>
      </c>
    </row>
    <row r="77" spans="1:20" s="3" customFormat="1" ht="15.95" customHeight="1" x14ac:dyDescent="0.25">
      <c r="A77"/>
      <c r="B77" s="7" t="s">
        <v>618</v>
      </c>
      <c r="C77" s="7" t="s">
        <v>617</v>
      </c>
      <c r="D77" s="12" t="str">
        <f>LEFT(Table13[[#This Row],[Skill / Performance]],1)</f>
        <v>S</v>
      </c>
      <c r="E77" s="10" t="s">
        <v>132</v>
      </c>
      <c r="F77" s="7" t="s">
        <v>80</v>
      </c>
      <c r="G7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7" s="12"/>
      <c r="I77" s="12">
        <f ca="1">IF(ISBLANK(E77),"",IF(LEFT(E77,1)="P",3,IFERROR(IF(SEARCH(".",E77,3)&gt;0,IF(Table13[[#This Row],[Total]]&gt;0,1,Table13[[#This Row],[S Required]])),3)))</f>
        <v>1</v>
      </c>
      <c r="J77" s="12">
        <f>IF(ISBLANK(Table13[[#This Row],[Skill / Performance]]),"",COUNT(L77:AA77))</f>
        <v>0</v>
      </c>
      <c r="K77" s="12">
        <f ca="1">IF(Table13[[#This Row],[Total]]&gt;=Table13[[#This Row],[Required]],IF(Table13[[#This Row],[S Required]]=1,2,3),IF(Table13[[#This Row],[Total]]&gt;0,1,0))</f>
        <v>0</v>
      </c>
      <c r="L77" s="8"/>
      <c r="M77" s="8"/>
      <c r="N77" s="8"/>
      <c r="O77" s="9"/>
      <c r="P77" s="9"/>
      <c r="Q77" s="9"/>
      <c r="R77" s="9"/>
      <c r="S77" s="9"/>
      <c r="T77" s="9"/>
    </row>
    <row r="78" spans="1:20" s="3" customFormat="1" ht="15.95" customHeight="1" x14ac:dyDescent="0.25">
      <c r="A78"/>
      <c r="B78" s="7" t="s">
        <v>618</v>
      </c>
      <c r="C78" s="7" t="s">
        <v>617</v>
      </c>
      <c r="D78" s="12" t="str">
        <f>LEFT(Table13[[#This Row],[Skill / Performance]],1)</f>
        <v>S</v>
      </c>
      <c r="E78" s="10" t="s">
        <v>153</v>
      </c>
      <c r="F78" s="7" t="s">
        <v>81</v>
      </c>
      <c r="G7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8" s="12"/>
      <c r="I78" s="12">
        <f ca="1">IF(ISBLANK(E78),"",IF(LEFT(E78,1)="P",3,IFERROR(IF(SEARCH(".",E78,3)&gt;0,IF(Table13[[#This Row],[Total]]&gt;0,1,Table13[[#This Row],[S Required]])),3)))</f>
        <v>1</v>
      </c>
      <c r="J78" s="12">
        <f>IF(ISBLANK(Table13[[#This Row],[Skill / Performance]]),"",COUNT(L78:AA78))</f>
        <v>0</v>
      </c>
      <c r="K78" s="12">
        <f ca="1">IF(Table13[[#This Row],[Total]]&gt;=Table13[[#This Row],[Required]],IF(Table13[[#This Row],[S Required]]=1,2,3),IF(Table13[[#This Row],[Total]]&gt;0,1,0))</f>
        <v>0</v>
      </c>
      <c r="L78" s="8"/>
      <c r="M78" s="8"/>
      <c r="N78" s="8"/>
      <c r="O78" s="9"/>
      <c r="P78" s="9"/>
      <c r="Q78" s="9"/>
      <c r="R78" s="9"/>
      <c r="S78" s="9"/>
      <c r="T78" s="9"/>
    </row>
    <row r="79" spans="1:20" s="3" customFormat="1" ht="15.95" customHeight="1" x14ac:dyDescent="0.25">
      <c r="A79"/>
      <c r="B79" s="7" t="s">
        <v>618</v>
      </c>
      <c r="C79" s="7" t="s">
        <v>617</v>
      </c>
      <c r="D79" s="12" t="str">
        <f>LEFT(Table13[[#This Row],[Skill / Performance]],1)</f>
        <v>S</v>
      </c>
      <c r="E79" s="10" t="s">
        <v>154</v>
      </c>
      <c r="F79" s="7" t="s">
        <v>82</v>
      </c>
      <c r="G7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79" s="12"/>
      <c r="I79" s="12">
        <f ca="1">IF(ISBLANK(E79),"",IF(LEFT(E79,1)="P",3,IFERROR(IF(SEARCH(".",E79,3)&gt;0,IF(Table13[[#This Row],[Total]]&gt;0,1,Table13[[#This Row],[S Required]])),3)))</f>
        <v>1</v>
      </c>
      <c r="J79" s="12">
        <f>IF(ISBLANK(Table13[[#This Row],[Skill / Performance]]),"",COUNT(L79:AA79))</f>
        <v>0</v>
      </c>
      <c r="K79" s="12">
        <f ca="1">IF(Table13[[#This Row],[Total]]&gt;=Table13[[#This Row],[Required]],IF(Table13[[#This Row],[S Required]]=1,2,3),IF(Table13[[#This Row],[Total]]&gt;0,1,0))</f>
        <v>0</v>
      </c>
      <c r="L79" s="8"/>
      <c r="M79" s="8"/>
      <c r="N79" s="8"/>
      <c r="O79" s="9"/>
      <c r="P79" s="9"/>
      <c r="Q79" s="9"/>
      <c r="R79" s="9"/>
      <c r="S79" s="9"/>
      <c r="T79" s="9"/>
    </row>
    <row r="80" spans="1:20" s="3" customFormat="1" ht="15.95" customHeight="1" x14ac:dyDescent="0.25">
      <c r="A80"/>
      <c r="B80" s="7" t="s">
        <v>618</v>
      </c>
      <c r="C80" s="7" t="s">
        <v>617</v>
      </c>
      <c r="D80" s="12" t="str">
        <f>LEFT(Table13[[#This Row],[Skill / Performance]],1)</f>
        <v>S</v>
      </c>
      <c r="E80" s="10" t="s">
        <v>155</v>
      </c>
      <c r="F80" s="7" t="s">
        <v>83</v>
      </c>
      <c r="G8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0" s="12"/>
      <c r="I80" s="12">
        <f ca="1">IF(ISBLANK(E80),"",IF(LEFT(E80,1)="P",3,IFERROR(IF(SEARCH(".",E80,3)&gt;0,IF(Table13[[#This Row],[Total]]&gt;0,1,Table13[[#This Row],[S Required]])),3)))</f>
        <v>1</v>
      </c>
      <c r="J80" s="12">
        <f>IF(ISBLANK(Table13[[#This Row],[Skill / Performance]]),"",COUNT(L80:AA80))</f>
        <v>0</v>
      </c>
      <c r="K80" s="12">
        <f ca="1">IF(Table13[[#This Row],[Total]]&gt;=Table13[[#This Row],[Required]],IF(Table13[[#This Row],[S Required]]=1,2,3),IF(Table13[[#This Row],[Total]]&gt;0,1,0))</f>
        <v>0</v>
      </c>
      <c r="L80" s="8"/>
      <c r="M80" s="8"/>
      <c r="N80" s="8"/>
      <c r="O80" s="9"/>
      <c r="P80" s="9"/>
      <c r="Q80" s="9"/>
      <c r="R80" s="9"/>
      <c r="S80" s="9"/>
      <c r="T80" s="9"/>
    </row>
    <row r="81" spans="1:20" s="3" customFormat="1" ht="15.95" customHeight="1" x14ac:dyDescent="0.25">
      <c r="A81"/>
      <c r="B81" s="7" t="s">
        <v>618</v>
      </c>
      <c r="C81" s="7" t="s">
        <v>617</v>
      </c>
      <c r="D81" s="12" t="str">
        <f>LEFT(Table13[[#This Row],[Skill / Performance]],1)</f>
        <v>S</v>
      </c>
      <c r="E81" s="10" t="s">
        <v>156</v>
      </c>
      <c r="F81" s="7" t="s">
        <v>84</v>
      </c>
      <c r="G8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1" s="12"/>
      <c r="I81" s="12">
        <f ca="1">IF(ISBLANK(E81),"",IF(LEFT(E81,1)="P",3,IFERROR(IF(SEARCH(".",E81,3)&gt;0,IF(Table13[[#This Row],[Total]]&gt;0,1,Table13[[#This Row],[S Required]])),3)))</f>
        <v>1</v>
      </c>
      <c r="J81" s="12">
        <f>IF(ISBLANK(Table13[[#This Row],[Skill / Performance]]),"",COUNT(L81:AA81))</f>
        <v>0</v>
      </c>
      <c r="K81" s="12">
        <f ca="1">IF(Table13[[#This Row],[Total]]&gt;=Table13[[#This Row],[Required]],IF(Table13[[#This Row],[S Required]]=1,2,3),IF(Table13[[#This Row],[Total]]&gt;0,1,0))</f>
        <v>0</v>
      </c>
      <c r="L81" s="8"/>
      <c r="M81" s="8"/>
      <c r="N81" s="8"/>
      <c r="O81" s="9"/>
      <c r="P81" s="9"/>
      <c r="Q81" s="9"/>
      <c r="R81" s="9"/>
      <c r="S81" s="9"/>
      <c r="T81" s="9"/>
    </row>
    <row r="82" spans="1:20" s="3" customFormat="1" ht="15.95" customHeight="1" x14ac:dyDescent="0.25">
      <c r="A82"/>
      <c r="B82" s="7" t="s">
        <v>618</v>
      </c>
      <c r="C82" s="7" t="s">
        <v>617</v>
      </c>
      <c r="D82" s="12" t="str">
        <f>LEFT(Table13[[#This Row],[Skill / Performance]],1)</f>
        <v>S</v>
      </c>
      <c r="E82" s="10" t="s">
        <v>157</v>
      </c>
      <c r="F82" s="7" t="s">
        <v>85</v>
      </c>
      <c r="G8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2" s="12"/>
      <c r="I82" s="12">
        <f ca="1">IF(ISBLANK(E82),"",IF(LEFT(E82,1)="P",3,IFERROR(IF(SEARCH(".",E82,3)&gt;0,IF(Table13[[#This Row],[Total]]&gt;0,1,Table13[[#This Row],[S Required]])),3)))</f>
        <v>1</v>
      </c>
      <c r="J82" s="12">
        <f>IF(ISBLANK(Table13[[#This Row],[Skill / Performance]]),"",COUNT(L82:AA82))</f>
        <v>0</v>
      </c>
      <c r="K82" s="12">
        <f ca="1">IF(Table13[[#This Row],[Total]]&gt;=Table13[[#This Row],[Required]],IF(Table13[[#This Row],[S Required]]=1,2,3),IF(Table13[[#This Row],[Total]]&gt;0,1,0))</f>
        <v>0</v>
      </c>
      <c r="L82" s="8"/>
      <c r="M82" s="8"/>
      <c r="N82" s="8"/>
      <c r="O82" s="9"/>
      <c r="P82" s="9"/>
      <c r="Q82" s="9"/>
      <c r="R82" s="9"/>
      <c r="S82" s="9"/>
      <c r="T82" s="9"/>
    </row>
    <row r="83" spans="1:20" s="3" customFormat="1" ht="15.95" customHeight="1" x14ac:dyDescent="0.25">
      <c r="A83"/>
      <c r="B83" s="7" t="s">
        <v>618</v>
      </c>
      <c r="C83" s="7" t="s">
        <v>617</v>
      </c>
      <c r="D83" s="12" t="str">
        <f>LEFT(Table13[[#This Row],[Skill / Performance]],1)</f>
        <v>S</v>
      </c>
      <c r="E83" s="10" t="s">
        <v>158</v>
      </c>
      <c r="F83" s="7" t="s">
        <v>86</v>
      </c>
      <c r="G8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3" s="12"/>
      <c r="I83" s="12">
        <f ca="1">IF(ISBLANK(E83),"",IF(LEFT(E83,1)="P",3,IFERROR(IF(SEARCH(".",E83,3)&gt;0,IF(Table13[[#This Row],[Total]]&gt;0,1,Table13[[#This Row],[S Required]])),3)))</f>
        <v>1</v>
      </c>
      <c r="J83" s="12">
        <f>IF(ISBLANK(Table13[[#This Row],[Skill / Performance]]),"",COUNT(L83:AA83))</f>
        <v>0</v>
      </c>
      <c r="K83" s="12">
        <f ca="1">IF(Table13[[#This Row],[Total]]&gt;=Table13[[#This Row],[Required]],IF(Table13[[#This Row],[S Required]]=1,2,3),IF(Table13[[#This Row],[Total]]&gt;0,1,0))</f>
        <v>0</v>
      </c>
      <c r="L83" s="8"/>
      <c r="M83" s="8"/>
      <c r="N83" s="8"/>
      <c r="O83" s="9"/>
      <c r="P83" s="9"/>
      <c r="Q83" s="9"/>
      <c r="R83" s="9"/>
      <c r="S83" s="9"/>
      <c r="T83" s="9"/>
    </row>
    <row r="84" spans="1:20" s="3" customFormat="1" ht="15.95" customHeight="1" x14ac:dyDescent="0.25">
      <c r="A84"/>
      <c r="B84" s="7" t="s">
        <v>618</v>
      </c>
      <c r="C84" s="7" t="s">
        <v>617</v>
      </c>
      <c r="D84" s="12" t="str">
        <f>LEFT(Table13[[#This Row],[Skill / Performance]],1)</f>
        <v>S</v>
      </c>
      <c r="E84" s="10" t="s">
        <v>159</v>
      </c>
      <c r="F84" s="7" t="s">
        <v>87</v>
      </c>
      <c r="G8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4" s="12"/>
      <c r="I84" s="12">
        <f ca="1">IF(ISBLANK(E84),"",IF(LEFT(E84,1)="P",3,IFERROR(IF(SEARCH(".",E84,3)&gt;0,IF(Table13[[#This Row],[Total]]&gt;0,1,Table13[[#This Row],[S Required]])),3)))</f>
        <v>1</v>
      </c>
      <c r="J84" s="12">
        <f>IF(ISBLANK(Table13[[#This Row],[Skill / Performance]]),"",COUNT(L84:AA84))</f>
        <v>0</v>
      </c>
      <c r="K84" s="12">
        <f ca="1">IF(Table13[[#This Row],[Total]]&gt;=Table13[[#This Row],[Required]],IF(Table13[[#This Row],[S Required]]=1,2,3),IF(Table13[[#This Row],[Total]]&gt;0,1,0))</f>
        <v>0</v>
      </c>
      <c r="L84" s="8"/>
      <c r="M84" s="8"/>
      <c r="N84" s="8"/>
      <c r="O84" s="9"/>
      <c r="P84" s="9"/>
      <c r="Q84" s="9"/>
      <c r="R84" s="9"/>
      <c r="S84" s="9"/>
      <c r="T84" s="9"/>
    </row>
    <row r="85" spans="1:20" s="3" customFormat="1" ht="15.95" customHeight="1" x14ac:dyDescent="0.25">
      <c r="A85"/>
      <c r="B85" s="7" t="s">
        <v>618</v>
      </c>
      <c r="C85" s="7" t="s">
        <v>617</v>
      </c>
      <c r="D85" s="12" t="str">
        <f>LEFT(Table13[[#This Row],[Skill / Performance]],1)</f>
        <v>S</v>
      </c>
      <c r="E85" s="10" t="s">
        <v>160</v>
      </c>
      <c r="F85" s="7" t="s">
        <v>88</v>
      </c>
      <c r="G8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5" s="12"/>
      <c r="I85" s="12">
        <f ca="1">IF(ISBLANK(E85),"",IF(LEFT(E85,1)="P",3,IFERROR(IF(SEARCH(".",E85,3)&gt;0,IF(Table13[[#This Row],[Total]]&gt;0,1,Table13[[#This Row],[S Required]])),3)))</f>
        <v>1</v>
      </c>
      <c r="J85" s="12">
        <f>IF(ISBLANK(Table13[[#This Row],[Skill / Performance]]),"",COUNT(L85:AA85))</f>
        <v>0</v>
      </c>
      <c r="K85" s="12">
        <f ca="1">IF(Table13[[#This Row],[Total]]&gt;=Table13[[#This Row],[Required]],IF(Table13[[#This Row],[S Required]]=1,2,3),IF(Table13[[#This Row],[Total]]&gt;0,1,0))</f>
        <v>0</v>
      </c>
      <c r="L85" s="8"/>
      <c r="M85" s="8"/>
      <c r="N85" s="8"/>
      <c r="O85" s="9"/>
      <c r="P85" s="9"/>
      <c r="Q85" s="9"/>
      <c r="R85" s="9"/>
      <c r="S85" s="9"/>
      <c r="T85" s="9"/>
    </row>
    <row r="86" spans="1:20" s="3" customFormat="1" ht="15.95" customHeight="1" x14ac:dyDescent="0.25">
      <c r="A86"/>
      <c r="B86" s="7" t="s">
        <v>618</v>
      </c>
      <c r="C86" s="7" t="s">
        <v>617</v>
      </c>
      <c r="D86" s="12" t="str">
        <f>LEFT(Table13[[#This Row],[Skill / Performance]],1)</f>
        <v>S</v>
      </c>
      <c r="E86" s="10" t="s">
        <v>161</v>
      </c>
      <c r="F86" s="7" t="s">
        <v>89</v>
      </c>
      <c r="G8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6" s="12"/>
      <c r="I86" s="12">
        <f ca="1">IF(ISBLANK(E86),"",IF(LEFT(E86,1)="P",3,IFERROR(IF(SEARCH(".",E86,3)&gt;0,IF(Table13[[#This Row],[Total]]&gt;0,1,Table13[[#This Row],[S Required]])),3)))</f>
        <v>1</v>
      </c>
      <c r="J86" s="12">
        <f>IF(ISBLANK(Table13[[#This Row],[Skill / Performance]]),"",COUNT(L86:AA86))</f>
        <v>0</v>
      </c>
      <c r="K86" s="12">
        <f ca="1">IF(Table13[[#This Row],[Total]]&gt;=Table13[[#This Row],[Required]],IF(Table13[[#This Row],[S Required]]=1,2,3),IF(Table13[[#This Row],[Total]]&gt;0,1,0))</f>
        <v>0</v>
      </c>
      <c r="L86" s="8"/>
      <c r="M86" s="8"/>
      <c r="N86" s="8"/>
      <c r="O86" s="9"/>
      <c r="P86" s="9"/>
      <c r="Q86" s="9"/>
      <c r="R86" s="9"/>
      <c r="S86" s="9"/>
      <c r="T86" s="9"/>
    </row>
    <row r="87" spans="1:20" s="3" customFormat="1" ht="15.95" customHeight="1" x14ac:dyDescent="0.25">
      <c r="A87"/>
      <c r="B87" s="7" t="s">
        <v>618</v>
      </c>
      <c r="C87" s="7" t="s">
        <v>617</v>
      </c>
      <c r="D87" s="12" t="str">
        <f>LEFT(Table13[[#This Row],[Skill / Performance]],1)</f>
        <v>S</v>
      </c>
      <c r="E87" s="10" t="s">
        <v>162</v>
      </c>
      <c r="F87" s="7" t="s">
        <v>90</v>
      </c>
      <c r="G8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7" s="12"/>
      <c r="I87" s="12">
        <f ca="1">IF(ISBLANK(E87),"",IF(LEFT(E87,1)="P",3,IFERROR(IF(SEARCH(".",E87,3)&gt;0,IF(Table13[[#This Row],[Total]]&gt;0,1,Table13[[#This Row],[S Required]])),3)))</f>
        <v>1</v>
      </c>
      <c r="J87" s="12">
        <f>IF(ISBLANK(Table13[[#This Row],[Skill / Performance]]),"",COUNT(L87:AA87))</f>
        <v>0</v>
      </c>
      <c r="K87" s="12">
        <f ca="1">IF(Table13[[#This Row],[Total]]&gt;=Table13[[#This Row],[Required]],IF(Table13[[#This Row],[S Required]]=1,2,3),IF(Table13[[#This Row],[Total]]&gt;0,1,0))</f>
        <v>0</v>
      </c>
      <c r="L87" s="8"/>
      <c r="M87" s="8"/>
      <c r="N87" s="8"/>
      <c r="O87" s="9"/>
      <c r="P87" s="9"/>
      <c r="Q87" s="9"/>
      <c r="R87" s="9"/>
      <c r="S87" s="9"/>
      <c r="T87" s="9"/>
    </row>
    <row r="88" spans="1:20" s="3" customFormat="1" ht="15.95" customHeight="1" x14ac:dyDescent="0.25">
      <c r="A88"/>
      <c r="B88" s="7" t="s">
        <v>618</v>
      </c>
      <c r="C88" s="7" t="s">
        <v>617</v>
      </c>
      <c r="D88" s="12" t="str">
        <f>LEFT(Table13[[#This Row],[Skill / Performance]],1)</f>
        <v>S</v>
      </c>
      <c r="E88" s="10" t="s">
        <v>163</v>
      </c>
      <c r="F88" s="7" t="s">
        <v>91</v>
      </c>
      <c r="G8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8" s="12"/>
      <c r="I88" s="12">
        <f ca="1">IF(ISBLANK(E88),"",IF(LEFT(E88,1)="P",3,IFERROR(IF(SEARCH(".",E88,3)&gt;0,IF(Table13[[#This Row],[Total]]&gt;0,1,Table13[[#This Row],[S Required]])),3)))</f>
        <v>1</v>
      </c>
      <c r="J88" s="12">
        <f>IF(ISBLANK(Table13[[#This Row],[Skill / Performance]]),"",COUNT(L88:AA88))</f>
        <v>0</v>
      </c>
      <c r="K88" s="12">
        <f ca="1">IF(Table13[[#This Row],[Total]]&gt;=Table13[[#This Row],[Required]],IF(Table13[[#This Row],[S Required]]=1,2,3),IF(Table13[[#This Row],[Total]]&gt;0,1,0))</f>
        <v>0</v>
      </c>
      <c r="L88" s="8"/>
      <c r="M88" s="8"/>
      <c r="N88" s="8"/>
      <c r="O88" s="9"/>
      <c r="P88" s="9"/>
      <c r="Q88" s="9"/>
      <c r="R88" s="9"/>
      <c r="S88" s="9"/>
      <c r="T88" s="9"/>
    </row>
    <row r="89" spans="1:20" s="3" customFormat="1" ht="15.95" customHeight="1" x14ac:dyDescent="0.25">
      <c r="A89"/>
      <c r="B89" s="7" t="s">
        <v>618</v>
      </c>
      <c r="C89" s="7" t="s">
        <v>617</v>
      </c>
      <c r="D89" s="12" t="str">
        <f>LEFT(Table13[[#This Row],[Skill / Performance]],1)</f>
        <v>S</v>
      </c>
      <c r="E89" s="10" t="s">
        <v>133</v>
      </c>
      <c r="F89" s="7" t="s">
        <v>92</v>
      </c>
      <c r="G8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89" s="12"/>
      <c r="I89" s="12">
        <f ca="1">IF(ISBLANK(E89),"",IF(LEFT(E89,1)="P",3,IFERROR(IF(SEARCH(".",E89,3)&gt;0,IF(Table13[[#This Row],[Total]]&gt;0,1,Table13[[#This Row],[S Required]])),3)))</f>
        <v>1</v>
      </c>
      <c r="J89" s="12">
        <f>IF(ISBLANK(Table13[[#This Row],[Skill / Performance]]),"",COUNT(L89:AA89))</f>
        <v>0</v>
      </c>
      <c r="K89" s="12">
        <f ca="1">IF(Table13[[#This Row],[Total]]&gt;=Table13[[#This Row],[Required]],IF(Table13[[#This Row],[S Required]]=1,2,3),IF(Table13[[#This Row],[Total]]&gt;0,1,0))</f>
        <v>0</v>
      </c>
      <c r="L89" s="8"/>
      <c r="M89" s="8"/>
      <c r="N89" s="8"/>
      <c r="O89" s="9"/>
      <c r="P89" s="9"/>
      <c r="Q89" s="9"/>
      <c r="R89" s="9"/>
      <c r="S89" s="9"/>
      <c r="T89" s="9"/>
    </row>
    <row r="90" spans="1:20" s="3" customFormat="1" ht="15.95" customHeight="1" x14ac:dyDescent="0.25">
      <c r="A90"/>
      <c r="B90" s="7" t="s">
        <v>618</v>
      </c>
      <c r="C90" s="7" t="s">
        <v>617</v>
      </c>
      <c r="D90" s="12" t="str">
        <f>LEFT(Table13[[#This Row],[Skill / Performance]],1)</f>
        <v>S</v>
      </c>
      <c r="E90" s="10" t="s">
        <v>134</v>
      </c>
      <c r="F90" s="7" t="s">
        <v>93</v>
      </c>
      <c r="G90" s="7">
        <v>4</v>
      </c>
      <c r="H90" s="12">
        <f>COUNTIF(J91:J102, "&gt;0")</f>
        <v>0</v>
      </c>
      <c r="I90" s="12">
        <f>IF(ISBLANK(E90),"",IF(LEFT(E90,1)="P",3,IFERROR(IF(SEARCH(".",E90,3)&gt;0,IF(Table13[[#This Row],[Total]]&gt;0,1,Table13[[#This Row],[S Required]])),3)))</f>
        <v>3</v>
      </c>
      <c r="J90" s="12">
        <f>IF(ISBLANK(Table13[[#This Row],[Skill / Performance]]),"",COUNT(L90:AA90))</f>
        <v>0</v>
      </c>
      <c r="K90" s="12">
        <f>IF(Table13[[#This Row],[Total]]&gt;=Table13[[#This Row],[Required]],IF(Table13[[#This Row],[S Required]]=1,2,3),IF(Table13[[#This Row],[Total]]&gt;0,1,0))</f>
        <v>0</v>
      </c>
      <c r="L90" s="13" t="str">
        <f>IF(COUNTA(L91:L102)&gt;0,1,"")</f>
        <v/>
      </c>
      <c r="M90" s="13" t="str">
        <f t="shared" ref="M90:N90" si="16">IF(COUNTA(M91:M102)&gt;0,1,"")</f>
        <v/>
      </c>
      <c r="N90" s="13" t="str">
        <f t="shared" si="16"/>
        <v/>
      </c>
      <c r="O90" s="14" t="str">
        <f t="shared" ref="O90:T90" si="17">IF(COUNTA(O91:O102)&gt;0,1,"")</f>
        <v/>
      </c>
      <c r="P90" s="14" t="str">
        <f t="shared" si="17"/>
        <v/>
      </c>
      <c r="Q90" s="14" t="str">
        <f t="shared" si="17"/>
        <v/>
      </c>
      <c r="R90" s="14" t="str">
        <f t="shared" si="17"/>
        <v/>
      </c>
      <c r="S90" s="14" t="str">
        <f t="shared" si="17"/>
        <v/>
      </c>
      <c r="T90" s="14" t="str">
        <f t="shared" si="17"/>
        <v/>
      </c>
    </row>
    <row r="91" spans="1:20" s="3" customFormat="1" ht="15.95" customHeight="1" x14ac:dyDescent="0.25">
      <c r="A91"/>
      <c r="B91" s="7" t="s">
        <v>618</v>
      </c>
      <c r="C91" s="7" t="s">
        <v>617</v>
      </c>
      <c r="D91" s="12" t="str">
        <f>LEFT(Table13[[#This Row],[Skill / Performance]],1)</f>
        <v>S</v>
      </c>
      <c r="E91" s="10" t="s">
        <v>135</v>
      </c>
      <c r="F91" s="7" t="s">
        <v>94</v>
      </c>
      <c r="G9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1" s="12"/>
      <c r="I91" s="12">
        <f ca="1">IF(ISBLANK(E91),"",IF(LEFT(E91,1)="P",3,IFERROR(IF(SEARCH(".",E91,3)&gt;0,IF(Table13[[#This Row],[Total]]&gt;0,1,Table13[[#This Row],[S Required]])),3)))</f>
        <v>1</v>
      </c>
      <c r="J91" s="12">
        <f>IF(ISBLANK(Table13[[#This Row],[Skill / Performance]]),"",COUNT(L91:AA91))</f>
        <v>0</v>
      </c>
      <c r="K91" s="12">
        <f ca="1">IF(Table13[[#This Row],[Total]]&gt;=Table13[[#This Row],[Required]],IF(Table13[[#This Row],[S Required]]=1,2,3),IF(Table13[[#This Row],[Total]]&gt;0,1,0))</f>
        <v>0</v>
      </c>
      <c r="L91" s="8"/>
      <c r="M91" s="8"/>
      <c r="N91" s="8"/>
      <c r="O91" s="9"/>
      <c r="P91" s="9"/>
      <c r="Q91" s="9"/>
      <c r="R91" s="9"/>
      <c r="S91" s="9"/>
      <c r="T91" s="9"/>
    </row>
    <row r="92" spans="1:20" s="3" customFormat="1" ht="15.95" customHeight="1" x14ac:dyDescent="0.25">
      <c r="A92"/>
      <c r="B92" s="7" t="s">
        <v>618</v>
      </c>
      <c r="C92" s="7" t="s">
        <v>617</v>
      </c>
      <c r="D92" s="12" t="str">
        <f>LEFT(Table13[[#This Row],[Skill / Performance]],1)</f>
        <v>S</v>
      </c>
      <c r="E92" s="10" t="s">
        <v>164</v>
      </c>
      <c r="F92" s="7" t="s">
        <v>95</v>
      </c>
      <c r="G9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2" s="12"/>
      <c r="I92" s="12">
        <f ca="1">IF(ISBLANK(E92),"",IF(LEFT(E92,1)="P",3,IFERROR(IF(SEARCH(".",E92,3)&gt;0,IF(Table13[[#This Row],[Total]]&gt;0,1,Table13[[#This Row],[S Required]])),3)))</f>
        <v>1</v>
      </c>
      <c r="J92" s="12">
        <f>IF(ISBLANK(Table13[[#This Row],[Skill / Performance]]),"",COUNT(L92:AA92))</f>
        <v>0</v>
      </c>
      <c r="K92" s="12">
        <f ca="1">IF(Table13[[#This Row],[Total]]&gt;=Table13[[#This Row],[Required]],IF(Table13[[#This Row],[S Required]]=1,2,3),IF(Table13[[#This Row],[Total]]&gt;0,1,0))</f>
        <v>0</v>
      </c>
      <c r="L92" s="8"/>
      <c r="M92" s="8"/>
      <c r="N92" s="8"/>
      <c r="O92" s="9"/>
      <c r="P92" s="9"/>
      <c r="Q92" s="9"/>
      <c r="R92" s="9"/>
      <c r="S92" s="9"/>
      <c r="T92" s="9"/>
    </row>
    <row r="93" spans="1:20" s="3" customFormat="1" ht="15.95" customHeight="1" x14ac:dyDescent="0.25">
      <c r="A93"/>
      <c r="B93" s="7" t="s">
        <v>618</v>
      </c>
      <c r="C93" s="7" t="s">
        <v>617</v>
      </c>
      <c r="D93" s="12" t="str">
        <f>LEFT(Table13[[#This Row],[Skill / Performance]],1)</f>
        <v>S</v>
      </c>
      <c r="E93" s="10" t="s">
        <v>165</v>
      </c>
      <c r="F93" s="7" t="s">
        <v>96</v>
      </c>
      <c r="G9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3" s="12"/>
      <c r="I93" s="12">
        <f ca="1">IF(ISBLANK(E93),"",IF(LEFT(E93,1)="P",3,IFERROR(IF(SEARCH(".",E93,3)&gt;0,IF(Table13[[#This Row],[Total]]&gt;0,1,Table13[[#This Row],[S Required]])),3)))</f>
        <v>1</v>
      </c>
      <c r="J93" s="12">
        <f>IF(ISBLANK(Table13[[#This Row],[Skill / Performance]]),"",COUNT(L93:AA93))</f>
        <v>0</v>
      </c>
      <c r="K93" s="12">
        <f ca="1">IF(Table13[[#This Row],[Total]]&gt;=Table13[[#This Row],[Required]],IF(Table13[[#This Row],[S Required]]=1,2,3),IF(Table13[[#This Row],[Total]]&gt;0,1,0))</f>
        <v>0</v>
      </c>
      <c r="L93" s="8"/>
      <c r="M93" s="8"/>
      <c r="N93" s="8"/>
      <c r="O93" s="9"/>
      <c r="P93" s="9"/>
      <c r="Q93" s="9"/>
      <c r="R93" s="9"/>
      <c r="S93" s="9"/>
      <c r="T93" s="9"/>
    </row>
    <row r="94" spans="1:20" s="3" customFormat="1" ht="15.95" customHeight="1" x14ac:dyDescent="0.25">
      <c r="A94"/>
      <c r="B94" s="7" t="s">
        <v>618</v>
      </c>
      <c r="C94" s="7" t="s">
        <v>617</v>
      </c>
      <c r="D94" s="12" t="str">
        <f>LEFT(Table13[[#This Row],[Skill / Performance]],1)</f>
        <v>S</v>
      </c>
      <c r="E94" s="10" t="s">
        <v>166</v>
      </c>
      <c r="F94" s="7" t="s">
        <v>97</v>
      </c>
      <c r="G9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4" s="12"/>
      <c r="I94" s="12">
        <f ca="1">IF(ISBLANK(E94),"",IF(LEFT(E94,1)="P",3,IFERROR(IF(SEARCH(".",E94,3)&gt;0,IF(Table13[[#This Row],[Total]]&gt;0,1,Table13[[#This Row],[S Required]])),3)))</f>
        <v>1</v>
      </c>
      <c r="J94" s="12">
        <f>IF(ISBLANK(Table13[[#This Row],[Skill / Performance]]),"",COUNT(L94:AA94))</f>
        <v>0</v>
      </c>
      <c r="K94" s="12">
        <f ca="1">IF(Table13[[#This Row],[Total]]&gt;=Table13[[#This Row],[Required]],IF(Table13[[#This Row],[S Required]]=1,2,3),IF(Table13[[#This Row],[Total]]&gt;0,1,0))</f>
        <v>0</v>
      </c>
      <c r="L94" s="8"/>
      <c r="M94" s="8"/>
      <c r="N94" s="8"/>
      <c r="O94" s="9"/>
      <c r="P94" s="9"/>
      <c r="Q94" s="9"/>
      <c r="R94" s="9"/>
      <c r="S94" s="9"/>
      <c r="T94" s="9"/>
    </row>
    <row r="95" spans="1:20" s="3" customFormat="1" ht="15.95" customHeight="1" x14ac:dyDescent="0.25">
      <c r="A95"/>
      <c r="B95" s="7" t="s">
        <v>618</v>
      </c>
      <c r="C95" s="7" t="s">
        <v>617</v>
      </c>
      <c r="D95" s="12" t="str">
        <f>LEFT(Table13[[#This Row],[Skill / Performance]],1)</f>
        <v>S</v>
      </c>
      <c r="E95" s="10" t="s">
        <v>167</v>
      </c>
      <c r="F95" s="7" t="s">
        <v>98</v>
      </c>
      <c r="G9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5" s="12"/>
      <c r="I95" s="12">
        <f ca="1">IF(ISBLANK(E95),"",IF(LEFT(E95,1)="P",3,IFERROR(IF(SEARCH(".",E95,3)&gt;0,IF(Table13[[#This Row],[Total]]&gt;0,1,Table13[[#This Row],[S Required]])),3)))</f>
        <v>1</v>
      </c>
      <c r="J95" s="12">
        <f>IF(ISBLANK(Table13[[#This Row],[Skill / Performance]]),"",COUNT(L95:AA95))</f>
        <v>0</v>
      </c>
      <c r="K95" s="12">
        <f ca="1">IF(Table13[[#This Row],[Total]]&gt;=Table13[[#This Row],[Required]],IF(Table13[[#This Row],[S Required]]=1,2,3),IF(Table13[[#This Row],[Total]]&gt;0,1,0))</f>
        <v>0</v>
      </c>
      <c r="L95" s="8"/>
      <c r="M95" s="8"/>
      <c r="N95" s="8"/>
      <c r="O95" s="9"/>
      <c r="P95" s="9"/>
      <c r="Q95" s="9"/>
      <c r="R95" s="9"/>
      <c r="S95" s="9"/>
      <c r="T95" s="9"/>
    </row>
    <row r="96" spans="1:20" s="3" customFormat="1" ht="15.95" customHeight="1" x14ac:dyDescent="0.25">
      <c r="A96"/>
      <c r="B96" s="7" t="s">
        <v>618</v>
      </c>
      <c r="C96" s="7" t="s">
        <v>617</v>
      </c>
      <c r="D96" s="12" t="str">
        <f>LEFT(Table13[[#This Row],[Skill / Performance]],1)</f>
        <v>S</v>
      </c>
      <c r="E96" s="10" t="s">
        <v>168</v>
      </c>
      <c r="F96" s="7" t="s">
        <v>99</v>
      </c>
      <c r="G9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6" s="12"/>
      <c r="I96" s="12">
        <f ca="1">IF(ISBLANK(E96),"",IF(LEFT(E96,1)="P",3,IFERROR(IF(SEARCH(".",E96,3)&gt;0,IF(Table13[[#This Row],[Total]]&gt;0,1,Table13[[#This Row],[S Required]])),3)))</f>
        <v>1</v>
      </c>
      <c r="J96" s="12">
        <f>IF(ISBLANK(Table13[[#This Row],[Skill / Performance]]),"",COUNT(L96:AA96))</f>
        <v>0</v>
      </c>
      <c r="K96" s="12">
        <f ca="1">IF(Table13[[#This Row],[Total]]&gt;=Table13[[#This Row],[Required]],IF(Table13[[#This Row],[S Required]]=1,2,3),IF(Table13[[#This Row],[Total]]&gt;0,1,0))</f>
        <v>0</v>
      </c>
      <c r="L96" s="8"/>
      <c r="M96" s="8"/>
      <c r="N96" s="8"/>
      <c r="O96" s="9"/>
      <c r="P96" s="9"/>
      <c r="Q96" s="9"/>
      <c r="R96" s="9"/>
      <c r="S96" s="9"/>
      <c r="T96" s="9"/>
    </row>
    <row r="97" spans="1:20" s="3" customFormat="1" ht="15.95" customHeight="1" x14ac:dyDescent="0.25">
      <c r="A97"/>
      <c r="B97" s="7" t="s">
        <v>618</v>
      </c>
      <c r="C97" s="7" t="s">
        <v>617</v>
      </c>
      <c r="D97" s="12" t="str">
        <f>LEFT(Table13[[#This Row],[Skill / Performance]],1)</f>
        <v>S</v>
      </c>
      <c r="E97" s="10" t="s">
        <v>169</v>
      </c>
      <c r="F97" s="7" t="s">
        <v>100</v>
      </c>
      <c r="G9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7" s="12"/>
      <c r="I97" s="12">
        <f ca="1">IF(ISBLANK(E97),"",IF(LEFT(E97,1)="P",3,IFERROR(IF(SEARCH(".",E97,3)&gt;0,IF(Table13[[#This Row],[Total]]&gt;0,1,Table13[[#This Row],[S Required]])),3)))</f>
        <v>1</v>
      </c>
      <c r="J97" s="12">
        <f>IF(ISBLANK(Table13[[#This Row],[Skill / Performance]]),"",COUNT(L97:AA97))</f>
        <v>0</v>
      </c>
      <c r="K97" s="12">
        <f ca="1">IF(Table13[[#This Row],[Total]]&gt;=Table13[[#This Row],[Required]],IF(Table13[[#This Row],[S Required]]=1,2,3),IF(Table13[[#This Row],[Total]]&gt;0,1,0))</f>
        <v>0</v>
      </c>
      <c r="L97" s="8"/>
      <c r="M97" s="8"/>
      <c r="N97" s="8"/>
      <c r="O97" s="9"/>
      <c r="P97" s="9"/>
      <c r="Q97" s="9"/>
      <c r="R97" s="9"/>
      <c r="S97" s="9"/>
      <c r="T97" s="9"/>
    </row>
    <row r="98" spans="1:20" s="3" customFormat="1" ht="15.95" customHeight="1" x14ac:dyDescent="0.25">
      <c r="A98"/>
      <c r="B98" s="7" t="s">
        <v>618</v>
      </c>
      <c r="C98" s="7" t="s">
        <v>617</v>
      </c>
      <c r="D98" s="12" t="str">
        <f>LEFT(Table13[[#This Row],[Skill / Performance]],1)</f>
        <v>S</v>
      </c>
      <c r="E98" s="10" t="s">
        <v>170</v>
      </c>
      <c r="F98" s="7" t="s">
        <v>101</v>
      </c>
      <c r="G9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8" s="12"/>
      <c r="I98" s="12">
        <f ca="1">IF(ISBLANK(E98),"",IF(LEFT(E98,1)="P",3,IFERROR(IF(SEARCH(".",E98,3)&gt;0,IF(Table13[[#This Row],[Total]]&gt;0,1,Table13[[#This Row],[S Required]])),3)))</f>
        <v>1</v>
      </c>
      <c r="J98" s="12">
        <f>IF(ISBLANK(Table13[[#This Row],[Skill / Performance]]),"",COUNT(L98:AA98))</f>
        <v>0</v>
      </c>
      <c r="K98" s="12">
        <f ca="1">IF(Table13[[#This Row],[Total]]&gt;=Table13[[#This Row],[Required]],IF(Table13[[#This Row],[S Required]]=1,2,3),IF(Table13[[#This Row],[Total]]&gt;0,1,0))</f>
        <v>0</v>
      </c>
      <c r="L98" s="8"/>
      <c r="M98" s="8"/>
      <c r="N98" s="8"/>
      <c r="O98" s="9"/>
      <c r="P98" s="9"/>
      <c r="Q98" s="9"/>
      <c r="R98" s="9"/>
      <c r="S98" s="9"/>
      <c r="T98" s="9"/>
    </row>
    <row r="99" spans="1:20" s="3" customFormat="1" ht="15.95" customHeight="1" x14ac:dyDescent="0.25">
      <c r="A99"/>
      <c r="B99" s="7" t="s">
        <v>618</v>
      </c>
      <c r="C99" s="7" t="s">
        <v>617</v>
      </c>
      <c r="D99" s="12" t="str">
        <f>LEFT(Table13[[#This Row],[Skill / Performance]],1)</f>
        <v>S</v>
      </c>
      <c r="E99" s="10" t="s">
        <v>171</v>
      </c>
      <c r="F99" s="7" t="s">
        <v>102</v>
      </c>
      <c r="G9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99" s="12"/>
      <c r="I99" s="12">
        <f ca="1">IF(ISBLANK(E99),"",IF(LEFT(E99,1)="P",3,IFERROR(IF(SEARCH(".",E99,3)&gt;0,IF(Table13[[#This Row],[Total]]&gt;0,1,Table13[[#This Row],[S Required]])),3)))</f>
        <v>1</v>
      </c>
      <c r="J99" s="12">
        <f>IF(ISBLANK(Table13[[#This Row],[Skill / Performance]]),"",COUNT(L99:AA99))</f>
        <v>0</v>
      </c>
      <c r="K99" s="12">
        <f ca="1">IF(Table13[[#This Row],[Total]]&gt;=Table13[[#This Row],[Required]],IF(Table13[[#This Row],[S Required]]=1,2,3),IF(Table13[[#This Row],[Total]]&gt;0,1,0))</f>
        <v>0</v>
      </c>
      <c r="L99" s="8"/>
      <c r="M99" s="8"/>
      <c r="N99" s="8"/>
      <c r="O99" s="9"/>
      <c r="P99" s="9"/>
      <c r="Q99" s="9"/>
      <c r="R99" s="9"/>
      <c r="S99" s="9"/>
      <c r="T99" s="9"/>
    </row>
    <row r="100" spans="1:20" s="3" customFormat="1" ht="15.95" customHeight="1" x14ac:dyDescent="0.25">
      <c r="A100"/>
      <c r="B100" s="7" t="s">
        <v>618</v>
      </c>
      <c r="C100" s="7" t="s">
        <v>617</v>
      </c>
      <c r="D100" s="12" t="str">
        <f>LEFT(Table13[[#This Row],[Skill / Performance]],1)</f>
        <v>S</v>
      </c>
      <c r="E100" s="10" t="s">
        <v>172</v>
      </c>
      <c r="F100" s="7" t="s">
        <v>103</v>
      </c>
      <c r="G10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0" s="12"/>
      <c r="I100" s="12">
        <f ca="1">IF(ISBLANK(E100),"",IF(LEFT(E100,1)="P",3,IFERROR(IF(SEARCH(".",E100,3)&gt;0,IF(Table13[[#This Row],[Total]]&gt;0,1,Table13[[#This Row],[S Required]])),3)))</f>
        <v>1</v>
      </c>
      <c r="J100" s="12">
        <f>IF(ISBLANK(Table13[[#This Row],[Skill / Performance]]),"",COUNT(L100:AA100))</f>
        <v>0</v>
      </c>
      <c r="K100" s="12">
        <f ca="1">IF(Table13[[#This Row],[Total]]&gt;=Table13[[#This Row],[Required]],IF(Table13[[#This Row],[S Required]]=1,2,3),IF(Table13[[#This Row],[Total]]&gt;0,1,0))</f>
        <v>0</v>
      </c>
      <c r="L100" s="8"/>
      <c r="M100" s="8"/>
      <c r="N100" s="8"/>
      <c r="O100" s="9"/>
      <c r="P100" s="9"/>
      <c r="Q100" s="9"/>
      <c r="R100" s="9"/>
      <c r="S100" s="9"/>
      <c r="T100" s="9"/>
    </row>
    <row r="101" spans="1:20" s="3" customFormat="1" ht="15.95" customHeight="1" x14ac:dyDescent="0.25">
      <c r="A101"/>
      <c r="B101" s="7" t="s">
        <v>618</v>
      </c>
      <c r="C101" s="7" t="s">
        <v>617</v>
      </c>
      <c r="D101" s="12" t="str">
        <f>LEFT(Table13[[#This Row],[Skill / Performance]],1)</f>
        <v>S</v>
      </c>
      <c r="E101" s="10" t="s">
        <v>173</v>
      </c>
      <c r="F101" s="7" t="s">
        <v>104</v>
      </c>
      <c r="G10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1" s="12"/>
      <c r="I101" s="12">
        <f ca="1">IF(ISBLANK(E101),"",IF(LEFT(E101,1)="P",3,IFERROR(IF(SEARCH(".",E101,3)&gt;0,IF(Table13[[#This Row],[Total]]&gt;0,1,Table13[[#This Row],[S Required]])),3)))</f>
        <v>1</v>
      </c>
      <c r="J101" s="12">
        <f>IF(ISBLANK(Table13[[#This Row],[Skill / Performance]]),"",COUNT(L101:AA101))</f>
        <v>0</v>
      </c>
      <c r="K101" s="12">
        <f ca="1">IF(Table13[[#This Row],[Total]]&gt;=Table13[[#This Row],[Required]],IF(Table13[[#This Row],[S Required]]=1,2,3),IF(Table13[[#This Row],[Total]]&gt;0,1,0))</f>
        <v>0</v>
      </c>
      <c r="L101" s="8"/>
      <c r="M101" s="8"/>
      <c r="N101" s="8"/>
      <c r="O101" s="9"/>
      <c r="P101" s="9"/>
      <c r="Q101" s="9"/>
      <c r="R101" s="9"/>
      <c r="S101" s="9"/>
      <c r="T101" s="9"/>
    </row>
    <row r="102" spans="1:20" s="3" customFormat="1" ht="15.95" customHeight="1" x14ac:dyDescent="0.25">
      <c r="A102"/>
      <c r="B102" s="7" t="s">
        <v>618</v>
      </c>
      <c r="C102" s="7" t="s">
        <v>617</v>
      </c>
      <c r="D102" s="12" t="str">
        <f>LEFT(Table13[[#This Row],[Skill / Performance]],1)</f>
        <v>S</v>
      </c>
      <c r="E102" s="10" t="s">
        <v>136</v>
      </c>
      <c r="F102" s="7" t="s">
        <v>105</v>
      </c>
      <c r="G10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2" s="12"/>
      <c r="I102" s="12">
        <f ca="1">IF(ISBLANK(E102),"",IF(LEFT(E102,1)="P",3,IFERROR(IF(SEARCH(".",E102,3)&gt;0,IF(Table13[[#This Row],[Total]]&gt;0,1,Table13[[#This Row],[S Required]])),3)))</f>
        <v>1</v>
      </c>
      <c r="J102" s="12">
        <f>IF(ISBLANK(Table13[[#This Row],[Skill / Performance]]),"",COUNT(L102:AA102))</f>
        <v>0</v>
      </c>
      <c r="K102" s="12">
        <f ca="1">IF(Table13[[#This Row],[Total]]&gt;=Table13[[#This Row],[Required]],IF(Table13[[#This Row],[S Required]]=1,2,3),IF(Table13[[#This Row],[Total]]&gt;0,1,0))</f>
        <v>0</v>
      </c>
      <c r="L102" s="8"/>
      <c r="M102" s="8"/>
      <c r="N102" s="8"/>
      <c r="O102" s="9"/>
      <c r="P102" s="9"/>
      <c r="Q102" s="9"/>
      <c r="R102" s="9"/>
      <c r="S102" s="9"/>
      <c r="T102" s="9"/>
    </row>
    <row r="103" spans="1:20" s="3" customFormat="1" ht="15.95" customHeight="1" x14ac:dyDescent="0.25">
      <c r="A103"/>
      <c r="B103" s="7" t="s">
        <v>618</v>
      </c>
      <c r="C103" s="7" t="s">
        <v>617</v>
      </c>
      <c r="D103" s="12" t="str">
        <f>LEFT(Table13[[#This Row],[Skill / Performance]],1)</f>
        <v>P</v>
      </c>
      <c r="E103" s="10" t="s">
        <v>137</v>
      </c>
      <c r="F103" s="7" t="s">
        <v>106</v>
      </c>
      <c r="G10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03" s="12"/>
      <c r="I103" s="12">
        <f>IF(ISBLANK(E103),"",IF(LEFT(E103,1)="P",3,IFERROR(IF(SEARCH(".",E103,3)&gt;0,IF(Table13[[#This Row],[Total]]&gt;0,1,Table13[[#This Row],[S Required]])),3)))</f>
        <v>3</v>
      </c>
      <c r="J103" s="12">
        <f>IF(ISBLANK(Table13[[#This Row],[Skill / Performance]]),"",COUNT(L103:AA103))</f>
        <v>0</v>
      </c>
      <c r="K103" s="12">
        <f>IF(Table13[[#This Row],[Total]]&gt;=Table13[[#This Row],[Required]],IF(Table13[[#This Row],[S Required]]=1,2,3),IF(Table13[[#This Row],[Total]]&gt;0,1,0))</f>
        <v>0</v>
      </c>
      <c r="L103" s="8"/>
      <c r="M103" s="8"/>
      <c r="N103" s="8"/>
      <c r="O103" s="9"/>
      <c r="P103" s="9"/>
      <c r="Q103" s="9"/>
      <c r="R103" s="9"/>
      <c r="S103" s="9"/>
      <c r="T103" s="9"/>
    </row>
    <row r="104" spans="1:20" s="3" customFormat="1" ht="15.95" customHeight="1" x14ac:dyDescent="0.25">
      <c r="A104"/>
      <c r="B104" s="7" t="s">
        <v>618</v>
      </c>
      <c r="C104" s="7" t="s">
        <v>617</v>
      </c>
      <c r="D104" s="12" t="str">
        <f>LEFT(Table13[[#This Row],[Skill / Performance]],1)</f>
        <v>S</v>
      </c>
      <c r="E104" s="10" t="s">
        <v>138</v>
      </c>
      <c r="F104" s="7" t="s">
        <v>107</v>
      </c>
      <c r="G104" s="7">
        <v>2</v>
      </c>
      <c r="H104" s="12">
        <f>COUNTIF(J105:J107, "&gt;0")</f>
        <v>0</v>
      </c>
      <c r="I104" s="12">
        <f>IF(ISBLANK(E104),"",IF(LEFT(E104,1)="P",3,IFERROR(IF(SEARCH(".",E104,3)&gt;0,IF(Table13[[#This Row],[Total]]&gt;0,1,Table13[[#This Row],[S Required]])),3)))</f>
        <v>3</v>
      </c>
      <c r="J104" s="12">
        <f>IF(ISBLANK(Table13[[#This Row],[Skill / Performance]]),"",COUNT(L104:AA104))</f>
        <v>0</v>
      </c>
      <c r="K104" s="12">
        <f>IF(Table13[[#This Row],[Total]]&gt;=Table13[[#This Row],[Required]],IF(Table13[[#This Row],[S Required]]=1,2,3),IF(Table13[[#This Row],[Total]]&gt;0,1,0))</f>
        <v>0</v>
      </c>
      <c r="L104" s="13" t="str">
        <f>IF(COUNTA(L105:L107)&gt;0,1,"")</f>
        <v/>
      </c>
      <c r="M104" s="13" t="str">
        <f t="shared" ref="M104:N104" si="18">IF(COUNTA(M105:M107)&gt;0,1,"")</f>
        <v/>
      </c>
      <c r="N104" s="13" t="str">
        <f t="shared" si="18"/>
        <v/>
      </c>
      <c r="O104" s="14" t="str">
        <f t="shared" ref="O104:T104" si="19">IF(COUNTA(O105:O107)&gt;0,1,"")</f>
        <v/>
      </c>
      <c r="P104" s="14" t="str">
        <f t="shared" si="19"/>
        <v/>
      </c>
      <c r="Q104" s="14" t="str">
        <f t="shared" si="19"/>
        <v/>
      </c>
      <c r="R104" s="14" t="str">
        <f t="shared" si="19"/>
        <v/>
      </c>
      <c r="S104" s="14" t="str">
        <f t="shared" si="19"/>
        <v/>
      </c>
      <c r="T104" s="14" t="str">
        <f t="shared" si="19"/>
        <v/>
      </c>
    </row>
    <row r="105" spans="1:20" s="3" customFormat="1" ht="15.95" customHeight="1" x14ac:dyDescent="0.25">
      <c r="A105"/>
      <c r="B105" s="7" t="s">
        <v>618</v>
      </c>
      <c r="C105" s="7" t="s">
        <v>617</v>
      </c>
      <c r="D105" s="12" t="str">
        <f>LEFT(Table13[[#This Row],[Skill / Performance]],1)</f>
        <v>S</v>
      </c>
      <c r="E105" s="10" t="s">
        <v>139</v>
      </c>
      <c r="F105" s="7" t="s">
        <v>108</v>
      </c>
      <c r="G10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5" s="12"/>
      <c r="I105" s="12">
        <f ca="1">IF(ISBLANK(E105),"",IF(LEFT(E105,1)="P",3,IFERROR(IF(SEARCH(".",E105,3)&gt;0,IF(Table13[[#This Row],[Total]]&gt;0,1,Table13[[#This Row],[S Required]])),3)))</f>
        <v>1</v>
      </c>
      <c r="J105" s="12">
        <f>IF(ISBLANK(Table13[[#This Row],[Skill / Performance]]),"",COUNT(L105:AA105))</f>
        <v>0</v>
      </c>
      <c r="K105" s="12">
        <f ca="1">IF(Table13[[#This Row],[Total]]&gt;=Table13[[#This Row],[Required]],IF(Table13[[#This Row],[S Required]]=1,2,3),IF(Table13[[#This Row],[Total]]&gt;0,1,0))</f>
        <v>0</v>
      </c>
      <c r="L105" s="8"/>
      <c r="M105" s="8"/>
      <c r="N105" s="8"/>
      <c r="O105" s="9"/>
      <c r="P105" s="9"/>
      <c r="Q105" s="9"/>
      <c r="R105" s="9"/>
      <c r="S105" s="9"/>
      <c r="T105" s="9"/>
    </row>
    <row r="106" spans="1:20" s="3" customFormat="1" ht="15.95" customHeight="1" x14ac:dyDescent="0.25">
      <c r="A106"/>
      <c r="B106" s="7" t="s">
        <v>618</v>
      </c>
      <c r="C106" s="7" t="s">
        <v>617</v>
      </c>
      <c r="D106" s="12" t="str">
        <f>LEFT(Table13[[#This Row],[Skill / Performance]],1)</f>
        <v>S</v>
      </c>
      <c r="E106" s="10" t="s">
        <v>140</v>
      </c>
      <c r="F106" s="7" t="s">
        <v>109</v>
      </c>
      <c r="G10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6" s="12"/>
      <c r="I106" s="12">
        <f ca="1">IF(ISBLANK(E106),"",IF(LEFT(E106,1)="P",3,IFERROR(IF(SEARCH(".",E106,3)&gt;0,IF(Table13[[#This Row],[Total]]&gt;0,1,Table13[[#This Row],[S Required]])),3)))</f>
        <v>1</v>
      </c>
      <c r="J106" s="12">
        <f>IF(ISBLANK(Table13[[#This Row],[Skill / Performance]]),"",COUNT(L106:AA106))</f>
        <v>0</v>
      </c>
      <c r="K106" s="12">
        <f ca="1">IF(Table13[[#This Row],[Total]]&gt;=Table13[[#This Row],[Required]],IF(Table13[[#This Row],[S Required]]=1,2,3),IF(Table13[[#This Row],[Total]]&gt;0,1,0))</f>
        <v>0</v>
      </c>
      <c r="L106" s="8"/>
      <c r="M106" s="8"/>
      <c r="N106" s="8"/>
      <c r="O106" s="9"/>
      <c r="P106" s="9"/>
      <c r="Q106" s="9"/>
      <c r="R106" s="9"/>
      <c r="S106" s="9"/>
      <c r="T106" s="9"/>
    </row>
    <row r="107" spans="1:20" s="3" customFormat="1" ht="15.95" customHeight="1" x14ac:dyDescent="0.25">
      <c r="A107"/>
      <c r="B107" s="7" t="s">
        <v>618</v>
      </c>
      <c r="C107" s="7" t="s">
        <v>617</v>
      </c>
      <c r="D107" s="12" t="str">
        <f>LEFT(Table13[[#This Row],[Skill / Performance]],1)</f>
        <v>S</v>
      </c>
      <c r="E107" s="10" t="s">
        <v>141</v>
      </c>
      <c r="F107" s="7" t="s">
        <v>110</v>
      </c>
      <c r="G10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07" s="12"/>
      <c r="I107" s="12">
        <f ca="1">IF(ISBLANK(E107),"",IF(LEFT(E107,1)="P",3,IFERROR(IF(SEARCH(".",E107,3)&gt;0,IF(Table13[[#This Row],[Total]]&gt;0,1,Table13[[#This Row],[S Required]])),3)))</f>
        <v>1</v>
      </c>
      <c r="J107" s="12">
        <f>IF(ISBLANK(Table13[[#This Row],[Skill / Performance]]),"",COUNT(L107:AA107))</f>
        <v>0</v>
      </c>
      <c r="K107" s="12">
        <f ca="1">IF(Table13[[#This Row],[Total]]&gt;=Table13[[#This Row],[Required]],IF(Table13[[#This Row],[S Required]]=1,2,3),IF(Table13[[#This Row],[Total]]&gt;0,1,0))</f>
        <v>0</v>
      </c>
      <c r="L107" s="8"/>
      <c r="M107" s="8"/>
      <c r="N107" s="8"/>
      <c r="O107" s="9"/>
      <c r="P107" s="9"/>
      <c r="Q107" s="9"/>
      <c r="R107" s="9"/>
      <c r="S107" s="9"/>
      <c r="T107" s="9"/>
    </row>
    <row r="108" spans="1:20" s="3" customFormat="1" ht="15.95" customHeight="1" x14ac:dyDescent="0.25">
      <c r="A108"/>
      <c r="B108" s="7" t="s">
        <v>618</v>
      </c>
      <c r="C108" s="7" t="s">
        <v>617</v>
      </c>
      <c r="D108" s="12" t="str">
        <f>LEFT(Table13[[#This Row],[Skill / Performance]],1)</f>
        <v>P</v>
      </c>
      <c r="E108" s="10" t="s">
        <v>142</v>
      </c>
      <c r="F108" s="7" t="s">
        <v>111</v>
      </c>
      <c r="G10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08" s="12"/>
      <c r="I108" s="12">
        <f>IF(ISBLANK(E108),"",IF(LEFT(E108,1)="P",3,IFERROR(IF(SEARCH(".",E108,3)&gt;0,IF(Table13[[#This Row],[Total]]&gt;0,1,Table13[[#This Row],[S Required]])),3)))</f>
        <v>3</v>
      </c>
      <c r="J108" s="12">
        <f>IF(ISBLANK(Table13[[#This Row],[Skill / Performance]]),"",COUNT(L108:AA108))</f>
        <v>0</v>
      </c>
      <c r="K108" s="12">
        <f>IF(Table13[[#This Row],[Total]]&gt;=Table13[[#This Row],[Required]],IF(Table13[[#This Row],[S Required]]=1,2,3),IF(Table13[[#This Row],[Total]]&gt;0,1,0))</f>
        <v>0</v>
      </c>
      <c r="L108" s="8"/>
      <c r="M108" s="8"/>
      <c r="N108" s="8"/>
      <c r="O108" s="9"/>
      <c r="P108" s="9"/>
      <c r="Q108" s="9"/>
      <c r="R108" s="9"/>
      <c r="S108" s="9"/>
      <c r="T108" s="9"/>
    </row>
    <row r="109" spans="1:20" s="3" customFormat="1" ht="30" x14ac:dyDescent="0.25">
      <c r="A109"/>
      <c r="B109" s="7" t="s">
        <v>618</v>
      </c>
      <c r="C109" s="7" t="s">
        <v>617</v>
      </c>
      <c r="D109" s="12" t="str">
        <f>LEFT(Table13[[#This Row],[Skill / Performance]],1)</f>
        <v>P</v>
      </c>
      <c r="E109" s="10" t="s">
        <v>143</v>
      </c>
      <c r="F109" s="7" t="s">
        <v>112</v>
      </c>
      <c r="G10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09" s="12"/>
      <c r="I109" s="12">
        <f>IF(ISBLANK(E109),"",IF(LEFT(E109,1)="P",3,IFERROR(IF(SEARCH(".",E109,3)&gt;0,IF(Table13[[#This Row],[Total]]&gt;0,1,Table13[[#This Row],[S Required]])),3)))</f>
        <v>3</v>
      </c>
      <c r="J109" s="12">
        <f>IF(ISBLANK(Table13[[#This Row],[Skill / Performance]]),"",COUNT(L109:AA109))</f>
        <v>0</v>
      </c>
      <c r="K109" s="12">
        <f>IF(Table13[[#This Row],[Total]]&gt;=Table13[[#This Row],[Required]],IF(Table13[[#This Row],[S Required]]=1,2,3),IF(Table13[[#This Row],[Total]]&gt;0,1,0))</f>
        <v>0</v>
      </c>
      <c r="L109" s="8"/>
      <c r="M109" s="8"/>
      <c r="N109" s="8"/>
      <c r="O109" s="9"/>
      <c r="P109" s="9"/>
      <c r="Q109" s="9"/>
      <c r="R109" s="9"/>
      <c r="S109" s="9"/>
      <c r="T109" s="9"/>
    </row>
    <row r="110" spans="1:20" s="3" customFormat="1" ht="15.95" customHeight="1" x14ac:dyDescent="0.25">
      <c r="A110"/>
      <c r="B110" s="7" t="s">
        <v>618</v>
      </c>
      <c r="C110" s="7" t="s">
        <v>617</v>
      </c>
      <c r="D110" s="12" t="str">
        <f>LEFT(Table13[[#This Row],[Skill / Performance]],1)</f>
        <v>S</v>
      </c>
      <c r="E110" s="10" t="s">
        <v>144</v>
      </c>
      <c r="F110" s="7" t="s">
        <v>113</v>
      </c>
      <c r="G110" s="7">
        <v>3</v>
      </c>
      <c r="H110" s="12">
        <f>COUNTIF(J111:J116, "&gt;0")</f>
        <v>0</v>
      </c>
      <c r="I110" s="12">
        <f>IF(ISBLANK(E110),"",IF(LEFT(E110,1)="P",3,IFERROR(IF(SEARCH(".",E110,3)&gt;0,IF(Table13[[#This Row],[Total]]&gt;0,1,Table13[[#This Row],[S Required]])),3)))</f>
        <v>3</v>
      </c>
      <c r="J110" s="12">
        <f>IF(ISBLANK(Table13[[#This Row],[Skill / Performance]]),"",COUNT(L110:AA110))</f>
        <v>0</v>
      </c>
      <c r="K110" s="12">
        <f>IF(Table13[[#This Row],[Total]]&gt;=Table13[[#This Row],[Required]],IF(Table13[[#This Row],[S Required]]=1,2,3),IF(Table13[[#This Row],[Total]]&gt;0,1,0))</f>
        <v>0</v>
      </c>
      <c r="L110" s="13" t="str">
        <f>IF(COUNTA(L111:L116)&gt;0,1,"")</f>
        <v/>
      </c>
      <c r="M110" s="13" t="str">
        <f t="shared" ref="M110:N110" si="20">IF(COUNTA(M111:M116)&gt;0,1,"")</f>
        <v/>
      </c>
      <c r="N110" s="13" t="str">
        <f t="shared" si="20"/>
        <v/>
      </c>
      <c r="O110" s="14" t="str">
        <f t="shared" ref="O110:T110" si="21">IF(COUNTA(O111:O116)&gt;0,1,"")</f>
        <v/>
      </c>
      <c r="P110" s="14" t="str">
        <f t="shared" si="21"/>
        <v/>
      </c>
      <c r="Q110" s="14" t="str">
        <f t="shared" si="21"/>
        <v/>
      </c>
      <c r="R110" s="14" t="str">
        <f t="shared" si="21"/>
        <v/>
      </c>
      <c r="S110" s="14" t="str">
        <f t="shared" si="21"/>
        <v/>
      </c>
      <c r="T110" s="14" t="str">
        <f t="shared" si="21"/>
        <v/>
      </c>
    </row>
    <row r="111" spans="1:20" s="3" customFormat="1" ht="15.95" customHeight="1" x14ac:dyDescent="0.25">
      <c r="A111"/>
      <c r="B111" s="7" t="s">
        <v>618</v>
      </c>
      <c r="C111" s="7" t="s">
        <v>617</v>
      </c>
      <c r="D111" s="12" t="str">
        <f>LEFT(Table13[[#This Row],[Skill / Performance]],1)</f>
        <v>S</v>
      </c>
      <c r="E111" s="10" t="s">
        <v>145</v>
      </c>
      <c r="F111" s="7" t="s">
        <v>114</v>
      </c>
      <c r="G11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1" s="12"/>
      <c r="I111" s="12">
        <f ca="1">IF(ISBLANK(E111),"",IF(LEFT(E111,1)="P",3,IFERROR(IF(SEARCH(".",E111,3)&gt;0,IF(Table13[[#This Row],[Total]]&gt;0,1,Table13[[#This Row],[S Required]])),3)))</f>
        <v>1</v>
      </c>
      <c r="J111" s="12">
        <f>IF(ISBLANK(Table13[[#This Row],[Skill / Performance]]),"",COUNT(L111:AA111))</f>
        <v>0</v>
      </c>
      <c r="K111" s="12">
        <f ca="1">IF(Table13[[#This Row],[Total]]&gt;=Table13[[#This Row],[Required]],IF(Table13[[#This Row],[S Required]]=1,2,3),IF(Table13[[#This Row],[Total]]&gt;0,1,0))</f>
        <v>0</v>
      </c>
      <c r="L111" s="8"/>
      <c r="M111" s="8"/>
      <c r="N111" s="8"/>
      <c r="O111" s="9"/>
      <c r="P111" s="9"/>
      <c r="Q111" s="9"/>
      <c r="R111" s="9"/>
      <c r="S111" s="9"/>
      <c r="T111" s="9"/>
    </row>
    <row r="112" spans="1:20" s="3" customFormat="1" ht="15.95" customHeight="1" x14ac:dyDescent="0.25">
      <c r="A112"/>
      <c r="B112" s="7" t="s">
        <v>618</v>
      </c>
      <c r="C112" s="7" t="s">
        <v>617</v>
      </c>
      <c r="D112" s="12" t="str">
        <f>LEFT(Table13[[#This Row],[Skill / Performance]],1)</f>
        <v>S</v>
      </c>
      <c r="E112" s="10" t="s">
        <v>146</v>
      </c>
      <c r="F112" s="7" t="s">
        <v>115</v>
      </c>
      <c r="G11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2" s="12"/>
      <c r="I112" s="12">
        <f ca="1">IF(ISBLANK(E112),"",IF(LEFT(E112,1)="P",3,IFERROR(IF(SEARCH(".",E112,3)&gt;0,IF(Table13[[#This Row],[Total]]&gt;0,1,Table13[[#This Row],[S Required]])),3)))</f>
        <v>1</v>
      </c>
      <c r="J112" s="12">
        <f>IF(ISBLANK(Table13[[#This Row],[Skill / Performance]]),"",COUNT(L112:AA112))</f>
        <v>0</v>
      </c>
      <c r="K112" s="12">
        <f ca="1">IF(Table13[[#This Row],[Total]]&gt;=Table13[[#This Row],[Required]],IF(Table13[[#This Row],[S Required]]=1,2,3),IF(Table13[[#This Row],[Total]]&gt;0,1,0))</f>
        <v>0</v>
      </c>
      <c r="L112" s="8"/>
      <c r="M112" s="8"/>
      <c r="N112" s="8"/>
      <c r="O112" s="9"/>
      <c r="P112" s="9"/>
      <c r="Q112" s="9"/>
      <c r="R112" s="9"/>
      <c r="S112" s="9"/>
      <c r="T112" s="9"/>
    </row>
    <row r="113" spans="1:20" s="3" customFormat="1" ht="15.95" customHeight="1" x14ac:dyDescent="0.25">
      <c r="A113"/>
      <c r="B113" s="7" t="s">
        <v>618</v>
      </c>
      <c r="C113" s="7" t="s">
        <v>617</v>
      </c>
      <c r="D113" s="12" t="str">
        <f>LEFT(Table13[[#This Row],[Skill / Performance]],1)</f>
        <v>S</v>
      </c>
      <c r="E113" s="10" t="s">
        <v>174</v>
      </c>
      <c r="F113" s="7" t="s">
        <v>116</v>
      </c>
      <c r="G11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3" s="12"/>
      <c r="I113" s="12">
        <f ca="1">IF(ISBLANK(E113),"",IF(LEFT(E113,1)="P",3,IFERROR(IF(SEARCH(".",E113,3)&gt;0,IF(Table13[[#This Row],[Total]]&gt;0,1,Table13[[#This Row],[S Required]])),3)))</f>
        <v>1</v>
      </c>
      <c r="J113" s="12">
        <f>IF(ISBLANK(Table13[[#This Row],[Skill / Performance]]),"",COUNT(L113:AA113))</f>
        <v>0</v>
      </c>
      <c r="K113" s="12">
        <f ca="1">IF(Table13[[#This Row],[Total]]&gt;=Table13[[#This Row],[Required]],IF(Table13[[#This Row],[S Required]]=1,2,3),IF(Table13[[#This Row],[Total]]&gt;0,1,0))</f>
        <v>0</v>
      </c>
      <c r="L113" s="8"/>
      <c r="M113" s="8"/>
      <c r="N113" s="8"/>
      <c r="O113" s="9"/>
      <c r="P113" s="9"/>
      <c r="Q113" s="9"/>
      <c r="R113" s="9"/>
      <c r="S113" s="9"/>
      <c r="T113" s="9"/>
    </row>
    <row r="114" spans="1:20" s="3" customFormat="1" ht="15.95" customHeight="1" x14ac:dyDescent="0.25">
      <c r="A114"/>
      <c r="B114" s="7" t="s">
        <v>618</v>
      </c>
      <c r="C114" s="7" t="s">
        <v>617</v>
      </c>
      <c r="D114" s="12" t="str">
        <f>LEFT(Table13[[#This Row],[Skill / Performance]],1)</f>
        <v>S</v>
      </c>
      <c r="E114" s="10" t="s">
        <v>175</v>
      </c>
      <c r="F114" s="7" t="s">
        <v>117</v>
      </c>
      <c r="G11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4" s="12"/>
      <c r="I114" s="12">
        <f ca="1">IF(ISBLANK(E114),"",IF(LEFT(E114,1)="P",3,IFERROR(IF(SEARCH(".",E114,3)&gt;0,IF(Table13[[#This Row],[Total]]&gt;0,1,Table13[[#This Row],[S Required]])),3)))</f>
        <v>1</v>
      </c>
      <c r="J114" s="12">
        <f>IF(ISBLANK(Table13[[#This Row],[Skill / Performance]]),"",COUNT(L114:AA114))</f>
        <v>0</v>
      </c>
      <c r="K114" s="12">
        <f ca="1">IF(Table13[[#This Row],[Total]]&gt;=Table13[[#This Row],[Required]],IF(Table13[[#This Row],[S Required]]=1,2,3),IF(Table13[[#This Row],[Total]]&gt;0,1,0))</f>
        <v>0</v>
      </c>
      <c r="L114" s="8"/>
      <c r="M114" s="8"/>
      <c r="N114" s="8"/>
      <c r="O114" s="9"/>
      <c r="P114" s="9"/>
      <c r="Q114" s="9"/>
      <c r="R114" s="9"/>
      <c r="S114" s="9"/>
      <c r="T114" s="9"/>
    </row>
    <row r="115" spans="1:20" s="3" customFormat="1" ht="15.95" customHeight="1" x14ac:dyDescent="0.25">
      <c r="A115"/>
      <c r="B115" s="7" t="s">
        <v>618</v>
      </c>
      <c r="C115" s="7" t="s">
        <v>617</v>
      </c>
      <c r="D115" s="12" t="str">
        <f>LEFT(Table13[[#This Row],[Skill / Performance]],1)</f>
        <v>S</v>
      </c>
      <c r="E115" s="10" t="s">
        <v>176</v>
      </c>
      <c r="F115" s="7" t="s">
        <v>118</v>
      </c>
      <c r="G11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5" s="12"/>
      <c r="I115" s="12">
        <f ca="1">IF(ISBLANK(E115),"",IF(LEFT(E115,1)="P",3,IFERROR(IF(SEARCH(".",E115,3)&gt;0,IF(Table13[[#This Row],[Total]]&gt;0,1,Table13[[#This Row],[S Required]])),3)))</f>
        <v>1</v>
      </c>
      <c r="J115" s="12">
        <f>IF(ISBLANK(Table13[[#This Row],[Skill / Performance]]),"",COUNT(L115:AA115))</f>
        <v>0</v>
      </c>
      <c r="K115" s="12">
        <f ca="1">IF(Table13[[#This Row],[Total]]&gt;=Table13[[#This Row],[Required]],IF(Table13[[#This Row],[S Required]]=1,2,3),IF(Table13[[#This Row],[Total]]&gt;0,1,0))</f>
        <v>0</v>
      </c>
      <c r="L115" s="8"/>
      <c r="M115" s="8"/>
      <c r="N115" s="8"/>
      <c r="O115" s="9"/>
      <c r="P115" s="9"/>
      <c r="Q115" s="9"/>
      <c r="R115" s="9"/>
      <c r="S115" s="9"/>
      <c r="T115" s="9"/>
    </row>
    <row r="116" spans="1:20" s="3" customFormat="1" ht="15.95" customHeight="1" x14ac:dyDescent="0.25">
      <c r="A116"/>
      <c r="B116" s="7" t="s">
        <v>618</v>
      </c>
      <c r="C116" s="7" t="s">
        <v>617</v>
      </c>
      <c r="D116" s="12" t="str">
        <f>LEFT(Table13[[#This Row],[Skill / Performance]],1)</f>
        <v>S</v>
      </c>
      <c r="E116" s="10" t="s">
        <v>147</v>
      </c>
      <c r="F116" s="7" t="s">
        <v>119</v>
      </c>
      <c r="G11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6" s="12"/>
      <c r="I116" s="12">
        <f ca="1">IF(ISBLANK(E116),"",IF(LEFT(E116,1)="P",3,IFERROR(IF(SEARCH(".",E116,3)&gt;0,IF(Table13[[#This Row],[Total]]&gt;0,1,Table13[[#This Row],[S Required]])),3)))</f>
        <v>1</v>
      </c>
      <c r="J116" s="12">
        <f>IF(ISBLANK(Table13[[#This Row],[Skill / Performance]]),"",COUNT(L116:AA116))</f>
        <v>0</v>
      </c>
      <c r="K116" s="12">
        <f ca="1">IF(Table13[[#This Row],[Total]]&gt;=Table13[[#This Row],[Required]],IF(Table13[[#This Row],[S Required]]=1,2,3),IF(Table13[[#This Row],[Total]]&gt;0,1,0))</f>
        <v>0</v>
      </c>
      <c r="L116" s="8"/>
      <c r="M116" s="8"/>
      <c r="N116" s="8"/>
      <c r="O116" s="9"/>
      <c r="P116" s="9"/>
      <c r="Q116" s="9"/>
      <c r="R116" s="9"/>
      <c r="S116" s="9"/>
      <c r="T116" s="9"/>
    </row>
    <row r="117" spans="1:20" s="3" customFormat="1" ht="15.95" customHeight="1" x14ac:dyDescent="0.25">
      <c r="A117"/>
      <c r="B117" s="7" t="s">
        <v>618</v>
      </c>
      <c r="C117" s="7" t="s">
        <v>617</v>
      </c>
      <c r="D117" s="12" t="str">
        <f>LEFT(Table13[[#This Row],[Skill / Performance]],1)</f>
        <v>S</v>
      </c>
      <c r="E117" s="10" t="s">
        <v>148</v>
      </c>
      <c r="F117" s="7" t="s">
        <v>120</v>
      </c>
      <c r="G117" s="7">
        <v>2</v>
      </c>
      <c r="H117" s="12">
        <f>COUNTIF(J118:J124, "&gt;0")</f>
        <v>0</v>
      </c>
      <c r="I117" s="12">
        <f>IF(ISBLANK(E117),"",IF(LEFT(E117,1)="P",3,IFERROR(IF(SEARCH(".",E117,3)&gt;0,IF(Table13[[#This Row],[Total]]&gt;0,1,Table13[[#This Row],[S Required]])),3)))</f>
        <v>3</v>
      </c>
      <c r="J117" s="12">
        <f>IF(ISBLANK(Table13[[#This Row],[Skill / Performance]]),"",COUNT(L117:AA117))</f>
        <v>0</v>
      </c>
      <c r="K117" s="12">
        <f>IF(Table13[[#This Row],[Total]]&gt;=Table13[[#This Row],[Required]],IF(Table13[[#This Row],[S Required]]=1,2,3),IF(Table13[[#This Row],[Total]]&gt;0,1,0))</f>
        <v>0</v>
      </c>
      <c r="L117" s="13" t="str">
        <f>IF(COUNTA(L118:L124)&gt;0,1,"")</f>
        <v/>
      </c>
      <c r="M117" s="13" t="str">
        <f t="shared" ref="M117:N117" si="22">IF(COUNTA(M118:M124)&gt;0,1,"")</f>
        <v/>
      </c>
      <c r="N117" s="13" t="str">
        <f t="shared" si="22"/>
        <v/>
      </c>
      <c r="O117" s="14" t="str">
        <f t="shared" ref="O117:T117" si="23">IF(COUNTA(O118:O124)&gt;0,1,"")</f>
        <v/>
      </c>
      <c r="P117" s="14" t="str">
        <f t="shared" si="23"/>
        <v/>
      </c>
      <c r="Q117" s="14" t="str">
        <f t="shared" si="23"/>
        <v/>
      </c>
      <c r="R117" s="14" t="str">
        <f t="shared" si="23"/>
        <v/>
      </c>
      <c r="S117" s="14" t="str">
        <f t="shared" si="23"/>
        <v/>
      </c>
      <c r="T117" s="14" t="str">
        <f t="shared" si="23"/>
        <v/>
      </c>
    </row>
    <row r="118" spans="1:20" s="3" customFormat="1" ht="15.95" customHeight="1" x14ac:dyDescent="0.25">
      <c r="A118"/>
      <c r="B118" s="7" t="s">
        <v>618</v>
      </c>
      <c r="C118" s="7" t="s">
        <v>617</v>
      </c>
      <c r="D118" s="12" t="str">
        <f>LEFT(Table13[[#This Row],[Skill / Performance]],1)</f>
        <v>S</v>
      </c>
      <c r="E118" s="10" t="s">
        <v>149</v>
      </c>
      <c r="F118" s="7" t="s">
        <v>121</v>
      </c>
      <c r="G11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18" s="12"/>
      <c r="I118" s="12">
        <f ca="1">IF(ISBLANK(E118),"",IF(LEFT(E118,1)="P",3,IFERROR(IF(SEARCH(".",E118,3)&gt;0,IF(Table13[[#This Row],[Total]]&gt;0,1,Table13[[#This Row],[S Required]])),3)))</f>
        <v>1</v>
      </c>
      <c r="J118" s="12">
        <f>IF(ISBLANK(Table13[[#This Row],[Skill / Performance]]),"",COUNT(L118:AA118))</f>
        <v>0</v>
      </c>
      <c r="K118" s="12">
        <f ca="1">IF(Table13[[#This Row],[Total]]&gt;=Table13[[#This Row],[Required]],IF(Table13[[#This Row],[S Required]]=1,2,3),IF(Table13[[#This Row],[Total]]&gt;0,1,0))</f>
        <v>0</v>
      </c>
      <c r="L118" s="8"/>
      <c r="M118" s="8"/>
      <c r="N118" s="8"/>
      <c r="O118" s="9"/>
      <c r="P118" s="9"/>
      <c r="Q118" s="9"/>
      <c r="R118" s="9"/>
      <c r="S118" s="9"/>
      <c r="T118" s="9"/>
    </row>
    <row r="119" spans="1:20" s="3" customFormat="1" ht="15.95" customHeight="1" x14ac:dyDescent="0.25">
      <c r="A119"/>
      <c r="B119" s="7" t="s">
        <v>618</v>
      </c>
      <c r="C119" s="7" t="s">
        <v>617</v>
      </c>
      <c r="D119" s="12" t="str">
        <f>LEFT(Table13[[#This Row],[Skill / Performance]],1)</f>
        <v/>
      </c>
      <c r="E119" s="10"/>
      <c r="F119" s="7" t="s">
        <v>122</v>
      </c>
      <c r="G11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19" s="12"/>
      <c r="I119" s="12" t="str">
        <f>IF(ISBLANK(E119),"",IF(LEFT(E119,1)="P",3,IFERROR(IF(SEARCH(".",E119,3)&gt;0,IF(Table13[[#This Row],[Total]]&gt;0,1,Table13[[#This Row],[S Required]])),3)))</f>
        <v/>
      </c>
      <c r="J119" s="12" t="str">
        <f>IF(ISBLANK(Table13[[#This Row],[Skill / Performance]]),"",COUNT(L119:AA119))</f>
        <v/>
      </c>
      <c r="K119" s="12">
        <f ca="1">IF(Table13[[#This Row],[Total]]&gt;=Table13[[#This Row],[Required]],IF(Table13[[#This Row],[S Required]]=1,2,3),IF(Table13[[#This Row],[Total]]&gt;0,1,0))</f>
        <v>3</v>
      </c>
      <c r="L119" s="8"/>
      <c r="M119" s="8"/>
      <c r="N119" s="8"/>
      <c r="O119" s="9"/>
      <c r="P119" s="9"/>
      <c r="Q119" s="9"/>
      <c r="R119" s="9"/>
      <c r="S119" s="9"/>
      <c r="T119" s="9"/>
    </row>
    <row r="120" spans="1:20" s="3" customFormat="1" ht="15.95" customHeight="1" x14ac:dyDescent="0.25">
      <c r="A120"/>
      <c r="B120" s="7" t="s">
        <v>618</v>
      </c>
      <c r="C120" s="7" t="s">
        <v>617</v>
      </c>
      <c r="D120" s="12" t="str">
        <f>LEFT(Table13[[#This Row],[Skill / Performance]],1)</f>
        <v>S</v>
      </c>
      <c r="E120" s="10" t="s">
        <v>150</v>
      </c>
      <c r="F120" s="7" t="s">
        <v>123</v>
      </c>
      <c r="G1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0" s="12"/>
      <c r="I120" s="12">
        <f ca="1">IF(ISBLANK(E120),"",IF(LEFT(E120,1)="P",3,IFERROR(IF(SEARCH(".",E120,3)&gt;0,IF(Table13[[#This Row],[Total]]&gt;0,1,Table13[[#This Row],[S Required]])),3)))</f>
        <v>1</v>
      </c>
      <c r="J120" s="12">
        <f>IF(ISBLANK(Table13[[#This Row],[Skill / Performance]]),"",COUNT(L120:AA120))</f>
        <v>0</v>
      </c>
      <c r="K120" s="12">
        <f ca="1">IF(Table13[[#This Row],[Total]]&gt;=Table13[[#This Row],[Required]],IF(Table13[[#This Row],[S Required]]=1,2,3),IF(Table13[[#This Row],[Total]]&gt;0,1,0))</f>
        <v>0</v>
      </c>
      <c r="L120" s="8"/>
      <c r="M120" s="8"/>
      <c r="N120" s="8"/>
      <c r="O120" s="9"/>
      <c r="P120" s="9"/>
      <c r="Q120" s="9"/>
      <c r="R120" s="9"/>
      <c r="S120" s="9"/>
      <c r="T120" s="9"/>
    </row>
    <row r="121" spans="1:20" s="3" customFormat="1" ht="15.95" customHeight="1" x14ac:dyDescent="0.25">
      <c r="A121"/>
      <c r="B121" s="7" t="s">
        <v>618</v>
      </c>
      <c r="C121" s="7" t="s">
        <v>617</v>
      </c>
      <c r="D121" s="12" t="str">
        <f>LEFT(Table13[[#This Row],[Skill / Performance]],1)</f>
        <v>S</v>
      </c>
      <c r="E121" s="10" t="s">
        <v>151</v>
      </c>
      <c r="F121" s="7" t="s">
        <v>124</v>
      </c>
      <c r="G12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1" s="12"/>
      <c r="I121" s="12">
        <f ca="1">IF(ISBLANK(E121),"",IF(LEFT(E121,1)="P",3,IFERROR(IF(SEARCH(".",E121,3)&gt;0,IF(Table13[[#This Row],[Total]]&gt;0,1,Table13[[#This Row],[S Required]])),3)))</f>
        <v>1</v>
      </c>
      <c r="J121" s="12">
        <f>IF(ISBLANK(Table13[[#This Row],[Skill / Performance]]),"",COUNT(L121:AA121))</f>
        <v>0</v>
      </c>
      <c r="K121" s="12">
        <f ca="1">IF(Table13[[#This Row],[Total]]&gt;=Table13[[#This Row],[Required]],IF(Table13[[#This Row],[S Required]]=1,2,3),IF(Table13[[#This Row],[Total]]&gt;0,1,0))</f>
        <v>0</v>
      </c>
      <c r="L121" s="8"/>
      <c r="M121" s="8"/>
      <c r="N121" s="8"/>
      <c r="O121" s="9"/>
      <c r="P121" s="9"/>
      <c r="Q121" s="9"/>
      <c r="R121" s="9"/>
      <c r="S121" s="9"/>
      <c r="T121" s="9"/>
    </row>
    <row r="122" spans="1:20" s="3" customFormat="1" ht="15.95" customHeight="1" x14ac:dyDescent="0.25">
      <c r="A122"/>
      <c r="B122" s="7" t="s">
        <v>618</v>
      </c>
      <c r="C122" s="7" t="s">
        <v>617</v>
      </c>
      <c r="D122" s="12" t="str">
        <f>LEFT(Table13[[#This Row],[Skill / Performance]],1)</f>
        <v>S</v>
      </c>
      <c r="E122" s="10" t="s">
        <v>177</v>
      </c>
      <c r="F122" s="7" t="s">
        <v>125</v>
      </c>
      <c r="G12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2" s="12"/>
      <c r="I122" s="12">
        <f ca="1">IF(ISBLANK(E122),"",IF(LEFT(E122,1)="P",3,IFERROR(IF(SEARCH(".",E122,3)&gt;0,IF(Table13[[#This Row],[Total]]&gt;0,1,Table13[[#This Row],[S Required]])),3)))</f>
        <v>1</v>
      </c>
      <c r="J122" s="12">
        <f>IF(ISBLANK(Table13[[#This Row],[Skill / Performance]]),"",COUNT(L122:AA122))</f>
        <v>0</v>
      </c>
      <c r="K122" s="12">
        <f ca="1">IF(Table13[[#This Row],[Total]]&gt;=Table13[[#This Row],[Required]],IF(Table13[[#This Row],[S Required]]=1,2,3),IF(Table13[[#This Row],[Total]]&gt;0,1,0))</f>
        <v>0</v>
      </c>
      <c r="L122" s="8"/>
      <c r="M122" s="8"/>
      <c r="N122" s="8"/>
      <c r="O122" s="9"/>
      <c r="P122" s="9"/>
      <c r="Q122" s="9"/>
      <c r="R122" s="9"/>
      <c r="S122" s="9"/>
      <c r="T122" s="9"/>
    </row>
    <row r="123" spans="1:20" s="3" customFormat="1" ht="15.95" customHeight="1" x14ac:dyDescent="0.25">
      <c r="A123"/>
      <c r="B123" s="7" t="s">
        <v>618</v>
      </c>
      <c r="C123" s="7" t="s">
        <v>617</v>
      </c>
      <c r="D123" s="12" t="str">
        <f>LEFT(Table13[[#This Row],[Skill / Performance]],1)</f>
        <v>S</v>
      </c>
      <c r="E123" s="10" t="s">
        <v>178</v>
      </c>
      <c r="F123" s="7" t="s">
        <v>126</v>
      </c>
      <c r="G12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3" s="12"/>
      <c r="I123" s="12">
        <f ca="1">IF(ISBLANK(E123),"",IF(LEFT(E123,1)="P",3,IFERROR(IF(SEARCH(".",E123,3)&gt;0,IF(Table13[[#This Row],[Total]]&gt;0,1,Table13[[#This Row],[S Required]])),3)))</f>
        <v>1</v>
      </c>
      <c r="J123" s="12">
        <f>IF(ISBLANK(Table13[[#This Row],[Skill / Performance]]),"",COUNT(L123:AA123))</f>
        <v>0</v>
      </c>
      <c r="K123" s="12">
        <f ca="1">IF(Table13[[#This Row],[Total]]&gt;=Table13[[#This Row],[Required]],IF(Table13[[#This Row],[S Required]]=1,2,3),IF(Table13[[#This Row],[Total]]&gt;0,1,0))</f>
        <v>0</v>
      </c>
      <c r="L123" s="8"/>
      <c r="M123" s="8"/>
      <c r="N123" s="8"/>
      <c r="O123" s="9"/>
      <c r="P123" s="9"/>
      <c r="Q123" s="9"/>
      <c r="R123" s="9"/>
      <c r="S123" s="9"/>
      <c r="T123" s="9"/>
    </row>
    <row r="124" spans="1:20" s="3" customFormat="1" ht="15.95" customHeight="1" x14ac:dyDescent="0.25">
      <c r="A124"/>
      <c r="B124" s="7" t="s">
        <v>618</v>
      </c>
      <c r="C124" s="7" t="s">
        <v>617</v>
      </c>
      <c r="D124" s="12" t="str">
        <f>LEFT(Table13[[#This Row],[Skill / Performance]],1)</f>
        <v>S</v>
      </c>
      <c r="E124" s="10" t="s">
        <v>152</v>
      </c>
      <c r="F124" s="7" t="s">
        <v>127</v>
      </c>
      <c r="G12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4" s="12"/>
      <c r="I124" s="12">
        <f ca="1">IF(ISBLANK(E124),"",IF(LEFT(E124,1)="P",3,IFERROR(IF(SEARCH(".",E124,3)&gt;0,IF(Table13[[#This Row],[Total]]&gt;0,1,Table13[[#This Row],[S Required]])),3)))</f>
        <v>1</v>
      </c>
      <c r="J124" s="12">
        <f>IF(ISBLANK(Table13[[#This Row],[Skill / Performance]]),"",COUNT(L124:AA124))</f>
        <v>0</v>
      </c>
      <c r="K124" s="12">
        <f ca="1">IF(Table13[[#This Row],[Total]]&gt;=Table13[[#This Row],[Required]],IF(Table13[[#This Row],[S Required]]=1,2,3),IF(Table13[[#This Row],[Total]]&gt;0,1,0))</f>
        <v>0</v>
      </c>
      <c r="L124" s="8"/>
      <c r="M124" s="8"/>
      <c r="N124" s="8"/>
      <c r="O124" s="9"/>
      <c r="P124" s="9"/>
      <c r="Q124" s="9"/>
      <c r="R124" s="9"/>
      <c r="S124" s="9"/>
      <c r="T124" s="9"/>
    </row>
    <row r="125" spans="1:20" s="3" customFormat="1" ht="15.95" customHeight="1" x14ac:dyDescent="0.25">
      <c r="A125"/>
      <c r="B125" s="7" t="s">
        <v>619</v>
      </c>
      <c r="C125" s="7" t="s">
        <v>624</v>
      </c>
      <c r="D125" s="12" t="str">
        <f>LEFT(Table13[[#This Row],[Skill / Performance]],1)</f>
        <v/>
      </c>
      <c r="E125" s="10"/>
      <c r="F125" s="7"/>
      <c r="G12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25" s="12"/>
      <c r="I125" s="12" t="str">
        <f>IF(ISBLANK(E125),"",IF(LEFT(E125,1)="P",3,IFERROR(IF(SEARCH(".",E125,3)&gt;0,IF(Table13[[#This Row],[Total]]&gt;0,1,Table13[[#This Row],[S Required]])),3)))</f>
        <v/>
      </c>
      <c r="J125" s="12" t="str">
        <f>IF(ISBLANK(Table13[[#This Row],[Skill / Performance]]),"",COUNT(L125:AA125))</f>
        <v/>
      </c>
      <c r="K125" s="12">
        <f ca="1">IF(Table13[[#This Row],[Total]]&gt;=Table13[[#This Row],[Required]],IF(Table13[[#This Row],[S Required]]=1,2,3),IF(Table13[[#This Row],[Total]]&gt;0,1,0))</f>
        <v>3</v>
      </c>
      <c r="L125" s="8"/>
      <c r="M125" s="8"/>
      <c r="N125" s="8"/>
      <c r="O125" s="9"/>
      <c r="P125" s="9"/>
      <c r="Q125" s="9"/>
      <c r="R125" s="9"/>
      <c r="S125" s="9"/>
      <c r="T125" s="9"/>
    </row>
    <row r="126" spans="1:20" s="3" customFormat="1" ht="15.95" customHeight="1" x14ac:dyDescent="0.25">
      <c r="A126"/>
      <c r="B126" s="7" t="s">
        <v>619</v>
      </c>
      <c r="C126" s="7" t="s">
        <v>624</v>
      </c>
      <c r="D126" s="12" t="str">
        <f>LEFT(Table13[[#This Row],[Skill / Performance]],1)</f>
        <v>P</v>
      </c>
      <c r="E126" s="10" t="s">
        <v>12</v>
      </c>
      <c r="F126" s="7" t="s">
        <v>210</v>
      </c>
      <c r="G126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26" s="12"/>
      <c r="I126" s="12">
        <f>IF(ISBLANK(E126),"",IF(LEFT(E126,1)="P",3,IFERROR(IF(SEARCH(".",E126,3)&gt;0,IF(Table13[[#This Row],[Total]]&gt;0,1,Table13[[#This Row],[S Required]])),3)))</f>
        <v>3</v>
      </c>
      <c r="J126" s="12">
        <f>IF(ISBLANK(Table13[[#This Row],[Skill / Performance]]),"",COUNT(L126:AA126))</f>
        <v>0</v>
      </c>
      <c r="K126" s="12">
        <f>IF(Table13[[#This Row],[Total]]&gt;=Table13[[#This Row],[Required]],IF(Table13[[#This Row],[S Required]]=1,2,3),IF(Table13[[#This Row],[Total]]&gt;0,1,0))</f>
        <v>0</v>
      </c>
      <c r="L126" s="8"/>
      <c r="M126" s="8"/>
      <c r="N126" s="8"/>
      <c r="O126" s="9"/>
      <c r="P126" s="9"/>
      <c r="Q126" s="9"/>
      <c r="R126" s="9"/>
      <c r="S126" s="9"/>
      <c r="T126" s="9"/>
    </row>
    <row r="127" spans="1:20" s="3" customFormat="1" ht="15.95" customHeight="1" x14ac:dyDescent="0.25">
      <c r="A127"/>
      <c r="B127" s="7" t="s">
        <v>619</v>
      </c>
      <c r="C127" s="7" t="s">
        <v>624</v>
      </c>
      <c r="D127" s="12" t="str">
        <f>LEFT(Table13[[#This Row],[Skill / Performance]],1)</f>
        <v>S</v>
      </c>
      <c r="E127" s="10" t="s">
        <v>1</v>
      </c>
      <c r="F127" s="7" t="s">
        <v>211</v>
      </c>
      <c r="G127" s="7">
        <v>2</v>
      </c>
      <c r="H127" s="12">
        <f>COUNTIF(J128:J139, "&gt;0")</f>
        <v>0</v>
      </c>
      <c r="I127" s="12">
        <f>IF(ISBLANK(E127),"",IF(LEFT(E127,1)="P",3,IFERROR(IF(SEARCH(".",E127,3)&gt;0,IF(Table13[[#This Row],[Total]]&gt;0,1,Table13[[#This Row],[S Required]])),3)))</f>
        <v>3</v>
      </c>
      <c r="J127" s="12">
        <f>IF(ISBLANK(Table13[[#This Row],[Skill / Performance]]),"",COUNT(L127:AA127))</f>
        <v>0</v>
      </c>
      <c r="K127" s="12">
        <f>IF(Table13[[#This Row],[Total]]&gt;=Table13[[#This Row],[Required]],IF(Table13[[#This Row],[S Required]]=1,2,3),IF(Table13[[#This Row],[Total]]&gt;0,1,0))</f>
        <v>0</v>
      </c>
      <c r="L127" s="13" t="str">
        <f>IF(COUNTA(L128:L139)&gt;0,1,"")</f>
        <v/>
      </c>
      <c r="M127" s="13" t="str">
        <f t="shared" ref="M127:N127" si="24">IF(COUNTA(M128:M139)&gt;0,1,"")</f>
        <v/>
      </c>
      <c r="N127" s="13" t="str">
        <f t="shared" si="24"/>
        <v/>
      </c>
      <c r="O127" s="14" t="str">
        <f t="shared" ref="O127:T127" si="25">IF(COUNTA(O128:O139)&gt;0,1,"")</f>
        <v/>
      </c>
      <c r="P127" s="14" t="str">
        <f t="shared" si="25"/>
        <v/>
      </c>
      <c r="Q127" s="14" t="str">
        <f t="shared" si="25"/>
        <v/>
      </c>
      <c r="R127" s="14" t="str">
        <f t="shared" si="25"/>
        <v/>
      </c>
      <c r="S127" s="14" t="str">
        <f t="shared" si="25"/>
        <v/>
      </c>
      <c r="T127" s="14" t="str">
        <f t="shared" si="25"/>
        <v/>
      </c>
    </row>
    <row r="128" spans="1:20" s="3" customFormat="1" ht="15.95" customHeight="1" x14ac:dyDescent="0.25">
      <c r="A128"/>
      <c r="B128" s="7" t="s">
        <v>619</v>
      </c>
      <c r="C128" s="7" t="s">
        <v>624</v>
      </c>
      <c r="D128" s="12" t="str">
        <f>LEFT(Table13[[#This Row],[Skill / Performance]],1)</f>
        <v>S</v>
      </c>
      <c r="E128" s="10" t="s">
        <v>19</v>
      </c>
      <c r="F128" s="7" t="s">
        <v>212</v>
      </c>
      <c r="G12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8" s="12"/>
      <c r="I128" s="12">
        <f ca="1">IF(ISBLANK(E128),"",IF(LEFT(E128,1)="P",3,IFERROR(IF(SEARCH(".",E128,3)&gt;0,IF(Table13[[#This Row],[Total]]&gt;0,1,Table13[[#This Row],[S Required]])),3)))</f>
        <v>1</v>
      </c>
      <c r="J128" s="12">
        <f>IF(ISBLANK(Table13[[#This Row],[Skill / Performance]]),"",COUNT(L128:AA128))</f>
        <v>0</v>
      </c>
      <c r="K128" s="12">
        <f ca="1">IF(Table13[[#This Row],[Total]]&gt;=Table13[[#This Row],[Required]],IF(Table13[[#This Row],[S Required]]=1,2,3),IF(Table13[[#This Row],[Total]]&gt;0,1,0))</f>
        <v>0</v>
      </c>
      <c r="L128" s="8"/>
      <c r="M128" s="8"/>
      <c r="N128" s="8"/>
      <c r="O128" s="9"/>
      <c r="P128" s="9"/>
      <c r="Q128" s="9"/>
      <c r="R128" s="9"/>
      <c r="S128" s="9"/>
      <c r="T128" s="9"/>
    </row>
    <row r="129" spans="1:20" s="3" customFormat="1" ht="15.95" customHeight="1" x14ac:dyDescent="0.25">
      <c r="A129"/>
      <c r="B129" s="7" t="s">
        <v>619</v>
      </c>
      <c r="C129" s="7" t="s">
        <v>624</v>
      </c>
      <c r="D129" s="12" t="str">
        <f>LEFT(Table13[[#This Row],[Skill / Performance]],1)</f>
        <v>S</v>
      </c>
      <c r="E129" s="10" t="s">
        <v>20</v>
      </c>
      <c r="F129" s="7" t="s">
        <v>213</v>
      </c>
      <c r="G12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29" s="12"/>
      <c r="I129" s="12">
        <f ca="1">IF(ISBLANK(E129),"",IF(LEFT(E129,1)="P",3,IFERROR(IF(SEARCH(".",E129,3)&gt;0,IF(Table13[[#This Row],[Total]]&gt;0,1,Table13[[#This Row],[S Required]])),3)))</f>
        <v>1</v>
      </c>
      <c r="J129" s="12">
        <f>IF(ISBLANK(Table13[[#This Row],[Skill / Performance]]),"",COUNT(L129:AA129))</f>
        <v>0</v>
      </c>
      <c r="K129" s="12">
        <f ca="1">IF(Table13[[#This Row],[Total]]&gt;=Table13[[#This Row],[Required]],IF(Table13[[#This Row],[S Required]]=1,2,3),IF(Table13[[#This Row],[Total]]&gt;0,1,0))</f>
        <v>0</v>
      </c>
      <c r="L129" s="8"/>
      <c r="M129" s="8"/>
      <c r="N129" s="8"/>
      <c r="O129" s="9"/>
      <c r="P129" s="9"/>
      <c r="Q129" s="9"/>
      <c r="R129" s="9"/>
      <c r="S129" s="9"/>
      <c r="T129" s="9"/>
    </row>
    <row r="130" spans="1:20" s="3" customFormat="1" ht="15.95" customHeight="1" x14ac:dyDescent="0.25">
      <c r="A130"/>
      <c r="B130" s="7" t="s">
        <v>619</v>
      </c>
      <c r="C130" s="7" t="s">
        <v>624</v>
      </c>
      <c r="D130" s="12" t="str">
        <f>LEFT(Table13[[#This Row],[Skill / Performance]],1)</f>
        <v>S</v>
      </c>
      <c r="E130" s="10" t="s">
        <v>21</v>
      </c>
      <c r="F130" s="7" t="s">
        <v>214</v>
      </c>
      <c r="G13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0" s="12"/>
      <c r="I130" s="12">
        <f ca="1">IF(ISBLANK(E130),"",IF(LEFT(E130,1)="P",3,IFERROR(IF(SEARCH(".",E130,3)&gt;0,IF(Table13[[#This Row],[Total]]&gt;0,1,Table13[[#This Row],[S Required]])),3)))</f>
        <v>1</v>
      </c>
      <c r="J130" s="12">
        <f>IF(ISBLANK(Table13[[#This Row],[Skill / Performance]]),"",COUNT(L130:AA130))</f>
        <v>0</v>
      </c>
      <c r="K130" s="12">
        <f ca="1">IF(Table13[[#This Row],[Total]]&gt;=Table13[[#This Row],[Required]],IF(Table13[[#This Row],[S Required]]=1,2,3),IF(Table13[[#This Row],[Total]]&gt;0,1,0))</f>
        <v>0</v>
      </c>
      <c r="L130" s="8"/>
      <c r="M130" s="8"/>
      <c r="N130" s="8"/>
      <c r="O130" s="9"/>
      <c r="P130" s="9"/>
      <c r="Q130" s="9"/>
      <c r="R130" s="9"/>
      <c r="S130" s="9"/>
      <c r="T130" s="9"/>
    </row>
    <row r="131" spans="1:20" s="3" customFormat="1" ht="15.95" customHeight="1" x14ac:dyDescent="0.25">
      <c r="A131"/>
      <c r="B131" s="7" t="s">
        <v>619</v>
      </c>
      <c r="C131" s="7" t="s">
        <v>624</v>
      </c>
      <c r="D131" s="12" t="str">
        <f>LEFT(Table13[[#This Row],[Skill / Performance]],1)</f>
        <v>S</v>
      </c>
      <c r="E131" s="10" t="s">
        <v>22</v>
      </c>
      <c r="F131" s="7" t="s">
        <v>215</v>
      </c>
      <c r="G13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1" s="12"/>
      <c r="I131" s="12">
        <f ca="1">IF(ISBLANK(E131),"",IF(LEFT(E131,1)="P",3,IFERROR(IF(SEARCH(".",E131,3)&gt;0,IF(Table13[[#This Row],[Total]]&gt;0,1,Table13[[#This Row],[S Required]])),3)))</f>
        <v>1</v>
      </c>
      <c r="J131" s="12">
        <f>IF(ISBLANK(Table13[[#This Row],[Skill / Performance]]),"",COUNT(L131:AA131))</f>
        <v>0</v>
      </c>
      <c r="K131" s="12">
        <f ca="1">IF(Table13[[#This Row],[Total]]&gt;=Table13[[#This Row],[Required]],IF(Table13[[#This Row],[S Required]]=1,2,3),IF(Table13[[#This Row],[Total]]&gt;0,1,0))</f>
        <v>0</v>
      </c>
      <c r="L131" s="8"/>
      <c r="M131" s="8"/>
      <c r="N131" s="8"/>
      <c r="O131" s="9"/>
      <c r="P131" s="9"/>
      <c r="Q131" s="9"/>
      <c r="R131" s="9"/>
      <c r="S131" s="9"/>
      <c r="T131" s="9"/>
    </row>
    <row r="132" spans="1:20" s="3" customFormat="1" ht="15.95" customHeight="1" x14ac:dyDescent="0.25">
      <c r="A132"/>
      <c r="B132" s="7" t="s">
        <v>619</v>
      </c>
      <c r="C132" s="7" t="s">
        <v>624</v>
      </c>
      <c r="D132" s="12" t="str">
        <f>LEFT(Table13[[#This Row],[Skill / Performance]],1)</f>
        <v>S</v>
      </c>
      <c r="E132" s="10" t="s">
        <v>23</v>
      </c>
      <c r="F132" s="7" t="s">
        <v>55</v>
      </c>
      <c r="G13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2" s="12"/>
      <c r="I132" s="12">
        <f ca="1">IF(ISBLANK(E132),"",IF(LEFT(E132,1)="P",3,IFERROR(IF(SEARCH(".",E132,3)&gt;0,IF(Table13[[#This Row],[Total]]&gt;0,1,Table13[[#This Row],[S Required]])),3)))</f>
        <v>1</v>
      </c>
      <c r="J132" s="12">
        <f>IF(ISBLANK(Table13[[#This Row],[Skill / Performance]]),"",COUNT(L132:AA132))</f>
        <v>0</v>
      </c>
      <c r="K132" s="12">
        <f ca="1">IF(Table13[[#This Row],[Total]]&gt;=Table13[[#This Row],[Required]],IF(Table13[[#This Row],[S Required]]=1,2,3),IF(Table13[[#This Row],[Total]]&gt;0,1,0))</f>
        <v>0</v>
      </c>
      <c r="L132" s="8"/>
      <c r="M132" s="8"/>
      <c r="N132" s="8"/>
      <c r="O132" s="9"/>
      <c r="P132" s="9"/>
      <c r="Q132" s="9"/>
      <c r="R132" s="9"/>
      <c r="S132" s="9"/>
      <c r="T132" s="9"/>
    </row>
    <row r="133" spans="1:20" s="3" customFormat="1" ht="15.95" customHeight="1" x14ac:dyDescent="0.25">
      <c r="A133"/>
      <c r="B133" s="7" t="s">
        <v>619</v>
      </c>
      <c r="C133" s="7" t="s">
        <v>624</v>
      </c>
      <c r="D133" s="12" t="str">
        <f>LEFT(Table13[[#This Row],[Skill / Performance]],1)</f>
        <v>S</v>
      </c>
      <c r="E133" s="10" t="s">
        <v>24</v>
      </c>
      <c r="F133" s="7" t="s">
        <v>216</v>
      </c>
      <c r="G13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3" s="12"/>
      <c r="I133" s="12">
        <f ca="1">IF(ISBLANK(E133),"",IF(LEFT(E133,1)="P",3,IFERROR(IF(SEARCH(".",E133,3)&gt;0,IF(Table13[[#This Row],[Total]]&gt;0,1,Table13[[#This Row],[S Required]])),3)))</f>
        <v>1</v>
      </c>
      <c r="J133" s="12">
        <f>IF(ISBLANK(Table13[[#This Row],[Skill / Performance]]),"",COUNT(L133:AA133))</f>
        <v>0</v>
      </c>
      <c r="K133" s="12">
        <f ca="1">IF(Table13[[#This Row],[Total]]&gt;=Table13[[#This Row],[Required]],IF(Table13[[#This Row],[S Required]]=1,2,3),IF(Table13[[#This Row],[Total]]&gt;0,1,0))</f>
        <v>0</v>
      </c>
      <c r="L133" s="8"/>
      <c r="M133" s="8"/>
      <c r="N133" s="8"/>
      <c r="O133" s="9"/>
      <c r="P133" s="9"/>
      <c r="Q133" s="9"/>
      <c r="R133" s="9"/>
      <c r="S133" s="9"/>
      <c r="T133" s="9"/>
    </row>
    <row r="134" spans="1:20" s="3" customFormat="1" ht="15.95" customHeight="1" x14ac:dyDescent="0.25">
      <c r="A134"/>
      <c r="B134" s="7" t="s">
        <v>619</v>
      </c>
      <c r="C134" s="7" t="s">
        <v>624</v>
      </c>
      <c r="D134" s="12" t="str">
        <f>LEFT(Table13[[#This Row],[Skill / Performance]],1)</f>
        <v>S</v>
      </c>
      <c r="E134" s="10" t="s">
        <v>25</v>
      </c>
      <c r="F134" s="7" t="s">
        <v>217</v>
      </c>
      <c r="G13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4" s="12"/>
      <c r="I134" s="12">
        <f ca="1">IF(ISBLANK(E134),"",IF(LEFT(E134,1)="P",3,IFERROR(IF(SEARCH(".",E134,3)&gt;0,IF(Table13[[#This Row],[Total]]&gt;0,1,Table13[[#This Row],[S Required]])),3)))</f>
        <v>1</v>
      </c>
      <c r="J134" s="12">
        <f>IF(ISBLANK(Table13[[#This Row],[Skill / Performance]]),"",COUNT(L134:AA134))</f>
        <v>0</v>
      </c>
      <c r="K134" s="12">
        <f ca="1">IF(Table13[[#This Row],[Total]]&gt;=Table13[[#This Row],[Required]],IF(Table13[[#This Row],[S Required]]=1,2,3),IF(Table13[[#This Row],[Total]]&gt;0,1,0))</f>
        <v>0</v>
      </c>
      <c r="L134" s="8"/>
      <c r="M134" s="8"/>
      <c r="N134" s="8"/>
      <c r="O134" s="9"/>
      <c r="P134" s="9"/>
      <c r="Q134" s="9"/>
      <c r="R134" s="9"/>
      <c r="S134" s="9"/>
      <c r="T134" s="9"/>
    </row>
    <row r="135" spans="1:20" s="3" customFormat="1" ht="15.95" customHeight="1" x14ac:dyDescent="0.25">
      <c r="A135"/>
      <c r="B135" s="7" t="s">
        <v>619</v>
      </c>
      <c r="C135" s="7" t="s">
        <v>624</v>
      </c>
      <c r="D135" s="12" t="str">
        <f>LEFT(Table13[[#This Row],[Skill / Performance]],1)</f>
        <v>S</v>
      </c>
      <c r="E135" s="10" t="s">
        <v>26</v>
      </c>
      <c r="F135" s="7" t="s">
        <v>218</v>
      </c>
      <c r="G13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5" s="12"/>
      <c r="I135" s="12">
        <f ca="1">IF(ISBLANK(E135),"",IF(LEFT(E135,1)="P",3,IFERROR(IF(SEARCH(".",E135,3)&gt;0,IF(Table13[[#This Row],[Total]]&gt;0,1,Table13[[#This Row],[S Required]])),3)))</f>
        <v>1</v>
      </c>
      <c r="J135" s="12">
        <f>IF(ISBLANK(Table13[[#This Row],[Skill / Performance]]),"",COUNT(L135:AA135))</f>
        <v>0</v>
      </c>
      <c r="K135" s="12">
        <f ca="1">IF(Table13[[#This Row],[Total]]&gt;=Table13[[#This Row],[Required]],IF(Table13[[#This Row],[S Required]]=1,2,3),IF(Table13[[#This Row],[Total]]&gt;0,1,0))</f>
        <v>0</v>
      </c>
      <c r="L135" s="8"/>
      <c r="M135" s="8"/>
      <c r="N135" s="8"/>
      <c r="O135" s="9"/>
      <c r="P135" s="9"/>
      <c r="Q135" s="9"/>
      <c r="R135" s="9"/>
      <c r="S135" s="9"/>
      <c r="T135" s="9"/>
    </row>
    <row r="136" spans="1:20" s="3" customFormat="1" ht="15.95" customHeight="1" x14ac:dyDescent="0.25">
      <c r="A136"/>
      <c r="B136" s="7" t="s">
        <v>619</v>
      </c>
      <c r="C136" s="7" t="s">
        <v>624</v>
      </c>
      <c r="D136" s="12" t="str">
        <f>LEFT(Table13[[#This Row],[Skill / Performance]],1)</f>
        <v>S</v>
      </c>
      <c r="E136" s="10" t="s">
        <v>278</v>
      </c>
      <c r="F136" s="7" t="s">
        <v>219</v>
      </c>
      <c r="G13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6" s="12"/>
      <c r="I136" s="12">
        <f ca="1">IF(ISBLANK(E136),"",IF(LEFT(E136,1)="P",3,IFERROR(IF(SEARCH(".",E136,3)&gt;0,IF(Table13[[#This Row],[Total]]&gt;0,1,Table13[[#This Row],[S Required]])),3)))</f>
        <v>1</v>
      </c>
      <c r="J136" s="12">
        <f>IF(ISBLANK(Table13[[#This Row],[Skill / Performance]]),"",COUNT(L136:AA136))</f>
        <v>0</v>
      </c>
      <c r="K136" s="12">
        <f ca="1">IF(Table13[[#This Row],[Total]]&gt;=Table13[[#This Row],[Required]],IF(Table13[[#This Row],[S Required]]=1,2,3),IF(Table13[[#This Row],[Total]]&gt;0,1,0))</f>
        <v>0</v>
      </c>
      <c r="L136" s="8"/>
      <c r="M136" s="8"/>
      <c r="N136" s="8"/>
      <c r="O136" s="9"/>
      <c r="P136" s="9"/>
      <c r="Q136" s="9"/>
      <c r="R136" s="9"/>
      <c r="S136" s="9"/>
      <c r="T136" s="9"/>
    </row>
    <row r="137" spans="1:20" s="3" customFormat="1" ht="15.95" customHeight="1" x14ac:dyDescent="0.25">
      <c r="A137"/>
      <c r="B137" s="7" t="s">
        <v>619</v>
      </c>
      <c r="C137" s="7" t="s">
        <v>624</v>
      </c>
      <c r="D137" s="12" t="str">
        <f>LEFT(Table13[[#This Row],[Skill / Performance]],1)</f>
        <v>S</v>
      </c>
      <c r="E137" s="10" t="s">
        <v>279</v>
      </c>
      <c r="F137" s="7" t="s">
        <v>220</v>
      </c>
      <c r="G13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7" s="12"/>
      <c r="I137" s="12">
        <f ca="1">IF(ISBLANK(E137),"",IF(LEFT(E137,1)="P",3,IFERROR(IF(SEARCH(".",E137,3)&gt;0,IF(Table13[[#This Row],[Total]]&gt;0,1,Table13[[#This Row],[S Required]])),3)))</f>
        <v>1</v>
      </c>
      <c r="J137" s="12">
        <f>IF(ISBLANK(Table13[[#This Row],[Skill / Performance]]),"",COUNT(L137:AA137))</f>
        <v>0</v>
      </c>
      <c r="K137" s="12">
        <f ca="1">IF(Table13[[#This Row],[Total]]&gt;=Table13[[#This Row],[Required]],IF(Table13[[#This Row],[S Required]]=1,2,3),IF(Table13[[#This Row],[Total]]&gt;0,1,0))</f>
        <v>0</v>
      </c>
      <c r="L137" s="8"/>
      <c r="M137" s="8"/>
      <c r="N137" s="8"/>
      <c r="O137" s="9"/>
      <c r="P137" s="9"/>
      <c r="Q137" s="9"/>
      <c r="R137" s="9"/>
      <c r="S137" s="9"/>
      <c r="T137" s="9"/>
    </row>
    <row r="138" spans="1:20" s="3" customFormat="1" ht="15.95" customHeight="1" x14ac:dyDescent="0.25">
      <c r="A138"/>
      <c r="B138" s="7" t="s">
        <v>619</v>
      </c>
      <c r="C138" s="7" t="s">
        <v>624</v>
      </c>
      <c r="D138" s="12" t="str">
        <f>LEFT(Table13[[#This Row],[Skill / Performance]],1)</f>
        <v>S</v>
      </c>
      <c r="E138" s="10" t="s">
        <v>280</v>
      </c>
      <c r="F138" s="7" t="s">
        <v>221</v>
      </c>
      <c r="G13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8" s="12"/>
      <c r="I138" s="12">
        <f ca="1">IF(ISBLANK(E138),"",IF(LEFT(E138,1)="P",3,IFERROR(IF(SEARCH(".",E138,3)&gt;0,IF(Table13[[#This Row],[Total]]&gt;0,1,Table13[[#This Row],[S Required]])),3)))</f>
        <v>1</v>
      </c>
      <c r="J138" s="12">
        <f>IF(ISBLANK(Table13[[#This Row],[Skill / Performance]]),"",COUNT(L138:AA138))</f>
        <v>0</v>
      </c>
      <c r="K138" s="12">
        <f ca="1">IF(Table13[[#This Row],[Total]]&gt;=Table13[[#This Row],[Required]],IF(Table13[[#This Row],[S Required]]=1,2,3),IF(Table13[[#This Row],[Total]]&gt;0,1,0))</f>
        <v>0</v>
      </c>
      <c r="L138" s="8"/>
      <c r="M138" s="8"/>
      <c r="N138" s="8"/>
      <c r="O138" s="9"/>
      <c r="P138" s="9"/>
      <c r="Q138" s="9"/>
      <c r="R138" s="9"/>
      <c r="S138" s="9"/>
      <c r="T138" s="9"/>
    </row>
    <row r="139" spans="1:20" s="3" customFormat="1" ht="30" x14ac:dyDescent="0.25">
      <c r="A139"/>
      <c r="B139" s="7" t="s">
        <v>619</v>
      </c>
      <c r="C139" s="7" t="s">
        <v>624</v>
      </c>
      <c r="D139" s="12" t="str">
        <f>LEFT(Table13[[#This Row],[Skill / Performance]],1)</f>
        <v>S</v>
      </c>
      <c r="E139" s="10" t="s">
        <v>281</v>
      </c>
      <c r="F139" s="7" t="s">
        <v>222</v>
      </c>
      <c r="G13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39" s="12"/>
      <c r="I139" s="12">
        <f ca="1">IF(ISBLANK(E139),"",IF(LEFT(E139,1)="P",3,IFERROR(IF(SEARCH(".",E139,3)&gt;0,IF(Table13[[#This Row],[Total]]&gt;0,1,Table13[[#This Row],[S Required]])),3)))</f>
        <v>1</v>
      </c>
      <c r="J139" s="12">
        <f>IF(ISBLANK(Table13[[#This Row],[Skill / Performance]]),"",COUNT(L139:AA139))</f>
        <v>0</v>
      </c>
      <c r="K139" s="12">
        <f ca="1">IF(Table13[[#This Row],[Total]]&gt;=Table13[[#This Row],[Required]],IF(Table13[[#This Row],[S Required]]=1,2,3),IF(Table13[[#This Row],[Total]]&gt;0,1,0))</f>
        <v>0</v>
      </c>
      <c r="L139" s="8"/>
      <c r="M139" s="8"/>
      <c r="N139" s="8"/>
      <c r="O139" s="9"/>
      <c r="P139" s="9"/>
      <c r="Q139" s="9"/>
      <c r="R139" s="9"/>
      <c r="S139" s="9"/>
      <c r="T139" s="9"/>
    </row>
    <row r="140" spans="1:20" s="3" customFormat="1" ht="15.95" customHeight="1" x14ac:dyDescent="0.25">
      <c r="A140"/>
      <c r="B140" s="7" t="s">
        <v>619</v>
      </c>
      <c r="C140" s="7" t="s">
        <v>624</v>
      </c>
      <c r="D140" s="12" t="str">
        <f>LEFT(Table13[[#This Row],[Skill / Performance]],1)</f>
        <v>P</v>
      </c>
      <c r="E140" s="10" t="s">
        <v>14</v>
      </c>
      <c r="F140" s="7" t="s">
        <v>15</v>
      </c>
      <c r="G14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40" s="12"/>
      <c r="I140" s="12">
        <f>IF(ISBLANK(E140),"",IF(LEFT(E140,1)="P",3,IFERROR(IF(SEARCH(".",E140,3)&gt;0,IF(Table13[[#This Row],[Total]]&gt;0,1,Table13[[#This Row],[S Required]])),3)))</f>
        <v>3</v>
      </c>
      <c r="J140" s="12">
        <f>IF(ISBLANK(Table13[[#This Row],[Skill / Performance]]),"",COUNT(L140:AA140))</f>
        <v>0</v>
      </c>
      <c r="K140" s="12">
        <f>IF(Table13[[#This Row],[Total]]&gt;=Table13[[#This Row],[Required]],IF(Table13[[#This Row],[S Required]]=1,2,3),IF(Table13[[#This Row],[Total]]&gt;0,1,0))</f>
        <v>0</v>
      </c>
      <c r="L140" s="8"/>
      <c r="M140" s="8"/>
      <c r="N140" s="8"/>
      <c r="O140" s="9"/>
      <c r="P140" s="9"/>
      <c r="Q140" s="9"/>
      <c r="R140" s="9"/>
      <c r="S140" s="9"/>
      <c r="T140" s="9"/>
    </row>
    <row r="141" spans="1:20" s="3" customFormat="1" ht="15.95" customHeight="1" x14ac:dyDescent="0.25">
      <c r="A141"/>
      <c r="B141" s="7" t="s">
        <v>619</v>
      </c>
      <c r="C141" s="7" t="s">
        <v>624</v>
      </c>
      <c r="D141" s="12" t="str">
        <f>LEFT(Table13[[#This Row],[Skill / Performance]],1)</f>
        <v>P</v>
      </c>
      <c r="E141" s="10" t="s">
        <v>128</v>
      </c>
      <c r="F141" s="7" t="s">
        <v>223</v>
      </c>
      <c r="G14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41" s="12"/>
      <c r="I141" s="12">
        <f>IF(ISBLANK(E141),"",IF(LEFT(E141,1)="P",3,IFERROR(IF(SEARCH(".",E141,3)&gt;0,IF(Table13[[#This Row],[Total]]&gt;0,1,Table13[[#This Row],[S Required]])),3)))</f>
        <v>3</v>
      </c>
      <c r="J141" s="12">
        <f>IF(ISBLANK(Table13[[#This Row],[Skill / Performance]]),"",COUNT(L141:AA141))</f>
        <v>0</v>
      </c>
      <c r="K141" s="12">
        <f>IF(Table13[[#This Row],[Total]]&gt;=Table13[[#This Row],[Required]],IF(Table13[[#This Row],[S Required]]=1,2,3),IF(Table13[[#This Row],[Total]]&gt;0,1,0))</f>
        <v>0</v>
      </c>
      <c r="L141" s="8"/>
      <c r="M141" s="8"/>
      <c r="N141" s="8"/>
      <c r="O141" s="9"/>
      <c r="P141" s="9"/>
      <c r="Q141" s="9"/>
      <c r="R141" s="9"/>
      <c r="S141" s="9"/>
      <c r="T141" s="9"/>
    </row>
    <row r="142" spans="1:20" s="3" customFormat="1" ht="15.95" customHeight="1" x14ac:dyDescent="0.25">
      <c r="A142"/>
      <c r="B142" s="7" t="s">
        <v>619</v>
      </c>
      <c r="C142" s="7" t="s">
        <v>624</v>
      </c>
      <c r="D142" s="12" t="str">
        <f>LEFT(Table13[[#This Row],[Skill / Performance]],1)</f>
        <v>S</v>
      </c>
      <c r="E142" s="10" t="s">
        <v>16</v>
      </c>
      <c r="F142" s="7" t="s">
        <v>224</v>
      </c>
      <c r="G142" s="7">
        <v>1</v>
      </c>
      <c r="H142" s="12">
        <f>COUNTIF(J143:J145, "&gt;0")</f>
        <v>0</v>
      </c>
      <c r="I142" s="12">
        <f>IF(ISBLANK(E142),"",IF(LEFT(E142,1)="P",3,IFERROR(IF(SEARCH(".",E142,3)&gt;0,IF(Table13[[#This Row],[Total]]&gt;0,1,Table13[[#This Row],[S Required]])),3)))</f>
        <v>3</v>
      </c>
      <c r="J142" s="12">
        <f>IF(ISBLANK(Table13[[#This Row],[Skill / Performance]]),"",COUNT(L142:AA142))</f>
        <v>0</v>
      </c>
      <c r="K142" s="12">
        <f>IF(Table13[[#This Row],[Total]]&gt;=Table13[[#This Row],[Required]],IF(Table13[[#This Row],[S Required]]=1,2,3),IF(Table13[[#This Row],[Total]]&gt;0,1,0))</f>
        <v>0</v>
      </c>
      <c r="L142" s="13" t="str">
        <f>IF(COUNTA(L143:L145)&gt;0,1,"")</f>
        <v/>
      </c>
      <c r="M142" s="13" t="str">
        <f t="shared" ref="M142:N142" si="26">IF(COUNTA(M143:M145)&gt;0,1,"")</f>
        <v/>
      </c>
      <c r="N142" s="13" t="str">
        <f t="shared" si="26"/>
        <v/>
      </c>
      <c r="O142" s="14" t="str">
        <f t="shared" ref="O142:T142" si="27">IF(COUNTA(O143:O145)&gt;0,1,"")</f>
        <v/>
      </c>
      <c r="P142" s="14" t="str">
        <f t="shared" si="27"/>
        <v/>
      </c>
      <c r="Q142" s="14" t="str">
        <f t="shared" si="27"/>
        <v/>
      </c>
      <c r="R142" s="14" t="str">
        <f t="shared" si="27"/>
        <v/>
      </c>
      <c r="S142" s="14" t="str">
        <f t="shared" si="27"/>
        <v/>
      </c>
      <c r="T142" s="14" t="str">
        <f t="shared" si="27"/>
        <v/>
      </c>
    </row>
    <row r="143" spans="1:20" s="3" customFormat="1" ht="15.95" customHeight="1" x14ac:dyDescent="0.25">
      <c r="A143"/>
      <c r="B143" s="7" t="s">
        <v>619</v>
      </c>
      <c r="C143" s="7" t="s">
        <v>624</v>
      </c>
      <c r="D143" s="12" t="str">
        <f>LEFT(Table13[[#This Row],[Skill / Performance]],1)</f>
        <v>S</v>
      </c>
      <c r="E143" s="10" t="s">
        <v>27</v>
      </c>
      <c r="F143" s="7" t="s">
        <v>225</v>
      </c>
      <c r="G14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3" s="12"/>
      <c r="I143" s="12">
        <f ca="1">IF(ISBLANK(E143),"",IF(LEFT(E143,1)="P",3,IFERROR(IF(SEARCH(".",E143,3)&gt;0,IF(Table13[[#This Row],[Total]]&gt;0,1,Table13[[#This Row],[S Required]])),3)))</f>
        <v>1</v>
      </c>
      <c r="J143" s="12">
        <f>IF(ISBLANK(Table13[[#This Row],[Skill / Performance]]),"",COUNT(L143:AA143))</f>
        <v>0</v>
      </c>
      <c r="K143" s="12">
        <f ca="1">IF(Table13[[#This Row],[Total]]&gt;=Table13[[#This Row],[Required]],IF(Table13[[#This Row],[S Required]]=1,2,3),IF(Table13[[#This Row],[Total]]&gt;0,1,0))</f>
        <v>0</v>
      </c>
      <c r="L143" s="8"/>
      <c r="M143" s="8"/>
      <c r="N143" s="8"/>
      <c r="O143" s="9"/>
      <c r="P143" s="9"/>
      <c r="Q143" s="9"/>
      <c r="R143" s="9"/>
      <c r="S143" s="9"/>
      <c r="T143" s="9"/>
    </row>
    <row r="144" spans="1:20" s="3" customFormat="1" ht="15.95" customHeight="1" x14ac:dyDescent="0.25">
      <c r="A144"/>
      <c r="B144" s="7" t="s">
        <v>619</v>
      </c>
      <c r="C144" s="7" t="s">
        <v>624</v>
      </c>
      <c r="D144" s="12" t="str">
        <f>LEFT(Table13[[#This Row],[Skill / Performance]],1)</f>
        <v>S</v>
      </c>
      <c r="E144" s="10" t="s">
        <v>29</v>
      </c>
      <c r="F144" s="7" t="s">
        <v>226</v>
      </c>
      <c r="G14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4" s="12"/>
      <c r="I144" s="12">
        <f ca="1">IF(ISBLANK(E144),"",IF(LEFT(E144,1)="P",3,IFERROR(IF(SEARCH(".",E144,3)&gt;0,IF(Table13[[#This Row],[Total]]&gt;0,1,Table13[[#This Row],[S Required]])),3)))</f>
        <v>1</v>
      </c>
      <c r="J144" s="12">
        <f>IF(ISBLANK(Table13[[#This Row],[Skill / Performance]]),"",COUNT(L144:AA144))</f>
        <v>0</v>
      </c>
      <c r="K144" s="12">
        <f ca="1">IF(Table13[[#This Row],[Total]]&gt;=Table13[[#This Row],[Required]],IF(Table13[[#This Row],[S Required]]=1,2,3),IF(Table13[[#This Row],[Total]]&gt;0,1,0))</f>
        <v>0</v>
      </c>
      <c r="L144" s="8"/>
      <c r="M144" s="8"/>
      <c r="N144" s="8"/>
      <c r="O144" s="9"/>
      <c r="P144" s="9"/>
      <c r="Q144" s="9"/>
      <c r="R144" s="9"/>
      <c r="S144" s="9"/>
      <c r="T144" s="9"/>
    </row>
    <row r="145" spans="1:20" s="3" customFormat="1" ht="15.95" customHeight="1" x14ac:dyDescent="0.25">
      <c r="A145"/>
      <c r="B145" s="7" t="s">
        <v>619</v>
      </c>
      <c r="C145" s="7" t="s">
        <v>624</v>
      </c>
      <c r="D145" s="12" t="str">
        <f>LEFT(Table13[[#This Row],[Skill / Performance]],1)</f>
        <v>S</v>
      </c>
      <c r="E145" s="10" t="s">
        <v>30</v>
      </c>
      <c r="F145" s="7" t="s">
        <v>227</v>
      </c>
      <c r="G14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5" s="12"/>
      <c r="I145" s="12">
        <f ca="1">IF(ISBLANK(E145),"",IF(LEFT(E145,1)="P",3,IFERROR(IF(SEARCH(".",E145,3)&gt;0,IF(Table13[[#This Row],[Total]]&gt;0,1,Table13[[#This Row],[S Required]])),3)))</f>
        <v>1</v>
      </c>
      <c r="J145" s="12">
        <f>IF(ISBLANK(Table13[[#This Row],[Skill / Performance]]),"",COUNT(L145:AA145))</f>
        <v>0</v>
      </c>
      <c r="K145" s="12">
        <f ca="1">IF(Table13[[#This Row],[Total]]&gt;=Table13[[#This Row],[Required]],IF(Table13[[#This Row],[S Required]]=1,2,3),IF(Table13[[#This Row],[Total]]&gt;0,1,0))</f>
        <v>0</v>
      </c>
      <c r="L145" s="8"/>
      <c r="M145" s="8"/>
      <c r="N145" s="8"/>
      <c r="O145" s="9"/>
      <c r="P145" s="9"/>
      <c r="Q145" s="9"/>
      <c r="R145" s="9"/>
      <c r="S145" s="9"/>
      <c r="T145" s="9"/>
    </row>
    <row r="146" spans="1:20" s="3" customFormat="1" ht="15.95" customHeight="1" x14ac:dyDescent="0.25">
      <c r="A146"/>
      <c r="B146" s="7" t="s">
        <v>619</v>
      </c>
      <c r="C146" s="7" t="s">
        <v>624</v>
      </c>
      <c r="D146" s="12" t="str">
        <f>LEFT(Table13[[#This Row],[Skill / Performance]],1)</f>
        <v>S</v>
      </c>
      <c r="E146" s="10" t="s">
        <v>131</v>
      </c>
      <c r="F146" s="7" t="s">
        <v>228</v>
      </c>
      <c r="G146" s="7">
        <v>6</v>
      </c>
      <c r="H146" s="12">
        <f>COUNTIF(J147:J167, "&gt;0")</f>
        <v>0</v>
      </c>
      <c r="I146" s="12">
        <f>IF(ISBLANK(E146),"",IF(LEFT(E146,1)="P",3,IFERROR(IF(SEARCH(".",E146,3)&gt;0,IF(Table13[[#This Row],[Total]]&gt;0,1,Table13[[#This Row],[S Required]])),3)))</f>
        <v>3</v>
      </c>
      <c r="J146" s="12">
        <f>IF(ISBLANK(Table13[[#This Row],[Skill / Performance]]),"",COUNT(L146:AA146))</f>
        <v>0</v>
      </c>
      <c r="K146" s="12">
        <f>IF(Table13[[#This Row],[Total]]&gt;=Table13[[#This Row],[Required]],IF(Table13[[#This Row],[S Required]]=1,2,3),IF(Table13[[#This Row],[Total]]&gt;0,1,0))</f>
        <v>0</v>
      </c>
      <c r="L146" s="13" t="str">
        <f>IF(COUNTA(L147:L167)&gt;0,1,"")</f>
        <v/>
      </c>
      <c r="M146" s="13" t="str">
        <f t="shared" ref="M146:N146" si="28">IF(COUNTA(M147:M167)&gt;0,1,"")</f>
        <v/>
      </c>
      <c r="N146" s="13" t="str">
        <f t="shared" si="28"/>
        <v/>
      </c>
      <c r="O146" s="14" t="str">
        <f t="shared" ref="O146:T146" si="29">IF(COUNTA(O147:O167)&gt;0,1,"")</f>
        <v/>
      </c>
      <c r="P146" s="14" t="str">
        <f t="shared" si="29"/>
        <v/>
      </c>
      <c r="Q146" s="14" t="str">
        <f t="shared" si="29"/>
        <v/>
      </c>
      <c r="R146" s="14" t="str">
        <f t="shared" si="29"/>
        <v/>
      </c>
      <c r="S146" s="14" t="str">
        <f t="shared" si="29"/>
        <v/>
      </c>
      <c r="T146" s="14" t="str">
        <f t="shared" si="29"/>
        <v/>
      </c>
    </row>
    <row r="147" spans="1:20" s="3" customFormat="1" ht="15.95" customHeight="1" x14ac:dyDescent="0.25">
      <c r="A147"/>
      <c r="B147" s="7" t="s">
        <v>619</v>
      </c>
      <c r="C147" s="7" t="s">
        <v>624</v>
      </c>
      <c r="D147" s="12" t="str">
        <f>LEFT(Table13[[#This Row],[Skill / Performance]],1)</f>
        <v>S</v>
      </c>
      <c r="E147" s="10" t="s">
        <v>132</v>
      </c>
      <c r="F147" s="7" t="s">
        <v>229</v>
      </c>
      <c r="G14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7" s="12"/>
      <c r="I147" s="12">
        <f ca="1">IF(ISBLANK(E147),"",IF(LEFT(E147,1)="P",3,IFERROR(IF(SEARCH(".",E147,3)&gt;0,IF(Table13[[#This Row],[Total]]&gt;0,1,Table13[[#This Row],[S Required]])),3)))</f>
        <v>1</v>
      </c>
      <c r="J147" s="12">
        <f>IF(ISBLANK(Table13[[#This Row],[Skill / Performance]]),"",COUNT(L147:AA147))</f>
        <v>0</v>
      </c>
      <c r="K147" s="12">
        <f ca="1">IF(Table13[[#This Row],[Total]]&gt;=Table13[[#This Row],[Required]],IF(Table13[[#This Row],[S Required]]=1,2,3),IF(Table13[[#This Row],[Total]]&gt;0,1,0))</f>
        <v>0</v>
      </c>
      <c r="L147" s="8"/>
      <c r="M147" s="8"/>
      <c r="N147" s="8"/>
      <c r="O147" s="9"/>
      <c r="P147" s="9"/>
      <c r="Q147" s="9"/>
      <c r="R147" s="9"/>
      <c r="S147" s="9"/>
      <c r="T147" s="9"/>
    </row>
    <row r="148" spans="1:20" s="3" customFormat="1" ht="15.95" customHeight="1" x14ac:dyDescent="0.25">
      <c r="A148"/>
      <c r="B148" s="7" t="s">
        <v>619</v>
      </c>
      <c r="C148" s="7" t="s">
        <v>624</v>
      </c>
      <c r="D148" s="12" t="str">
        <f>LEFT(Table13[[#This Row],[Skill / Performance]],1)</f>
        <v>S</v>
      </c>
      <c r="E148" s="10" t="s">
        <v>153</v>
      </c>
      <c r="F148" s="7" t="s">
        <v>230</v>
      </c>
      <c r="G14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8" s="12"/>
      <c r="I148" s="12">
        <f ca="1">IF(ISBLANK(E148),"",IF(LEFT(E148,1)="P",3,IFERROR(IF(SEARCH(".",E148,3)&gt;0,IF(Table13[[#This Row],[Total]]&gt;0,1,Table13[[#This Row],[S Required]])),3)))</f>
        <v>1</v>
      </c>
      <c r="J148" s="12">
        <f>IF(ISBLANK(Table13[[#This Row],[Skill / Performance]]),"",COUNT(L148:AA148))</f>
        <v>0</v>
      </c>
      <c r="K148" s="12">
        <f ca="1">IF(Table13[[#This Row],[Total]]&gt;=Table13[[#This Row],[Required]],IF(Table13[[#This Row],[S Required]]=1,2,3),IF(Table13[[#This Row],[Total]]&gt;0,1,0))</f>
        <v>0</v>
      </c>
      <c r="L148" s="8"/>
      <c r="M148" s="8"/>
      <c r="N148" s="8"/>
      <c r="O148" s="9"/>
      <c r="P148" s="9"/>
      <c r="Q148" s="9"/>
      <c r="R148" s="9"/>
      <c r="S148" s="9"/>
      <c r="T148" s="9"/>
    </row>
    <row r="149" spans="1:20" s="3" customFormat="1" ht="15.95" customHeight="1" x14ac:dyDescent="0.25">
      <c r="A149"/>
      <c r="B149" s="7" t="s">
        <v>619</v>
      </c>
      <c r="C149" s="7" t="s">
        <v>624</v>
      </c>
      <c r="D149" s="12" t="str">
        <f>LEFT(Table13[[#This Row],[Skill / Performance]],1)</f>
        <v>S</v>
      </c>
      <c r="E149" s="10" t="s">
        <v>154</v>
      </c>
      <c r="F149" s="7" t="s">
        <v>231</v>
      </c>
      <c r="G14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49" s="12"/>
      <c r="I149" s="12">
        <f ca="1">IF(ISBLANK(E149),"",IF(LEFT(E149,1)="P",3,IFERROR(IF(SEARCH(".",E149,3)&gt;0,IF(Table13[[#This Row],[Total]]&gt;0,1,Table13[[#This Row],[S Required]])),3)))</f>
        <v>1</v>
      </c>
      <c r="J149" s="12">
        <f>IF(ISBLANK(Table13[[#This Row],[Skill / Performance]]),"",COUNT(L149:AA149))</f>
        <v>0</v>
      </c>
      <c r="K149" s="12">
        <f ca="1">IF(Table13[[#This Row],[Total]]&gt;=Table13[[#This Row],[Required]],IF(Table13[[#This Row],[S Required]]=1,2,3),IF(Table13[[#This Row],[Total]]&gt;0,1,0))</f>
        <v>0</v>
      </c>
      <c r="L149" s="8"/>
      <c r="M149" s="8"/>
      <c r="N149" s="8"/>
      <c r="O149" s="9"/>
      <c r="P149" s="9"/>
      <c r="Q149" s="9"/>
      <c r="R149" s="9"/>
      <c r="S149" s="9"/>
      <c r="T149" s="9"/>
    </row>
    <row r="150" spans="1:20" s="3" customFormat="1" ht="15.95" customHeight="1" x14ac:dyDescent="0.25">
      <c r="A150"/>
      <c r="B150" s="7" t="s">
        <v>619</v>
      </c>
      <c r="C150" s="7" t="s">
        <v>624</v>
      </c>
      <c r="D150" s="12" t="str">
        <f>LEFT(Table13[[#This Row],[Skill / Performance]],1)</f>
        <v>S</v>
      </c>
      <c r="E150" s="10" t="s">
        <v>155</v>
      </c>
      <c r="F150" s="7" t="s">
        <v>232</v>
      </c>
      <c r="G15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0" s="12"/>
      <c r="I150" s="12">
        <f ca="1">IF(ISBLANK(E150),"",IF(LEFT(E150,1)="P",3,IFERROR(IF(SEARCH(".",E150,3)&gt;0,IF(Table13[[#This Row],[Total]]&gt;0,1,Table13[[#This Row],[S Required]])),3)))</f>
        <v>1</v>
      </c>
      <c r="J150" s="12">
        <f>IF(ISBLANK(Table13[[#This Row],[Skill / Performance]]),"",COUNT(L150:AA150))</f>
        <v>0</v>
      </c>
      <c r="K150" s="12">
        <f ca="1">IF(Table13[[#This Row],[Total]]&gt;=Table13[[#This Row],[Required]],IF(Table13[[#This Row],[S Required]]=1,2,3),IF(Table13[[#This Row],[Total]]&gt;0,1,0))</f>
        <v>0</v>
      </c>
      <c r="L150" s="8"/>
      <c r="M150" s="8"/>
      <c r="N150" s="8"/>
      <c r="O150" s="9"/>
      <c r="P150" s="9"/>
      <c r="Q150" s="9"/>
      <c r="R150" s="9"/>
      <c r="S150" s="9"/>
      <c r="T150" s="9"/>
    </row>
    <row r="151" spans="1:20" s="3" customFormat="1" ht="15.95" customHeight="1" x14ac:dyDescent="0.25">
      <c r="A151"/>
      <c r="B151" s="7" t="s">
        <v>619</v>
      </c>
      <c r="C151" s="7" t="s">
        <v>624</v>
      </c>
      <c r="D151" s="12" t="str">
        <f>LEFT(Table13[[#This Row],[Skill / Performance]],1)</f>
        <v>S</v>
      </c>
      <c r="E151" s="10" t="s">
        <v>156</v>
      </c>
      <c r="F151" s="7" t="s">
        <v>233</v>
      </c>
      <c r="G15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1" s="12"/>
      <c r="I151" s="12">
        <f ca="1">IF(ISBLANK(E151),"",IF(LEFT(E151,1)="P",3,IFERROR(IF(SEARCH(".",E151,3)&gt;0,IF(Table13[[#This Row],[Total]]&gt;0,1,Table13[[#This Row],[S Required]])),3)))</f>
        <v>1</v>
      </c>
      <c r="J151" s="12">
        <f>IF(ISBLANK(Table13[[#This Row],[Skill / Performance]]),"",COUNT(L151:AA151))</f>
        <v>0</v>
      </c>
      <c r="K151" s="12">
        <f ca="1">IF(Table13[[#This Row],[Total]]&gt;=Table13[[#This Row],[Required]],IF(Table13[[#This Row],[S Required]]=1,2,3),IF(Table13[[#This Row],[Total]]&gt;0,1,0))</f>
        <v>0</v>
      </c>
      <c r="L151" s="8"/>
      <c r="M151" s="8"/>
      <c r="N151" s="8"/>
      <c r="O151" s="9"/>
      <c r="P151" s="9"/>
      <c r="Q151" s="9"/>
      <c r="R151" s="9"/>
      <c r="S151" s="9"/>
      <c r="T151" s="9"/>
    </row>
    <row r="152" spans="1:20" s="3" customFormat="1" ht="15.95" customHeight="1" x14ac:dyDescent="0.25">
      <c r="A152"/>
      <c r="B152" s="7" t="s">
        <v>619</v>
      </c>
      <c r="C152" s="7" t="s">
        <v>624</v>
      </c>
      <c r="D152" s="12" t="str">
        <f>LEFT(Table13[[#This Row],[Skill / Performance]],1)</f>
        <v>S</v>
      </c>
      <c r="E152" s="10" t="s">
        <v>157</v>
      </c>
      <c r="F152" s="7" t="s">
        <v>234</v>
      </c>
      <c r="G15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2" s="12"/>
      <c r="I152" s="12">
        <f ca="1">IF(ISBLANK(E152),"",IF(LEFT(E152,1)="P",3,IFERROR(IF(SEARCH(".",E152,3)&gt;0,IF(Table13[[#This Row],[Total]]&gt;0,1,Table13[[#This Row],[S Required]])),3)))</f>
        <v>1</v>
      </c>
      <c r="J152" s="12">
        <f>IF(ISBLANK(Table13[[#This Row],[Skill / Performance]]),"",COUNT(L152:AA152))</f>
        <v>0</v>
      </c>
      <c r="K152" s="12">
        <f ca="1">IF(Table13[[#This Row],[Total]]&gt;=Table13[[#This Row],[Required]],IF(Table13[[#This Row],[S Required]]=1,2,3),IF(Table13[[#This Row],[Total]]&gt;0,1,0))</f>
        <v>0</v>
      </c>
      <c r="L152" s="8"/>
      <c r="M152" s="8"/>
      <c r="N152" s="8"/>
      <c r="O152" s="9"/>
      <c r="P152" s="9"/>
      <c r="Q152" s="9"/>
      <c r="R152" s="9"/>
      <c r="S152" s="9"/>
      <c r="T152" s="9"/>
    </row>
    <row r="153" spans="1:20" s="3" customFormat="1" ht="15.95" customHeight="1" x14ac:dyDescent="0.25">
      <c r="A153"/>
      <c r="B153" s="7" t="s">
        <v>619</v>
      </c>
      <c r="C153" s="7" t="s">
        <v>624</v>
      </c>
      <c r="D153" s="12" t="str">
        <f>LEFT(Table13[[#This Row],[Skill / Performance]],1)</f>
        <v>S</v>
      </c>
      <c r="E153" s="10" t="s">
        <v>158</v>
      </c>
      <c r="F153" s="7" t="s">
        <v>235</v>
      </c>
      <c r="G15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3" s="12"/>
      <c r="I153" s="12">
        <f ca="1">IF(ISBLANK(E153),"",IF(LEFT(E153,1)="P",3,IFERROR(IF(SEARCH(".",E153,3)&gt;0,IF(Table13[[#This Row],[Total]]&gt;0,1,Table13[[#This Row],[S Required]])),3)))</f>
        <v>1</v>
      </c>
      <c r="J153" s="12">
        <f>IF(ISBLANK(Table13[[#This Row],[Skill / Performance]]),"",COUNT(L153:AA153))</f>
        <v>0</v>
      </c>
      <c r="K153" s="12">
        <f ca="1">IF(Table13[[#This Row],[Total]]&gt;=Table13[[#This Row],[Required]],IF(Table13[[#This Row],[S Required]]=1,2,3),IF(Table13[[#This Row],[Total]]&gt;0,1,0))</f>
        <v>0</v>
      </c>
      <c r="L153" s="8"/>
      <c r="M153" s="8"/>
      <c r="N153" s="8"/>
      <c r="O153" s="9"/>
      <c r="P153" s="9"/>
      <c r="Q153" s="9"/>
      <c r="R153" s="9"/>
      <c r="S153" s="9"/>
      <c r="T153" s="9"/>
    </row>
    <row r="154" spans="1:20" s="3" customFormat="1" ht="15.95" customHeight="1" x14ac:dyDescent="0.25">
      <c r="A154"/>
      <c r="B154" s="7" t="s">
        <v>619</v>
      </c>
      <c r="C154" s="7" t="s">
        <v>624</v>
      </c>
      <c r="D154" s="12" t="str">
        <f>LEFT(Table13[[#This Row],[Skill / Performance]],1)</f>
        <v>S</v>
      </c>
      <c r="E154" s="10" t="s">
        <v>159</v>
      </c>
      <c r="F154" s="7" t="s">
        <v>236</v>
      </c>
      <c r="G15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4" s="12"/>
      <c r="I154" s="12">
        <f ca="1">IF(ISBLANK(E154),"",IF(LEFT(E154,1)="P",3,IFERROR(IF(SEARCH(".",E154,3)&gt;0,IF(Table13[[#This Row],[Total]]&gt;0,1,Table13[[#This Row],[S Required]])),3)))</f>
        <v>1</v>
      </c>
      <c r="J154" s="12">
        <f>IF(ISBLANK(Table13[[#This Row],[Skill / Performance]]),"",COUNT(L154:AA154))</f>
        <v>0</v>
      </c>
      <c r="K154" s="12">
        <f ca="1">IF(Table13[[#This Row],[Total]]&gt;=Table13[[#This Row],[Required]],IF(Table13[[#This Row],[S Required]]=1,2,3),IF(Table13[[#This Row],[Total]]&gt;0,1,0))</f>
        <v>0</v>
      </c>
      <c r="L154" s="8"/>
      <c r="M154" s="8"/>
      <c r="N154" s="8"/>
      <c r="O154" s="9"/>
      <c r="P154" s="9"/>
      <c r="Q154" s="9"/>
      <c r="R154" s="9"/>
      <c r="S154" s="9"/>
      <c r="T154" s="9"/>
    </row>
    <row r="155" spans="1:20" s="3" customFormat="1" ht="15.95" customHeight="1" x14ac:dyDescent="0.25">
      <c r="A155"/>
      <c r="B155" s="7" t="s">
        <v>619</v>
      </c>
      <c r="C155" s="7" t="s">
        <v>624</v>
      </c>
      <c r="D155" s="12" t="str">
        <f>LEFT(Table13[[#This Row],[Skill / Performance]],1)</f>
        <v>S</v>
      </c>
      <c r="E155" s="10" t="s">
        <v>160</v>
      </c>
      <c r="F155" s="7" t="s">
        <v>237</v>
      </c>
      <c r="G1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5" s="12"/>
      <c r="I155" s="12">
        <f ca="1">IF(ISBLANK(E155),"",IF(LEFT(E155,1)="P",3,IFERROR(IF(SEARCH(".",E155,3)&gt;0,IF(Table13[[#This Row],[Total]]&gt;0,1,Table13[[#This Row],[S Required]])),3)))</f>
        <v>1</v>
      </c>
      <c r="J155" s="12">
        <f>IF(ISBLANK(Table13[[#This Row],[Skill / Performance]]),"",COUNT(L155:AA155))</f>
        <v>0</v>
      </c>
      <c r="K155" s="12">
        <f ca="1">IF(Table13[[#This Row],[Total]]&gt;=Table13[[#This Row],[Required]],IF(Table13[[#This Row],[S Required]]=1,2,3),IF(Table13[[#This Row],[Total]]&gt;0,1,0))</f>
        <v>0</v>
      </c>
      <c r="L155" s="8"/>
      <c r="M155" s="8"/>
      <c r="N155" s="8"/>
      <c r="O155" s="9"/>
      <c r="P155" s="9"/>
      <c r="Q155" s="9"/>
      <c r="R155" s="9"/>
      <c r="S155" s="9"/>
      <c r="T155" s="9"/>
    </row>
    <row r="156" spans="1:20" s="3" customFormat="1" ht="15.95" customHeight="1" x14ac:dyDescent="0.25">
      <c r="A156"/>
      <c r="B156" s="7" t="s">
        <v>619</v>
      </c>
      <c r="C156" s="7" t="s">
        <v>624</v>
      </c>
      <c r="D156" s="12" t="str">
        <f>LEFT(Table13[[#This Row],[Skill / Performance]],1)</f>
        <v>S</v>
      </c>
      <c r="E156" s="10" t="s">
        <v>161</v>
      </c>
      <c r="F156" s="7" t="s">
        <v>238</v>
      </c>
      <c r="G1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6" s="12"/>
      <c r="I156" s="12">
        <f ca="1">IF(ISBLANK(E156),"",IF(LEFT(E156,1)="P",3,IFERROR(IF(SEARCH(".",E156,3)&gt;0,IF(Table13[[#This Row],[Total]]&gt;0,1,Table13[[#This Row],[S Required]])),3)))</f>
        <v>1</v>
      </c>
      <c r="J156" s="12">
        <f>IF(ISBLANK(Table13[[#This Row],[Skill / Performance]]),"",COUNT(L156:AA156))</f>
        <v>0</v>
      </c>
      <c r="K156" s="12">
        <f ca="1">IF(Table13[[#This Row],[Total]]&gt;=Table13[[#This Row],[Required]],IF(Table13[[#This Row],[S Required]]=1,2,3),IF(Table13[[#This Row],[Total]]&gt;0,1,0))</f>
        <v>0</v>
      </c>
      <c r="L156" s="8"/>
      <c r="M156" s="8"/>
      <c r="N156" s="8"/>
      <c r="O156" s="9"/>
      <c r="P156" s="9"/>
      <c r="Q156" s="9"/>
      <c r="R156" s="9"/>
      <c r="S156" s="9"/>
      <c r="T156" s="9"/>
    </row>
    <row r="157" spans="1:20" s="3" customFormat="1" ht="15.95" customHeight="1" x14ac:dyDescent="0.25">
      <c r="A157"/>
      <c r="B157" s="7" t="s">
        <v>619</v>
      </c>
      <c r="C157" s="7" t="s">
        <v>624</v>
      </c>
      <c r="D157" s="12" t="str">
        <f>LEFT(Table13[[#This Row],[Skill / Performance]],1)</f>
        <v>S</v>
      </c>
      <c r="E157" s="10" t="s">
        <v>162</v>
      </c>
      <c r="F157" s="7" t="s">
        <v>239</v>
      </c>
      <c r="G1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7" s="12"/>
      <c r="I157" s="12">
        <f ca="1">IF(ISBLANK(E157),"",IF(LEFT(E157,1)="P",3,IFERROR(IF(SEARCH(".",E157,3)&gt;0,IF(Table13[[#This Row],[Total]]&gt;0,1,Table13[[#This Row],[S Required]])),3)))</f>
        <v>1</v>
      </c>
      <c r="J157" s="12">
        <f>IF(ISBLANK(Table13[[#This Row],[Skill / Performance]]),"",COUNT(L157:AA157))</f>
        <v>0</v>
      </c>
      <c r="K157" s="12">
        <f ca="1">IF(Table13[[#This Row],[Total]]&gt;=Table13[[#This Row],[Required]],IF(Table13[[#This Row],[S Required]]=1,2,3),IF(Table13[[#This Row],[Total]]&gt;0,1,0))</f>
        <v>0</v>
      </c>
      <c r="L157" s="8"/>
      <c r="M157" s="8"/>
      <c r="N157" s="8"/>
      <c r="O157" s="9"/>
      <c r="P157" s="9"/>
      <c r="Q157" s="9"/>
      <c r="R157" s="9"/>
      <c r="S157" s="9"/>
      <c r="T157" s="9"/>
    </row>
    <row r="158" spans="1:20" s="3" customFormat="1" ht="15.95" customHeight="1" x14ac:dyDescent="0.25">
      <c r="A158"/>
      <c r="B158" s="7" t="s">
        <v>619</v>
      </c>
      <c r="C158" s="7" t="s">
        <v>624</v>
      </c>
      <c r="D158" s="12" t="str">
        <f>LEFT(Table13[[#This Row],[Skill / Performance]],1)</f>
        <v>S</v>
      </c>
      <c r="E158" s="10" t="s">
        <v>163</v>
      </c>
      <c r="F158" s="7" t="s">
        <v>240</v>
      </c>
      <c r="G15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8" s="12"/>
      <c r="I158" s="12">
        <f ca="1">IF(ISBLANK(E158),"",IF(LEFT(E158,1)="P",3,IFERROR(IF(SEARCH(".",E158,3)&gt;0,IF(Table13[[#This Row],[Total]]&gt;0,1,Table13[[#This Row],[S Required]])),3)))</f>
        <v>1</v>
      </c>
      <c r="J158" s="12">
        <f>IF(ISBLANK(Table13[[#This Row],[Skill / Performance]]),"",COUNT(L158:AA158))</f>
        <v>0</v>
      </c>
      <c r="K158" s="12">
        <f ca="1">IF(Table13[[#This Row],[Total]]&gt;=Table13[[#This Row],[Required]],IF(Table13[[#This Row],[S Required]]=1,2,3),IF(Table13[[#This Row],[Total]]&gt;0,1,0))</f>
        <v>0</v>
      </c>
      <c r="L158" s="8"/>
      <c r="M158" s="8"/>
      <c r="N158" s="8"/>
      <c r="O158" s="9"/>
      <c r="P158" s="9"/>
      <c r="Q158" s="9"/>
      <c r="R158" s="9"/>
      <c r="S158" s="9"/>
      <c r="T158" s="9"/>
    </row>
    <row r="159" spans="1:20" s="3" customFormat="1" ht="15.95" customHeight="1" x14ac:dyDescent="0.25">
      <c r="A159"/>
      <c r="B159" s="7" t="s">
        <v>619</v>
      </c>
      <c r="C159" s="7" t="s">
        <v>624</v>
      </c>
      <c r="D159" s="12" t="str">
        <f>LEFT(Table13[[#This Row],[Skill / Performance]],1)</f>
        <v>S</v>
      </c>
      <c r="E159" s="10" t="s">
        <v>133</v>
      </c>
      <c r="F159" s="7" t="s">
        <v>241</v>
      </c>
      <c r="G15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59" s="12"/>
      <c r="I159" s="12">
        <f ca="1">IF(ISBLANK(E159),"",IF(LEFT(E159,1)="P",3,IFERROR(IF(SEARCH(".",E159,3)&gt;0,IF(Table13[[#This Row],[Total]]&gt;0,1,Table13[[#This Row],[S Required]])),3)))</f>
        <v>1</v>
      </c>
      <c r="J159" s="12">
        <f>IF(ISBLANK(Table13[[#This Row],[Skill / Performance]]),"",COUNT(L159:AA159))</f>
        <v>0</v>
      </c>
      <c r="K159" s="12">
        <f ca="1">IF(Table13[[#This Row],[Total]]&gt;=Table13[[#This Row],[Required]],IF(Table13[[#This Row],[S Required]]=1,2,3),IF(Table13[[#This Row],[Total]]&gt;0,1,0))</f>
        <v>0</v>
      </c>
      <c r="L159" s="8"/>
      <c r="M159" s="8"/>
      <c r="N159" s="8"/>
      <c r="O159" s="9"/>
      <c r="P159" s="9"/>
      <c r="Q159" s="9"/>
      <c r="R159" s="9"/>
      <c r="S159" s="9"/>
      <c r="T159" s="9"/>
    </row>
    <row r="160" spans="1:20" s="3" customFormat="1" ht="15.95" customHeight="1" x14ac:dyDescent="0.25">
      <c r="A160"/>
      <c r="B160" s="7" t="s">
        <v>619</v>
      </c>
      <c r="C160" s="7" t="s">
        <v>624</v>
      </c>
      <c r="D160" s="12" t="str">
        <f>LEFT(Table13[[#This Row],[Skill / Performance]],1)</f>
        <v>S</v>
      </c>
      <c r="E160" s="10" t="s">
        <v>282</v>
      </c>
      <c r="F160" s="7" t="s">
        <v>242</v>
      </c>
      <c r="G16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0" s="12"/>
      <c r="I160" s="12">
        <f ca="1">IF(ISBLANK(E160),"",IF(LEFT(E160,1)="P",3,IFERROR(IF(SEARCH(".",E160,3)&gt;0,IF(Table13[[#This Row],[Total]]&gt;0,1,Table13[[#This Row],[S Required]])),3)))</f>
        <v>1</v>
      </c>
      <c r="J160" s="12">
        <f>IF(ISBLANK(Table13[[#This Row],[Skill / Performance]]),"",COUNT(L160:AA160))</f>
        <v>0</v>
      </c>
      <c r="K160" s="12">
        <f ca="1">IF(Table13[[#This Row],[Total]]&gt;=Table13[[#This Row],[Required]],IF(Table13[[#This Row],[S Required]]=1,2,3),IF(Table13[[#This Row],[Total]]&gt;0,1,0))</f>
        <v>0</v>
      </c>
      <c r="L160" s="8"/>
      <c r="M160" s="8"/>
      <c r="N160" s="8"/>
      <c r="O160" s="9"/>
      <c r="P160" s="9"/>
      <c r="Q160" s="9"/>
      <c r="R160" s="9"/>
      <c r="S160" s="9"/>
      <c r="T160" s="9"/>
    </row>
    <row r="161" spans="1:20" s="3" customFormat="1" ht="15.95" customHeight="1" x14ac:dyDescent="0.25">
      <c r="A161"/>
      <c r="B161" s="7" t="s">
        <v>619</v>
      </c>
      <c r="C161" s="7" t="s">
        <v>624</v>
      </c>
      <c r="D161" s="12" t="str">
        <f>LEFT(Table13[[#This Row],[Skill / Performance]],1)</f>
        <v>S</v>
      </c>
      <c r="E161" s="10" t="s">
        <v>283</v>
      </c>
      <c r="F161" s="7" t="s">
        <v>243</v>
      </c>
      <c r="G16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1" s="12"/>
      <c r="I161" s="12">
        <f ca="1">IF(ISBLANK(E161),"",IF(LEFT(E161,1)="P",3,IFERROR(IF(SEARCH(".",E161,3)&gt;0,IF(Table13[[#This Row],[Total]]&gt;0,1,Table13[[#This Row],[S Required]])),3)))</f>
        <v>1</v>
      </c>
      <c r="J161" s="12">
        <f>IF(ISBLANK(Table13[[#This Row],[Skill / Performance]]),"",COUNT(L161:AA161))</f>
        <v>0</v>
      </c>
      <c r="K161" s="12">
        <f ca="1">IF(Table13[[#This Row],[Total]]&gt;=Table13[[#This Row],[Required]],IF(Table13[[#This Row],[S Required]]=1,2,3),IF(Table13[[#This Row],[Total]]&gt;0,1,0))</f>
        <v>0</v>
      </c>
      <c r="L161" s="8"/>
      <c r="M161" s="8"/>
      <c r="N161" s="8"/>
      <c r="O161" s="9"/>
      <c r="P161" s="9"/>
      <c r="Q161" s="9"/>
      <c r="R161" s="9"/>
      <c r="S161" s="9"/>
      <c r="T161" s="9"/>
    </row>
    <row r="162" spans="1:20" s="3" customFormat="1" ht="15.95" customHeight="1" x14ac:dyDescent="0.25">
      <c r="A162"/>
      <c r="B162" s="7" t="s">
        <v>619</v>
      </c>
      <c r="C162" s="7" t="s">
        <v>624</v>
      </c>
      <c r="D162" s="12" t="str">
        <f>LEFT(Table13[[#This Row],[Skill / Performance]],1)</f>
        <v>S</v>
      </c>
      <c r="E162" s="10" t="s">
        <v>284</v>
      </c>
      <c r="F162" s="7" t="s">
        <v>244</v>
      </c>
      <c r="G16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2" s="12"/>
      <c r="I162" s="12">
        <f ca="1">IF(ISBLANK(E162),"",IF(LEFT(E162,1)="P",3,IFERROR(IF(SEARCH(".",E162,3)&gt;0,IF(Table13[[#This Row],[Total]]&gt;0,1,Table13[[#This Row],[S Required]])),3)))</f>
        <v>1</v>
      </c>
      <c r="J162" s="12">
        <f>IF(ISBLANK(Table13[[#This Row],[Skill / Performance]]),"",COUNT(L162:AA162))</f>
        <v>0</v>
      </c>
      <c r="K162" s="12">
        <f ca="1">IF(Table13[[#This Row],[Total]]&gt;=Table13[[#This Row],[Required]],IF(Table13[[#This Row],[S Required]]=1,2,3),IF(Table13[[#This Row],[Total]]&gt;0,1,0))</f>
        <v>0</v>
      </c>
      <c r="L162" s="8"/>
      <c r="M162" s="8"/>
      <c r="N162" s="8"/>
      <c r="O162" s="9"/>
      <c r="P162" s="9"/>
      <c r="Q162" s="9"/>
      <c r="R162" s="9"/>
      <c r="S162" s="9"/>
      <c r="T162" s="9"/>
    </row>
    <row r="163" spans="1:20" s="3" customFormat="1" ht="15.95" customHeight="1" x14ac:dyDescent="0.25">
      <c r="A163"/>
      <c r="B163" s="7" t="s">
        <v>619</v>
      </c>
      <c r="C163" s="7" t="s">
        <v>624</v>
      </c>
      <c r="D163" s="12" t="str">
        <f>LEFT(Table13[[#This Row],[Skill / Performance]],1)</f>
        <v>S</v>
      </c>
      <c r="E163" s="10" t="s">
        <v>285</v>
      </c>
      <c r="F163" s="7" t="s">
        <v>245</v>
      </c>
      <c r="G16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3" s="12"/>
      <c r="I163" s="12">
        <f ca="1">IF(ISBLANK(E163),"",IF(LEFT(E163,1)="P",3,IFERROR(IF(SEARCH(".",E163,3)&gt;0,IF(Table13[[#This Row],[Total]]&gt;0,1,Table13[[#This Row],[S Required]])),3)))</f>
        <v>1</v>
      </c>
      <c r="J163" s="12">
        <f>IF(ISBLANK(Table13[[#This Row],[Skill / Performance]]),"",COUNT(L163:AA163))</f>
        <v>0</v>
      </c>
      <c r="K163" s="12">
        <f ca="1">IF(Table13[[#This Row],[Total]]&gt;=Table13[[#This Row],[Required]],IF(Table13[[#This Row],[S Required]]=1,2,3),IF(Table13[[#This Row],[Total]]&gt;0,1,0))</f>
        <v>0</v>
      </c>
      <c r="L163" s="8"/>
      <c r="M163" s="8"/>
      <c r="N163" s="8"/>
      <c r="O163" s="9"/>
      <c r="P163" s="9"/>
      <c r="Q163" s="9"/>
      <c r="R163" s="9"/>
      <c r="S163" s="9"/>
      <c r="T163" s="9"/>
    </row>
    <row r="164" spans="1:20" s="3" customFormat="1" ht="15.95" customHeight="1" x14ac:dyDescent="0.25">
      <c r="A164"/>
      <c r="B164" s="7" t="s">
        <v>619</v>
      </c>
      <c r="C164" s="7" t="s">
        <v>624</v>
      </c>
      <c r="D164" s="12" t="str">
        <f>LEFT(Table13[[#This Row],[Skill / Performance]],1)</f>
        <v>S</v>
      </c>
      <c r="E164" s="10" t="s">
        <v>286</v>
      </c>
      <c r="F164" s="7" t="s">
        <v>246</v>
      </c>
      <c r="G16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4" s="12"/>
      <c r="I164" s="12">
        <f ca="1">IF(ISBLANK(E164),"",IF(LEFT(E164,1)="P",3,IFERROR(IF(SEARCH(".",E164,3)&gt;0,IF(Table13[[#This Row],[Total]]&gt;0,1,Table13[[#This Row],[S Required]])),3)))</f>
        <v>1</v>
      </c>
      <c r="J164" s="12">
        <f>IF(ISBLANK(Table13[[#This Row],[Skill / Performance]]),"",COUNT(L164:AA164))</f>
        <v>0</v>
      </c>
      <c r="K164" s="12">
        <f ca="1">IF(Table13[[#This Row],[Total]]&gt;=Table13[[#This Row],[Required]],IF(Table13[[#This Row],[S Required]]=1,2,3),IF(Table13[[#This Row],[Total]]&gt;0,1,0))</f>
        <v>0</v>
      </c>
      <c r="L164" s="8"/>
      <c r="M164" s="8"/>
      <c r="N164" s="8"/>
      <c r="O164" s="9"/>
      <c r="P164" s="9"/>
      <c r="Q164" s="9"/>
      <c r="R164" s="9"/>
      <c r="S164" s="9"/>
      <c r="T164" s="9"/>
    </row>
    <row r="165" spans="1:20" s="3" customFormat="1" ht="15.95" customHeight="1" x14ac:dyDescent="0.25">
      <c r="A165"/>
      <c r="B165" s="7" t="s">
        <v>619</v>
      </c>
      <c r="C165" s="7" t="s">
        <v>624</v>
      </c>
      <c r="D165" s="12" t="str">
        <f>LEFT(Table13[[#This Row],[Skill / Performance]],1)</f>
        <v>S</v>
      </c>
      <c r="E165" s="10" t="s">
        <v>287</v>
      </c>
      <c r="F165" s="7" t="s">
        <v>247</v>
      </c>
      <c r="G16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5" s="12"/>
      <c r="I165" s="12">
        <f ca="1">IF(ISBLANK(E165),"",IF(LEFT(E165,1)="P",3,IFERROR(IF(SEARCH(".",E165,3)&gt;0,IF(Table13[[#This Row],[Total]]&gt;0,1,Table13[[#This Row],[S Required]])),3)))</f>
        <v>1</v>
      </c>
      <c r="J165" s="12">
        <f>IF(ISBLANK(Table13[[#This Row],[Skill / Performance]]),"",COUNT(L165:AA165))</f>
        <v>0</v>
      </c>
      <c r="K165" s="12">
        <f ca="1">IF(Table13[[#This Row],[Total]]&gt;=Table13[[#This Row],[Required]],IF(Table13[[#This Row],[S Required]]=1,2,3),IF(Table13[[#This Row],[Total]]&gt;0,1,0))</f>
        <v>0</v>
      </c>
      <c r="L165" s="8"/>
      <c r="M165" s="8"/>
      <c r="N165" s="8"/>
      <c r="O165" s="9"/>
      <c r="P165" s="9"/>
      <c r="Q165" s="9"/>
      <c r="R165" s="9"/>
      <c r="S165" s="9"/>
      <c r="T165" s="9"/>
    </row>
    <row r="166" spans="1:20" s="3" customFormat="1" ht="15.95" customHeight="1" x14ac:dyDescent="0.25">
      <c r="A166"/>
      <c r="B166" s="7" t="s">
        <v>619</v>
      </c>
      <c r="C166" s="7" t="s">
        <v>624</v>
      </c>
      <c r="D166" s="12" t="str">
        <f>LEFT(Table13[[#This Row],[Skill / Performance]],1)</f>
        <v>S</v>
      </c>
      <c r="E166" s="10" t="s">
        <v>288</v>
      </c>
      <c r="F166" s="7" t="s">
        <v>248</v>
      </c>
      <c r="G16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6" s="12"/>
      <c r="I166" s="12">
        <f ca="1">IF(ISBLANK(E166),"",IF(LEFT(E166,1)="P",3,IFERROR(IF(SEARCH(".",E166,3)&gt;0,IF(Table13[[#This Row],[Total]]&gt;0,1,Table13[[#This Row],[S Required]])),3)))</f>
        <v>1</v>
      </c>
      <c r="J166" s="12">
        <f>IF(ISBLANK(Table13[[#This Row],[Skill / Performance]]),"",COUNT(L166:AA166))</f>
        <v>0</v>
      </c>
      <c r="K166" s="12">
        <f ca="1">IF(Table13[[#This Row],[Total]]&gt;=Table13[[#This Row],[Required]],IF(Table13[[#This Row],[S Required]]=1,2,3),IF(Table13[[#This Row],[Total]]&gt;0,1,0))</f>
        <v>0</v>
      </c>
      <c r="L166" s="8"/>
      <c r="M166" s="8"/>
      <c r="N166" s="8"/>
      <c r="O166" s="9"/>
      <c r="P166" s="9"/>
      <c r="Q166" s="9"/>
      <c r="R166" s="9"/>
      <c r="S166" s="9"/>
      <c r="T166" s="9"/>
    </row>
    <row r="167" spans="1:20" s="3" customFormat="1" ht="15.95" customHeight="1" x14ac:dyDescent="0.25">
      <c r="A167"/>
      <c r="B167" s="7" t="s">
        <v>619</v>
      </c>
      <c r="C167" s="7" t="s">
        <v>624</v>
      </c>
      <c r="D167" s="12" t="str">
        <f>LEFT(Table13[[#This Row],[Skill / Performance]],1)</f>
        <v>S</v>
      </c>
      <c r="E167" s="10" t="s">
        <v>289</v>
      </c>
      <c r="F167" s="7" t="s">
        <v>92</v>
      </c>
      <c r="G16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67" s="12"/>
      <c r="I167" s="12">
        <f ca="1">IF(ISBLANK(E167),"",IF(LEFT(E167,1)="P",3,IFERROR(IF(SEARCH(".",E167,3)&gt;0,IF(Table13[[#This Row],[Total]]&gt;0,1,Table13[[#This Row],[S Required]])),3)))</f>
        <v>1</v>
      </c>
      <c r="J167" s="12">
        <f>IF(ISBLANK(Table13[[#This Row],[Skill / Performance]]),"",COUNT(L167:AA167))</f>
        <v>0</v>
      </c>
      <c r="K167" s="12">
        <f ca="1">IF(Table13[[#This Row],[Total]]&gt;=Table13[[#This Row],[Required]],IF(Table13[[#This Row],[S Required]]=1,2,3),IF(Table13[[#This Row],[Total]]&gt;0,1,0))</f>
        <v>0</v>
      </c>
      <c r="L167" s="8"/>
      <c r="M167" s="8"/>
      <c r="N167" s="8"/>
      <c r="O167" s="9"/>
      <c r="P167" s="9"/>
      <c r="Q167" s="9"/>
      <c r="R167" s="9"/>
      <c r="S167" s="9"/>
      <c r="T167" s="9"/>
    </row>
    <row r="168" spans="1:20" s="3" customFormat="1" ht="15.95" customHeight="1" x14ac:dyDescent="0.25">
      <c r="A168"/>
      <c r="B168" s="7" t="s">
        <v>619</v>
      </c>
      <c r="C168" s="7" t="s">
        <v>624</v>
      </c>
      <c r="D168" s="12" t="str">
        <f>LEFT(Table13[[#This Row],[Skill / Performance]],1)</f>
        <v>P</v>
      </c>
      <c r="E168" s="10" t="s">
        <v>129</v>
      </c>
      <c r="F168" s="7" t="s">
        <v>249</v>
      </c>
      <c r="G16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68" s="12"/>
      <c r="I168" s="12">
        <f>IF(ISBLANK(E168),"",IF(LEFT(E168,1)="P",3,IFERROR(IF(SEARCH(".",E168,3)&gt;0,IF(Table13[[#This Row],[Total]]&gt;0,1,Table13[[#This Row],[S Required]])),3)))</f>
        <v>3</v>
      </c>
      <c r="J168" s="12">
        <f>IF(ISBLANK(Table13[[#This Row],[Skill / Performance]]),"",COUNT(L168:AA168))</f>
        <v>0</v>
      </c>
      <c r="K168" s="12">
        <f>IF(Table13[[#This Row],[Total]]&gt;=Table13[[#This Row],[Required]],IF(Table13[[#This Row],[S Required]]=1,2,3),IF(Table13[[#This Row],[Total]]&gt;0,1,0))</f>
        <v>0</v>
      </c>
      <c r="L168" s="8"/>
      <c r="M168" s="8"/>
      <c r="N168" s="8"/>
      <c r="O168" s="9"/>
      <c r="P168" s="9"/>
      <c r="Q168" s="9"/>
      <c r="R168" s="9"/>
      <c r="S168" s="9"/>
      <c r="T168" s="9"/>
    </row>
    <row r="169" spans="1:20" s="3" customFormat="1" ht="15.95" customHeight="1" x14ac:dyDescent="0.25">
      <c r="A169"/>
      <c r="B169" s="7" t="s">
        <v>619</v>
      </c>
      <c r="C169" s="7" t="s">
        <v>624</v>
      </c>
      <c r="D169" s="12" t="str">
        <f>LEFT(Table13[[#This Row],[Skill / Performance]],1)</f>
        <v>S</v>
      </c>
      <c r="E169" s="10" t="s">
        <v>134</v>
      </c>
      <c r="F169" s="7" t="s">
        <v>250</v>
      </c>
      <c r="G169" s="7">
        <v>2</v>
      </c>
      <c r="H169" s="12">
        <f>COUNTIF(J170:J176, "&gt;0")</f>
        <v>0</v>
      </c>
      <c r="I169" s="12">
        <f>IF(ISBLANK(E169),"",IF(LEFT(E169,1)="P",3,IFERROR(IF(SEARCH(".",E169,3)&gt;0,IF(Table13[[#This Row],[Total]]&gt;0,1,Table13[[#This Row],[S Required]])),3)))</f>
        <v>3</v>
      </c>
      <c r="J169" s="12">
        <f>IF(ISBLANK(Table13[[#This Row],[Skill / Performance]]),"",COUNT(L169:AA169))</f>
        <v>0</v>
      </c>
      <c r="K169" s="12">
        <f>IF(Table13[[#This Row],[Total]]&gt;=Table13[[#This Row],[Required]],IF(Table13[[#This Row],[S Required]]=1,2,3),IF(Table13[[#This Row],[Total]]&gt;0,1,0))</f>
        <v>0</v>
      </c>
      <c r="L169" s="13" t="str">
        <f>IF(COUNTA(L170:L176)&gt;0,1,"")</f>
        <v/>
      </c>
      <c r="M169" s="13" t="str">
        <f t="shared" ref="M169:N169" si="30">IF(COUNTA(M170:M176)&gt;0,1,"")</f>
        <v/>
      </c>
      <c r="N169" s="13" t="str">
        <f t="shared" si="30"/>
        <v/>
      </c>
      <c r="O169" s="14" t="str">
        <f t="shared" ref="O169:T169" si="31">IF(COUNTA(O170:O176)&gt;0,1,"")</f>
        <v/>
      </c>
      <c r="P169" s="14" t="str">
        <f t="shared" si="31"/>
        <v/>
      </c>
      <c r="Q169" s="14" t="str">
        <f t="shared" si="31"/>
        <v/>
      </c>
      <c r="R169" s="14" t="str">
        <f t="shared" si="31"/>
        <v/>
      </c>
      <c r="S169" s="14" t="str">
        <f t="shared" si="31"/>
        <v/>
      </c>
      <c r="T169" s="14" t="str">
        <f t="shared" si="31"/>
        <v/>
      </c>
    </row>
    <row r="170" spans="1:20" s="3" customFormat="1" ht="15.95" customHeight="1" x14ac:dyDescent="0.25">
      <c r="A170"/>
      <c r="B170" s="7" t="s">
        <v>619</v>
      </c>
      <c r="C170" s="7" t="s">
        <v>624</v>
      </c>
      <c r="D170" s="12" t="str">
        <f>LEFT(Table13[[#This Row],[Skill / Performance]],1)</f>
        <v>S</v>
      </c>
      <c r="E170" s="10" t="s">
        <v>135</v>
      </c>
      <c r="F170" s="7" t="s">
        <v>251</v>
      </c>
      <c r="G17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0" s="12"/>
      <c r="I170" s="12">
        <f ca="1">IF(ISBLANK(E170),"",IF(LEFT(E170,1)="P",3,IFERROR(IF(SEARCH(".",E170,3)&gt;0,IF(Table13[[#This Row],[Total]]&gt;0,1,Table13[[#This Row],[S Required]])),3)))</f>
        <v>1</v>
      </c>
      <c r="J170" s="12">
        <f>IF(ISBLANK(Table13[[#This Row],[Skill / Performance]]),"",COUNT(L170:AA170))</f>
        <v>0</v>
      </c>
      <c r="K170" s="12">
        <f ca="1">IF(Table13[[#This Row],[Total]]&gt;=Table13[[#This Row],[Required]],IF(Table13[[#This Row],[S Required]]=1,2,3),IF(Table13[[#This Row],[Total]]&gt;0,1,0))</f>
        <v>0</v>
      </c>
      <c r="L170" s="8"/>
      <c r="M170" s="8"/>
      <c r="N170" s="8"/>
      <c r="O170" s="9"/>
      <c r="P170" s="9"/>
      <c r="Q170" s="9"/>
      <c r="R170" s="9"/>
      <c r="S170" s="9"/>
      <c r="T170" s="9"/>
    </row>
    <row r="171" spans="1:20" s="3" customFormat="1" ht="15.95" customHeight="1" x14ac:dyDescent="0.25">
      <c r="A171"/>
      <c r="B171" s="7" t="s">
        <v>619</v>
      </c>
      <c r="C171" s="7" t="s">
        <v>624</v>
      </c>
      <c r="D171" s="12" t="str">
        <f>LEFT(Table13[[#This Row],[Skill / Performance]],1)</f>
        <v>S</v>
      </c>
      <c r="E171" s="10" t="s">
        <v>164</v>
      </c>
      <c r="F171" s="7" t="s">
        <v>252</v>
      </c>
      <c r="G17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1" s="12"/>
      <c r="I171" s="12">
        <f ca="1">IF(ISBLANK(E171),"",IF(LEFT(E171,1)="P",3,IFERROR(IF(SEARCH(".",E171,3)&gt;0,IF(Table13[[#This Row],[Total]]&gt;0,1,Table13[[#This Row],[S Required]])),3)))</f>
        <v>1</v>
      </c>
      <c r="J171" s="12">
        <f>IF(ISBLANK(Table13[[#This Row],[Skill / Performance]]),"",COUNT(L171:AA171))</f>
        <v>0</v>
      </c>
      <c r="K171" s="12">
        <f ca="1">IF(Table13[[#This Row],[Total]]&gt;=Table13[[#This Row],[Required]],IF(Table13[[#This Row],[S Required]]=1,2,3),IF(Table13[[#This Row],[Total]]&gt;0,1,0))</f>
        <v>0</v>
      </c>
      <c r="L171" s="8"/>
      <c r="M171" s="8"/>
      <c r="N171" s="8"/>
      <c r="O171" s="9"/>
      <c r="P171" s="9"/>
      <c r="Q171" s="9"/>
      <c r="R171" s="9"/>
      <c r="S171" s="9"/>
      <c r="T171" s="9"/>
    </row>
    <row r="172" spans="1:20" s="3" customFormat="1" ht="15.95" customHeight="1" x14ac:dyDescent="0.25">
      <c r="A172"/>
      <c r="B172" s="7" t="s">
        <v>619</v>
      </c>
      <c r="C172" s="7" t="s">
        <v>624</v>
      </c>
      <c r="D172" s="12" t="str">
        <f>LEFT(Table13[[#This Row],[Skill / Performance]],1)</f>
        <v>S</v>
      </c>
      <c r="E172" s="10" t="s">
        <v>165</v>
      </c>
      <c r="F172" s="7" t="s">
        <v>253</v>
      </c>
      <c r="G17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2" s="12"/>
      <c r="I172" s="12">
        <f ca="1">IF(ISBLANK(E172),"",IF(LEFT(E172,1)="P",3,IFERROR(IF(SEARCH(".",E172,3)&gt;0,IF(Table13[[#This Row],[Total]]&gt;0,1,Table13[[#This Row],[S Required]])),3)))</f>
        <v>1</v>
      </c>
      <c r="J172" s="12">
        <f>IF(ISBLANK(Table13[[#This Row],[Skill / Performance]]),"",COUNT(L172:AA172))</f>
        <v>0</v>
      </c>
      <c r="K172" s="12">
        <f ca="1">IF(Table13[[#This Row],[Total]]&gt;=Table13[[#This Row],[Required]],IF(Table13[[#This Row],[S Required]]=1,2,3),IF(Table13[[#This Row],[Total]]&gt;0,1,0))</f>
        <v>0</v>
      </c>
      <c r="L172" s="8"/>
      <c r="M172" s="8"/>
      <c r="N172" s="8"/>
      <c r="O172" s="9"/>
      <c r="P172" s="9"/>
      <c r="Q172" s="9"/>
      <c r="R172" s="9"/>
      <c r="S172" s="9"/>
      <c r="T172" s="9"/>
    </row>
    <row r="173" spans="1:20" s="3" customFormat="1" ht="15.95" customHeight="1" x14ac:dyDescent="0.25">
      <c r="A173"/>
      <c r="B173" s="7" t="s">
        <v>619</v>
      </c>
      <c r="C173" s="7" t="s">
        <v>624</v>
      </c>
      <c r="D173" s="12" t="str">
        <f>LEFT(Table13[[#This Row],[Skill / Performance]],1)</f>
        <v>S</v>
      </c>
      <c r="E173" s="10" t="s">
        <v>166</v>
      </c>
      <c r="F173" s="7" t="s">
        <v>254</v>
      </c>
      <c r="G17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3" s="12"/>
      <c r="I173" s="12">
        <f ca="1">IF(ISBLANK(E173),"",IF(LEFT(E173,1)="P",3,IFERROR(IF(SEARCH(".",E173,3)&gt;0,IF(Table13[[#This Row],[Total]]&gt;0,1,Table13[[#This Row],[S Required]])),3)))</f>
        <v>1</v>
      </c>
      <c r="J173" s="12">
        <f>IF(ISBLANK(Table13[[#This Row],[Skill / Performance]]),"",COUNT(L173:AA173))</f>
        <v>0</v>
      </c>
      <c r="K173" s="12">
        <f ca="1">IF(Table13[[#This Row],[Total]]&gt;=Table13[[#This Row],[Required]],IF(Table13[[#This Row],[S Required]]=1,2,3),IF(Table13[[#This Row],[Total]]&gt;0,1,0))</f>
        <v>0</v>
      </c>
      <c r="L173" s="8"/>
      <c r="M173" s="8"/>
      <c r="N173" s="8"/>
      <c r="O173" s="9"/>
      <c r="P173" s="9"/>
      <c r="Q173" s="9"/>
      <c r="R173" s="9"/>
      <c r="S173" s="9"/>
      <c r="T173" s="9"/>
    </row>
    <row r="174" spans="1:20" s="3" customFormat="1" ht="15.95" customHeight="1" x14ac:dyDescent="0.25">
      <c r="A174"/>
      <c r="B174" s="7" t="s">
        <v>619</v>
      </c>
      <c r="C174" s="7" t="s">
        <v>624</v>
      </c>
      <c r="D174" s="12" t="str">
        <f>LEFT(Table13[[#This Row],[Skill / Performance]],1)</f>
        <v>S</v>
      </c>
      <c r="E174" s="10" t="s">
        <v>167</v>
      </c>
      <c r="F174" s="7" t="s">
        <v>255</v>
      </c>
      <c r="G17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4" s="12"/>
      <c r="I174" s="12">
        <f ca="1">IF(ISBLANK(E174),"",IF(LEFT(E174,1)="P",3,IFERROR(IF(SEARCH(".",E174,3)&gt;0,IF(Table13[[#This Row],[Total]]&gt;0,1,Table13[[#This Row],[S Required]])),3)))</f>
        <v>1</v>
      </c>
      <c r="J174" s="12">
        <f>IF(ISBLANK(Table13[[#This Row],[Skill / Performance]]),"",COUNT(L174:AA174))</f>
        <v>0</v>
      </c>
      <c r="K174" s="12">
        <f ca="1">IF(Table13[[#This Row],[Total]]&gt;=Table13[[#This Row],[Required]],IF(Table13[[#This Row],[S Required]]=1,2,3),IF(Table13[[#This Row],[Total]]&gt;0,1,0))</f>
        <v>0</v>
      </c>
      <c r="L174" s="8"/>
      <c r="M174" s="8"/>
      <c r="N174" s="8"/>
      <c r="O174" s="9"/>
      <c r="P174" s="9"/>
      <c r="Q174" s="9"/>
      <c r="R174" s="9"/>
      <c r="S174" s="9"/>
      <c r="T174" s="9"/>
    </row>
    <row r="175" spans="1:20" s="3" customFormat="1" ht="15.95" customHeight="1" x14ac:dyDescent="0.25">
      <c r="A175"/>
      <c r="B175" s="7" t="s">
        <v>619</v>
      </c>
      <c r="C175" s="7" t="s">
        <v>624</v>
      </c>
      <c r="D175" s="12" t="str">
        <f>LEFT(Table13[[#This Row],[Skill / Performance]],1)</f>
        <v>S</v>
      </c>
      <c r="E175" s="10" t="s">
        <v>168</v>
      </c>
      <c r="F175" s="7" t="s">
        <v>256</v>
      </c>
      <c r="G17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5" s="12"/>
      <c r="I175" s="12">
        <f ca="1">IF(ISBLANK(E175),"",IF(LEFT(E175,1)="P",3,IFERROR(IF(SEARCH(".",E175,3)&gt;0,IF(Table13[[#This Row],[Total]]&gt;0,1,Table13[[#This Row],[S Required]])),3)))</f>
        <v>1</v>
      </c>
      <c r="J175" s="12">
        <f>IF(ISBLANK(Table13[[#This Row],[Skill / Performance]]),"",COUNT(L175:AA175))</f>
        <v>0</v>
      </c>
      <c r="K175" s="12">
        <f ca="1">IF(Table13[[#This Row],[Total]]&gt;=Table13[[#This Row],[Required]],IF(Table13[[#This Row],[S Required]]=1,2,3),IF(Table13[[#This Row],[Total]]&gt;0,1,0))</f>
        <v>0</v>
      </c>
      <c r="L175" s="8"/>
      <c r="M175" s="8"/>
      <c r="N175" s="8"/>
      <c r="O175" s="9"/>
      <c r="P175" s="9"/>
      <c r="Q175" s="9"/>
      <c r="R175" s="9"/>
      <c r="S175" s="9"/>
      <c r="T175" s="9"/>
    </row>
    <row r="176" spans="1:20" s="3" customFormat="1" ht="15.95" customHeight="1" x14ac:dyDescent="0.25">
      <c r="A176"/>
      <c r="B176" s="7" t="s">
        <v>619</v>
      </c>
      <c r="C176" s="7" t="s">
        <v>624</v>
      </c>
      <c r="D176" s="12" t="str">
        <f>LEFT(Table13[[#This Row],[Skill / Performance]],1)</f>
        <v>S</v>
      </c>
      <c r="E176" s="10" t="s">
        <v>169</v>
      </c>
      <c r="F176" s="7" t="s">
        <v>257</v>
      </c>
      <c r="G17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6" s="12"/>
      <c r="I176" s="12">
        <f ca="1">IF(ISBLANK(E176),"",IF(LEFT(E176,1)="P",3,IFERROR(IF(SEARCH(".",E176,3)&gt;0,IF(Table13[[#This Row],[Total]]&gt;0,1,Table13[[#This Row],[S Required]])),3)))</f>
        <v>1</v>
      </c>
      <c r="J176" s="12">
        <f>IF(ISBLANK(Table13[[#This Row],[Skill / Performance]]),"",COUNT(L176:AA176))</f>
        <v>0</v>
      </c>
      <c r="K176" s="12">
        <f ca="1">IF(Table13[[#This Row],[Total]]&gt;=Table13[[#This Row],[Required]],IF(Table13[[#This Row],[S Required]]=1,2,3),IF(Table13[[#This Row],[Total]]&gt;0,1,0))</f>
        <v>0</v>
      </c>
      <c r="L176" s="8"/>
      <c r="M176" s="8"/>
      <c r="N176" s="8"/>
      <c r="O176" s="9"/>
      <c r="P176" s="9"/>
      <c r="Q176" s="9"/>
      <c r="R176" s="9"/>
      <c r="S176" s="9"/>
      <c r="T176" s="9"/>
    </row>
    <row r="177" spans="1:20" s="3" customFormat="1" ht="15.95" customHeight="1" x14ac:dyDescent="0.25">
      <c r="A177"/>
      <c r="B177" s="7" t="s">
        <v>619</v>
      </c>
      <c r="C177" s="7" t="s">
        <v>624</v>
      </c>
      <c r="D177" s="12" t="str">
        <f>LEFT(Table13[[#This Row],[Skill / Performance]],1)</f>
        <v>S</v>
      </c>
      <c r="E177" s="10" t="s">
        <v>138</v>
      </c>
      <c r="F177" s="7" t="s">
        <v>258</v>
      </c>
      <c r="G177" s="7">
        <v>3</v>
      </c>
      <c r="H177" s="12">
        <f>COUNTIF(J178:J183, "&gt;0")</f>
        <v>0</v>
      </c>
      <c r="I177" s="12">
        <f>IF(ISBLANK(E177),"",IF(LEFT(E177,1)="P",3,IFERROR(IF(SEARCH(".",E177,3)&gt;0,IF(Table13[[#This Row],[Total]]&gt;0,1,Table13[[#This Row],[S Required]])),3)))</f>
        <v>3</v>
      </c>
      <c r="J177" s="12">
        <f>IF(ISBLANK(Table13[[#This Row],[Skill / Performance]]),"",COUNT(L177:AA177))</f>
        <v>0</v>
      </c>
      <c r="K177" s="12">
        <f>IF(Table13[[#This Row],[Total]]&gt;=Table13[[#This Row],[Required]],IF(Table13[[#This Row],[S Required]]=1,2,3),IF(Table13[[#This Row],[Total]]&gt;0,1,0))</f>
        <v>0</v>
      </c>
      <c r="L177" s="13" t="str">
        <f>IF(COUNTA(L178:L183)&gt;0,1,"")</f>
        <v/>
      </c>
      <c r="M177" s="13" t="str">
        <f t="shared" ref="M177:N177" si="32">IF(COUNTA(M178:M183)&gt;0,1,"")</f>
        <v/>
      </c>
      <c r="N177" s="13" t="str">
        <f t="shared" si="32"/>
        <v/>
      </c>
      <c r="O177" s="14" t="str">
        <f t="shared" ref="O177:T177" si="33">IF(COUNTA(O178:O183)&gt;0,1,"")</f>
        <v/>
      </c>
      <c r="P177" s="14" t="str">
        <f t="shared" si="33"/>
        <v/>
      </c>
      <c r="Q177" s="14" t="str">
        <f t="shared" si="33"/>
        <v/>
      </c>
      <c r="R177" s="14" t="str">
        <f t="shared" si="33"/>
        <v/>
      </c>
      <c r="S177" s="14" t="str">
        <f t="shared" si="33"/>
        <v/>
      </c>
      <c r="T177" s="14" t="str">
        <f t="shared" si="33"/>
        <v/>
      </c>
    </row>
    <row r="178" spans="1:20" s="3" customFormat="1" ht="15.95" customHeight="1" x14ac:dyDescent="0.25">
      <c r="A178"/>
      <c r="B178" s="7" t="s">
        <v>619</v>
      </c>
      <c r="C178" s="7" t="s">
        <v>624</v>
      </c>
      <c r="D178" s="12" t="str">
        <f>LEFT(Table13[[#This Row],[Skill / Performance]],1)</f>
        <v>S</v>
      </c>
      <c r="E178" s="10" t="s">
        <v>139</v>
      </c>
      <c r="F178" s="7" t="s">
        <v>259</v>
      </c>
      <c r="G17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8" s="12"/>
      <c r="I178" s="12">
        <f ca="1">IF(ISBLANK(E178),"",IF(LEFT(E178,1)="P",3,IFERROR(IF(SEARCH(".",E178,3)&gt;0,IF(Table13[[#This Row],[Total]]&gt;0,1,Table13[[#This Row],[S Required]])),3)))</f>
        <v>1</v>
      </c>
      <c r="J178" s="12">
        <f>IF(ISBLANK(Table13[[#This Row],[Skill / Performance]]),"",COUNT(L178:AA178))</f>
        <v>0</v>
      </c>
      <c r="K178" s="12">
        <f ca="1">IF(Table13[[#This Row],[Total]]&gt;=Table13[[#This Row],[Required]],IF(Table13[[#This Row],[S Required]]=1,2,3),IF(Table13[[#This Row],[Total]]&gt;0,1,0))</f>
        <v>0</v>
      </c>
      <c r="L178" s="8"/>
      <c r="M178" s="8"/>
      <c r="N178" s="8"/>
      <c r="O178" s="9"/>
      <c r="P178" s="9"/>
      <c r="Q178" s="9"/>
      <c r="R178" s="9"/>
      <c r="S178" s="9"/>
      <c r="T178" s="9"/>
    </row>
    <row r="179" spans="1:20" s="3" customFormat="1" ht="15.95" customHeight="1" x14ac:dyDescent="0.25">
      <c r="A179"/>
      <c r="B179" s="7" t="s">
        <v>619</v>
      </c>
      <c r="C179" s="7" t="s">
        <v>624</v>
      </c>
      <c r="D179" s="12" t="str">
        <f>LEFT(Table13[[#This Row],[Skill / Performance]],1)</f>
        <v>S</v>
      </c>
      <c r="E179" s="10" t="s">
        <v>140</v>
      </c>
      <c r="F179" s="7" t="s">
        <v>260</v>
      </c>
      <c r="G17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79" s="12"/>
      <c r="I179" s="12">
        <f ca="1">IF(ISBLANK(E179),"",IF(LEFT(E179,1)="P",3,IFERROR(IF(SEARCH(".",E179,3)&gt;0,IF(Table13[[#This Row],[Total]]&gt;0,1,Table13[[#This Row],[S Required]])),3)))</f>
        <v>1</v>
      </c>
      <c r="J179" s="12">
        <f>IF(ISBLANK(Table13[[#This Row],[Skill / Performance]]),"",COUNT(L179:AA179))</f>
        <v>0</v>
      </c>
      <c r="K179" s="12">
        <f ca="1">IF(Table13[[#This Row],[Total]]&gt;=Table13[[#This Row],[Required]],IF(Table13[[#This Row],[S Required]]=1,2,3),IF(Table13[[#This Row],[Total]]&gt;0,1,0))</f>
        <v>0</v>
      </c>
      <c r="L179" s="8"/>
      <c r="M179" s="8"/>
      <c r="N179" s="8"/>
      <c r="O179" s="9"/>
      <c r="P179" s="9"/>
      <c r="Q179" s="9"/>
      <c r="R179" s="9"/>
      <c r="S179" s="9"/>
      <c r="T179" s="9"/>
    </row>
    <row r="180" spans="1:20" s="3" customFormat="1" ht="15.95" customHeight="1" x14ac:dyDescent="0.25">
      <c r="A180"/>
      <c r="B180" s="7" t="s">
        <v>619</v>
      </c>
      <c r="C180" s="7" t="s">
        <v>624</v>
      </c>
      <c r="D180" s="12" t="str">
        <f>LEFT(Table13[[#This Row],[Skill / Performance]],1)</f>
        <v>S</v>
      </c>
      <c r="E180" s="10" t="s">
        <v>141</v>
      </c>
      <c r="F180" s="7" t="s">
        <v>261</v>
      </c>
      <c r="G18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0" s="12"/>
      <c r="I180" s="12">
        <f ca="1">IF(ISBLANK(E180),"",IF(LEFT(E180,1)="P",3,IFERROR(IF(SEARCH(".",E180,3)&gt;0,IF(Table13[[#This Row],[Total]]&gt;0,1,Table13[[#This Row],[S Required]])),3)))</f>
        <v>1</v>
      </c>
      <c r="J180" s="12">
        <f>IF(ISBLANK(Table13[[#This Row],[Skill / Performance]]),"",COUNT(L180:AA180))</f>
        <v>0</v>
      </c>
      <c r="K180" s="12">
        <f ca="1">IF(Table13[[#This Row],[Total]]&gt;=Table13[[#This Row],[Required]],IF(Table13[[#This Row],[S Required]]=1,2,3),IF(Table13[[#This Row],[Total]]&gt;0,1,0))</f>
        <v>0</v>
      </c>
      <c r="L180" s="8"/>
      <c r="M180" s="8"/>
      <c r="N180" s="8"/>
      <c r="O180" s="9"/>
      <c r="P180" s="9"/>
      <c r="Q180" s="9"/>
      <c r="R180" s="9"/>
      <c r="S180" s="9"/>
      <c r="T180" s="9"/>
    </row>
    <row r="181" spans="1:20" s="3" customFormat="1" ht="15.95" customHeight="1" x14ac:dyDescent="0.25">
      <c r="A181"/>
      <c r="B181" s="7" t="s">
        <v>619</v>
      </c>
      <c r="C181" s="7" t="s">
        <v>624</v>
      </c>
      <c r="D181" s="12" t="str">
        <f>LEFT(Table13[[#This Row],[Skill / Performance]],1)</f>
        <v>S</v>
      </c>
      <c r="E181" s="10" t="s">
        <v>209</v>
      </c>
      <c r="F181" s="7" t="s">
        <v>262</v>
      </c>
      <c r="G18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1" s="12"/>
      <c r="I181" s="12">
        <f ca="1">IF(ISBLANK(E181),"",IF(LEFT(E181,1)="P",3,IFERROR(IF(SEARCH(".",E181,3)&gt;0,IF(Table13[[#This Row],[Total]]&gt;0,1,Table13[[#This Row],[S Required]])),3)))</f>
        <v>1</v>
      </c>
      <c r="J181" s="12">
        <f>IF(ISBLANK(Table13[[#This Row],[Skill / Performance]]),"",COUNT(L181:AA181))</f>
        <v>0</v>
      </c>
      <c r="K181" s="12">
        <f ca="1">IF(Table13[[#This Row],[Total]]&gt;=Table13[[#This Row],[Required]],IF(Table13[[#This Row],[S Required]]=1,2,3),IF(Table13[[#This Row],[Total]]&gt;0,1,0))</f>
        <v>0</v>
      </c>
      <c r="L181" s="8"/>
      <c r="M181" s="8"/>
      <c r="N181" s="8"/>
      <c r="O181" s="9"/>
      <c r="P181" s="9"/>
      <c r="Q181" s="9"/>
      <c r="R181" s="9"/>
      <c r="S181" s="9"/>
      <c r="T181" s="9"/>
    </row>
    <row r="182" spans="1:20" s="3" customFormat="1" ht="15.95" customHeight="1" x14ac:dyDescent="0.25">
      <c r="A182"/>
      <c r="B182" s="7" t="s">
        <v>619</v>
      </c>
      <c r="C182" s="7" t="s">
        <v>624</v>
      </c>
      <c r="D182" s="12" t="str">
        <f>LEFT(Table13[[#This Row],[Skill / Performance]],1)</f>
        <v>S</v>
      </c>
      <c r="E182" s="10" t="s">
        <v>290</v>
      </c>
      <c r="F182" s="7" t="s">
        <v>263</v>
      </c>
      <c r="G18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2" s="12"/>
      <c r="I182" s="12">
        <f ca="1">IF(ISBLANK(E182),"",IF(LEFT(E182,1)="P",3,IFERROR(IF(SEARCH(".",E182,3)&gt;0,IF(Table13[[#This Row],[Total]]&gt;0,1,Table13[[#This Row],[S Required]])),3)))</f>
        <v>1</v>
      </c>
      <c r="J182" s="12">
        <f>IF(ISBLANK(Table13[[#This Row],[Skill / Performance]]),"",COUNT(L182:AA182))</f>
        <v>0</v>
      </c>
      <c r="K182" s="12">
        <f ca="1">IF(Table13[[#This Row],[Total]]&gt;=Table13[[#This Row],[Required]],IF(Table13[[#This Row],[S Required]]=1,2,3),IF(Table13[[#This Row],[Total]]&gt;0,1,0))</f>
        <v>0</v>
      </c>
      <c r="L182" s="8"/>
      <c r="M182" s="8"/>
      <c r="N182" s="8"/>
      <c r="O182" s="9"/>
      <c r="P182" s="9"/>
      <c r="Q182" s="9"/>
      <c r="R182" s="9"/>
      <c r="S182" s="9"/>
      <c r="T182" s="9"/>
    </row>
    <row r="183" spans="1:20" s="3" customFormat="1" ht="15.95" customHeight="1" x14ac:dyDescent="0.25">
      <c r="A183"/>
      <c r="B183" s="7" t="s">
        <v>619</v>
      </c>
      <c r="C183" s="7" t="s">
        <v>624</v>
      </c>
      <c r="D183" s="12" t="str">
        <f>LEFT(Table13[[#This Row],[Skill / Performance]],1)</f>
        <v>S</v>
      </c>
      <c r="E183" s="10" t="s">
        <v>291</v>
      </c>
      <c r="F183" s="7" t="s">
        <v>119</v>
      </c>
      <c r="G18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3" s="12"/>
      <c r="I183" s="12">
        <f ca="1">IF(ISBLANK(E183),"",IF(LEFT(E183,1)="P",3,IFERROR(IF(SEARCH(".",E183,3)&gt;0,IF(Table13[[#This Row],[Total]]&gt;0,1,Table13[[#This Row],[S Required]])),3)))</f>
        <v>1</v>
      </c>
      <c r="J183" s="12">
        <f>IF(ISBLANK(Table13[[#This Row],[Skill / Performance]]),"",COUNT(L183:AA183))</f>
        <v>0</v>
      </c>
      <c r="K183" s="12">
        <f ca="1">IF(Table13[[#This Row],[Total]]&gt;=Table13[[#This Row],[Required]],IF(Table13[[#This Row],[S Required]]=1,2,3),IF(Table13[[#This Row],[Total]]&gt;0,1,0))</f>
        <v>0</v>
      </c>
      <c r="L183" s="8"/>
      <c r="M183" s="8"/>
      <c r="N183" s="8"/>
      <c r="O183" s="9"/>
      <c r="P183" s="9"/>
      <c r="Q183" s="9"/>
      <c r="R183" s="9"/>
      <c r="S183" s="9"/>
      <c r="T183" s="9"/>
    </row>
    <row r="184" spans="1:20" s="3" customFormat="1" ht="15.95" customHeight="1" x14ac:dyDescent="0.25">
      <c r="A184"/>
      <c r="B184" s="7" t="s">
        <v>619</v>
      </c>
      <c r="C184" s="7" t="s">
        <v>624</v>
      </c>
      <c r="D184" s="12" t="str">
        <f>LEFT(Table13[[#This Row],[Skill / Performance]],1)</f>
        <v>P</v>
      </c>
      <c r="E184" s="10" t="s">
        <v>130</v>
      </c>
      <c r="F184" s="7" t="s">
        <v>264</v>
      </c>
      <c r="G18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84" s="12"/>
      <c r="I184" s="12">
        <f>IF(ISBLANK(E184),"",IF(LEFT(E184,1)="P",3,IFERROR(IF(SEARCH(".",E184,3)&gt;0,IF(Table13[[#This Row],[Total]]&gt;0,1,Table13[[#This Row],[S Required]])),3)))</f>
        <v>3</v>
      </c>
      <c r="J184" s="12">
        <f>IF(ISBLANK(Table13[[#This Row],[Skill / Performance]]),"",COUNT(L184:AA184))</f>
        <v>0</v>
      </c>
      <c r="K184" s="12">
        <f>IF(Table13[[#This Row],[Total]]&gt;=Table13[[#This Row],[Required]],IF(Table13[[#This Row],[S Required]]=1,2,3),IF(Table13[[#This Row],[Total]]&gt;0,1,0))</f>
        <v>0</v>
      </c>
      <c r="L184" s="8"/>
      <c r="M184" s="8"/>
      <c r="N184" s="8"/>
      <c r="O184" s="9"/>
      <c r="P184" s="9"/>
      <c r="Q184" s="9"/>
      <c r="R184" s="9"/>
      <c r="S184" s="9"/>
      <c r="T184" s="9"/>
    </row>
    <row r="185" spans="1:20" s="3" customFormat="1" ht="15.95" customHeight="1" x14ac:dyDescent="0.25">
      <c r="A185"/>
      <c r="B185" s="7" t="s">
        <v>619</v>
      </c>
      <c r="C185" s="7" t="s">
        <v>624</v>
      </c>
      <c r="D185" s="12" t="str">
        <f>LEFT(Table13[[#This Row],[Skill / Performance]],1)</f>
        <v>S</v>
      </c>
      <c r="E185" s="10" t="s">
        <v>144</v>
      </c>
      <c r="F185" s="7" t="s">
        <v>265</v>
      </c>
      <c r="G185" s="7">
        <v>6</v>
      </c>
      <c r="H185" s="12">
        <f>COUNTIF(J186:J191, "&gt;0")</f>
        <v>0</v>
      </c>
      <c r="I185" s="12">
        <f>IF(ISBLANK(E185),"",IF(LEFT(E185,1)="P",3,IFERROR(IF(SEARCH(".",E185,3)&gt;0,IF(Table13[[#This Row],[Total]]&gt;0,1,Table13[[#This Row],[S Required]])),3)))</f>
        <v>3</v>
      </c>
      <c r="J185" s="12">
        <f>IF(ISBLANK(Table13[[#This Row],[Skill / Performance]]),"",COUNT(L185:AA185))</f>
        <v>0</v>
      </c>
      <c r="K185" s="12">
        <f>IF(Table13[[#This Row],[Total]]&gt;=Table13[[#This Row],[Required]],IF(Table13[[#This Row],[S Required]]=1,2,3),IF(Table13[[#This Row],[Total]]&gt;0,1,0))</f>
        <v>0</v>
      </c>
      <c r="L185" s="13" t="str">
        <f>IF(COUNTA(L186:L191)&gt;0,1,"")</f>
        <v/>
      </c>
      <c r="M185" s="13" t="str">
        <f t="shared" ref="M185:N185" si="34">IF(COUNTA(M186:M191)&gt;0,1,"")</f>
        <v/>
      </c>
      <c r="N185" s="13" t="str">
        <f t="shared" si="34"/>
        <v/>
      </c>
      <c r="O185" s="14" t="str">
        <f t="shared" ref="O185:T185" si="35">IF(COUNTA(O186:O191)&gt;0,1,"")</f>
        <v/>
      </c>
      <c r="P185" s="14" t="str">
        <f t="shared" si="35"/>
        <v/>
      </c>
      <c r="Q185" s="14" t="str">
        <f t="shared" si="35"/>
        <v/>
      </c>
      <c r="R185" s="14" t="str">
        <f t="shared" si="35"/>
        <v/>
      </c>
      <c r="S185" s="14" t="str">
        <f t="shared" si="35"/>
        <v/>
      </c>
      <c r="T185" s="14" t="str">
        <f t="shared" si="35"/>
        <v/>
      </c>
    </row>
    <row r="186" spans="1:20" s="3" customFormat="1" ht="15.95" customHeight="1" x14ac:dyDescent="0.25">
      <c r="A186"/>
      <c r="B186" s="7" t="s">
        <v>619</v>
      </c>
      <c r="C186" s="7" t="s">
        <v>624</v>
      </c>
      <c r="D186" s="12" t="str">
        <f>LEFT(Table13[[#This Row],[Skill / Performance]],1)</f>
        <v>S</v>
      </c>
      <c r="E186" s="10" t="s">
        <v>145</v>
      </c>
      <c r="F186" s="7" t="s">
        <v>266</v>
      </c>
      <c r="G18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6" s="12"/>
      <c r="I186" s="12">
        <f ca="1">IF(ISBLANK(E186),"",IF(LEFT(E186,1)="P",3,IFERROR(IF(SEARCH(".",E186,3)&gt;0,IF(Table13[[#This Row],[Total]]&gt;0,1,Table13[[#This Row],[S Required]])),3)))</f>
        <v>1</v>
      </c>
      <c r="J186" s="12">
        <f>IF(ISBLANK(Table13[[#This Row],[Skill / Performance]]),"",COUNT(L186:AA186))</f>
        <v>0</v>
      </c>
      <c r="K186" s="12">
        <f ca="1">IF(Table13[[#This Row],[Total]]&gt;=Table13[[#This Row],[Required]],IF(Table13[[#This Row],[S Required]]=1,2,3),IF(Table13[[#This Row],[Total]]&gt;0,1,0))</f>
        <v>0</v>
      </c>
      <c r="L186" s="8"/>
      <c r="M186" s="8"/>
      <c r="N186" s="8"/>
      <c r="O186" s="9"/>
      <c r="P186" s="9"/>
      <c r="Q186" s="9"/>
      <c r="R186" s="9"/>
      <c r="S186" s="9"/>
      <c r="T186" s="9"/>
    </row>
    <row r="187" spans="1:20" s="3" customFormat="1" ht="15.95" customHeight="1" x14ac:dyDescent="0.25">
      <c r="A187"/>
      <c r="B187" s="7" t="s">
        <v>619</v>
      </c>
      <c r="C187" s="7" t="s">
        <v>624</v>
      </c>
      <c r="D187" s="12" t="str">
        <f>LEFT(Table13[[#This Row],[Skill / Performance]],1)</f>
        <v>S</v>
      </c>
      <c r="E187" s="10" t="s">
        <v>146</v>
      </c>
      <c r="F187" s="7" t="s">
        <v>267</v>
      </c>
      <c r="G18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7" s="12"/>
      <c r="I187" s="12">
        <f ca="1">IF(ISBLANK(E187),"",IF(LEFT(E187,1)="P",3,IFERROR(IF(SEARCH(".",E187,3)&gt;0,IF(Table13[[#This Row],[Total]]&gt;0,1,Table13[[#This Row],[S Required]])),3)))</f>
        <v>1</v>
      </c>
      <c r="J187" s="12">
        <f>IF(ISBLANK(Table13[[#This Row],[Skill / Performance]]),"",COUNT(L187:AA187))</f>
        <v>0</v>
      </c>
      <c r="K187" s="12">
        <f ca="1">IF(Table13[[#This Row],[Total]]&gt;=Table13[[#This Row],[Required]],IF(Table13[[#This Row],[S Required]]=1,2,3),IF(Table13[[#This Row],[Total]]&gt;0,1,0))</f>
        <v>0</v>
      </c>
      <c r="L187" s="8"/>
      <c r="M187" s="8"/>
      <c r="N187" s="8"/>
      <c r="O187" s="9"/>
      <c r="P187" s="9"/>
      <c r="Q187" s="9"/>
      <c r="R187" s="9"/>
      <c r="S187" s="9"/>
      <c r="T187" s="9"/>
    </row>
    <row r="188" spans="1:20" s="3" customFormat="1" ht="15.95" customHeight="1" x14ac:dyDescent="0.25">
      <c r="A188"/>
      <c r="B188" s="7" t="s">
        <v>619</v>
      </c>
      <c r="C188" s="7" t="s">
        <v>624</v>
      </c>
      <c r="D188" s="12" t="str">
        <f>LEFT(Table13[[#This Row],[Skill / Performance]],1)</f>
        <v>S</v>
      </c>
      <c r="E188" s="10" t="s">
        <v>174</v>
      </c>
      <c r="F188" s="7" t="s">
        <v>268</v>
      </c>
      <c r="G18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8" s="12"/>
      <c r="I188" s="12">
        <f ca="1">IF(ISBLANK(E188),"",IF(LEFT(E188,1)="P",3,IFERROR(IF(SEARCH(".",E188,3)&gt;0,IF(Table13[[#This Row],[Total]]&gt;0,1,Table13[[#This Row],[S Required]])),3)))</f>
        <v>1</v>
      </c>
      <c r="J188" s="12">
        <f>IF(ISBLANK(Table13[[#This Row],[Skill / Performance]]),"",COUNT(L188:AA188))</f>
        <v>0</v>
      </c>
      <c r="K188" s="12">
        <f ca="1">IF(Table13[[#This Row],[Total]]&gt;=Table13[[#This Row],[Required]],IF(Table13[[#This Row],[S Required]]=1,2,3),IF(Table13[[#This Row],[Total]]&gt;0,1,0))</f>
        <v>0</v>
      </c>
      <c r="L188" s="8"/>
      <c r="M188" s="8"/>
      <c r="N188" s="8"/>
      <c r="O188" s="9"/>
      <c r="P188" s="9"/>
      <c r="Q188" s="9"/>
      <c r="R188" s="9"/>
      <c r="S188" s="9"/>
      <c r="T188" s="9"/>
    </row>
    <row r="189" spans="1:20" s="3" customFormat="1" ht="15.95" customHeight="1" x14ac:dyDescent="0.25">
      <c r="A189"/>
      <c r="B189" s="7" t="s">
        <v>619</v>
      </c>
      <c r="C189" s="7" t="s">
        <v>624</v>
      </c>
      <c r="D189" s="12" t="str">
        <f>LEFT(Table13[[#This Row],[Skill / Performance]],1)</f>
        <v>S</v>
      </c>
      <c r="E189" s="10" t="s">
        <v>175</v>
      </c>
      <c r="F189" s="7" t="s">
        <v>269</v>
      </c>
      <c r="G18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89" s="12"/>
      <c r="I189" s="12">
        <f ca="1">IF(ISBLANK(E189),"",IF(LEFT(E189,1)="P",3,IFERROR(IF(SEARCH(".",E189,3)&gt;0,IF(Table13[[#This Row],[Total]]&gt;0,1,Table13[[#This Row],[S Required]])),3)))</f>
        <v>1</v>
      </c>
      <c r="J189" s="12">
        <f>IF(ISBLANK(Table13[[#This Row],[Skill / Performance]]),"",COUNT(L189:AA189))</f>
        <v>0</v>
      </c>
      <c r="K189" s="12">
        <f ca="1">IF(Table13[[#This Row],[Total]]&gt;=Table13[[#This Row],[Required]],IF(Table13[[#This Row],[S Required]]=1,2,3),IF(Table13[[#This Row],[Total]]&gt;0,1,0))</f>
        <v>0</v>
      </c>
      <c r="L189" s="8"/>
      <c r="M189" s="8"/>
      <c r="N189" s="8"/>
      <c r="O189" s="9"/>
      <c r="P189" s="9"/>
      <c r="Q189" s="9"/>
      <c r="R189" s="9"/>
      <c r="S189" s="9"/>
      <c r="T189" s="9"/>
    </row>
    <row r="190" spans="1:20" s="3" customFormat="1" ht="15.95" customHeight="1" x14ac:dyDescent="0.25">
      <c r="A190"/>
      <c r="B190" s="7" t="s">
        <v>619</v>
      </c>
      <c r="C190" s="7" t="s">
        <v>624</v>
      </c>
      <c r="D190" s="12" t="str">
        <f>LEFT(Table13[[#This Row],[Skill / Performance]],1)</f>
        <v>S</v>
      </c>
      <c r="E190" s="10" t="s">
        <v>176</v>
      </c>
      <c r="F190" s="7" t="s">
        <v>270</v>
      </c>
      <c r="G19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90" s="12"/>
      <c r="I190" s="12">
        <f ca="1">IF(ISBLANK(E190),"",IF(LEFT(E190,1)="P",3,IFERROR(IF(SEARCH(".",E190,3)&gt;0,IF(Table13[[#This Row],[Total]]&gt;0,1,Table13[[#This Row],[S Required]])),3)))</f>
        <v>1</v>
      </c>
      <c r="J190" s="12">
        <f>IF(ISBLANK(Table13[[#This Row],[Skill / Performance]]),"",COUNT(L190:AA190))</f>
        <v>0</v>
      </c>
      <c r="K190" s="12">
        <f ca="1">IF(Table13[[#This Row],[Total]]&gt;=Table13[[#This Row],[Required]],IF(Table13[[#This Row],[S Required]]=1,2,3),IF(Table13[[#This Row],[Total]]&gt;0,1,0))</f>
        <v>0</v>
      </c>
      <c r="L190" s="8"/>
      <c r="M190" s="8"/>
      <c r="N190" s="8"/>
      <c r="O190" s="9"/>
      <c r="P190" s="9"/>
      <c r="Q190" s="9"/>
      <c r="R190" s="9"/>
      <c r="S190" s="9"/>
      <c r="T190" s="9"/>
    </row>
    <row r="191" spans="1:20" s="3" customFormat="1" ht="15.95" customHeight="1" x14ac:dyDescent="0.25">
      <c r="A191"/>
      <c r="B191" s="7" t="s">
        <v>619</v>
      </c>
      <c r="C191" s="7" t="s">
        <v>624</v>
      </c>
      <c r="D191" s="12" t="str">
        <f>LEFT(Table13[[#This Row],[Skill / Performance]],1)</f>
        <v>S</v>
      </c>
      <c r="E191" s="10" t="s">
        <v>147</v>
      </c>
      <c r="F191" s="7" t="s">
        <v>271</v>
      </c>
      <c r="G19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91" s="12"/>
      <c r="I191" s="12">
        <f ca="1">IF(ISBLANK(E191),"",IF(LEFT(E191,1)="P",3,IFERROR(IF(SEARCH(".",E191,3)&gt;0,IF(Table13[[#This Row],[Total]]&gt;0,1,Table13[[#This Row],[S Required]])),3)))</f>
        <v>1</v>
      </c>
      <c r="J191" s="12">
        <f>IF(ISBLANK(Table13[[#This Row],[Skill / Performance]]),"",COUNT(L191:AA191))</f>
        <v>0</v>
      </c>
      <c r="K191" s="12">
        <f ca="1">IF(Table13[[#This Row],[Total]]&gt;=Table13[[#This Row],[Required]],IF(Table13[[#This Row],[S Required]]=1,2,3),IF(Table13[[#This Row],[Total]]&gt;0,1,0))</f>
        <v>0</v>
      </c>
      <c r="L191" s="8"/>
      <c r="M191" s="8"/>
      <c r="N191" s="8"/>
      <c r="O191" s="9"/>
      <c r="P191" s="9"/>
      <c r="Q191" s="9"/>
      <c r="R191" s="9"/>
      <c r="S191" s="9"/>
      <c r="T191" s="9"/>
    </row>
    <row r="192" spans="1:20" s="3" customFormat="1" ht="15.95" customHeight="1" x14ac:dyDescent="0.25">
      <c r="A192"/>
      <c r="B192" s="7" t="s">
        <v>619</v>
      </c>
      <c r="C192" s="7" t="s">
        <v>624</v>
      </c>
      <c r="D192" s="12" t="str">
        <f>LEFT(Table13[[#This Row],[Skill / Performance]],1)</f>
        <v>P</v>
      </c>
      <c r="E192" s="10" t="s">
        <v>137</v>
      </c>
      <c r="F192" s="7" t="s">
        <v>272</v>
      </c>
      <c r="G19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92" s="12"/>
      <c r="I192" s="12">
        <f>IF(ISBLANK(E192),"",IF(LEFT(E192,1)="P",3,IFERROR(IF(SEARCH(".",E192,3)&gt;0,IF(Table13[[#This Row],[Total]]&gt;0,1,Table13[[#This Row],[S Required]])),3)))</f>
        <v>3</v>
      </c>
      <c r="J192" s="12">
        <f>IF(ISBLANK(Table13[[#This Row],[Skill / Performance]]),"",COUNT(L192:AA192))</f>
        <v>0</v>
      </c>
      <c r="K192" s="12">
        <f>IF(Table13[[#This Row],[Total]]&gt;=Table13[[#This Row],[Required]],IF(Table13[[#This Row],[S Required]]=1,2,3),IF(Table13[[#This Row],[Total]]&gt;0,1,0))</f>
        <v>0</v>
      </c>
      <c r="L192" s="8"/>
      <c r="M192" s="8"/>
      <c r="N192" s="8"/>
      <c r="O192" s="9"/>
      <c r="P192" s="9"/>
      <c r="Q192" s="9"/>
      <c r="R192" s="9"/>
      <c r="S192" s="9"/>
      <c r="T192" s="9"/>
    </row>
    <row r="193" spans="1:20" s="3" customFormat="1" ht="15.95" customHeight="1" x14ac:dyDescent="0.25">
      <c r="A193"/>
      <c r="B193" s="7" t="s">
        <v>619</v>
      </c>
      <c r="C193" s="7" t="s">
        <v>624</v>
      </c>
      <c r="D193" s="12" t="str">
        <f>LEFT(Table13[[#This Row],[Skill / Performance]],1)</f>
        <v>P</v>
      </c>
      <c r="E193" s="10" t="s">
        <v>142</v>
      </c>
      <c r="F193" s="7" t="s">
        <v>273</v>
      </c>
      <c r="G19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93" s="12"/>
      <c r="I193" s="12">
        <f>IF(ISBLANK(E193),"",IF(LEFT(E193,1)="P",3,IFERROR(IF(SEARCH(".",E193,3)&gt;0,IF(Table13[[#This Row],[Total]]&gt;0,1,Table13[[#This Row],[S Required]])),3)))</f>
        <v>3</v>
      </c>
      <c r="J193" s="12">
        <f>IF(ISBLANK(Table13[[#This Row],[Skill / Performance]]),"",COUNT(L193:AA193))</f>
        <v>0</v>
      </c>
      <c r="K193" s="12">
        <f>IF(Table13[[#This Row],[Total]]&gt;=Table13[[#This Row],[Required]],IF(Table13[[#This Row],[S Required]]=1,2,3),IF(Table13[[#This Row],[Total]]&gt;0,1,0))</f>
        <v>0</v>
      </c>
      <c r="L193" s="8"/>
      <c r="M193" s="8"/>
      <c r="N193" s="8"/>
      <c r="O193" s="9"/>
      <c r="P193" s="9"/>
      <c r="Q193" s="9"/>
      <c r="R193" s="9"/>
      <c r="S193" s="9"/>
      <c r="T193" s="9"/>
    </row>
    <row r="194" spans="1:20" s="3" customFormat="1" ht="15.95" customHeight="1" x14ac:dyDescent="0.25">
      <c r="A194"/>
      <c r="B194" s="7" t="s">
        <v>619</v>
      </c>
      <c r="C194" s="7" t="s">
        <v>624</v>
      </c>
      <c r="D194" s="12" t="str">
        <f>LEFT(Table13[[#This Row],[Skill / Performance]],1)</f>
        <v>P</v>
      </c>
      <c r="E194" s="10" t="s">
        <v>143</v>
      </c>
      <c r="F194" s="7" t="s">
        <v>274</v>
      </c>
      <c r="G19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94" s="12"/>
      <c r="I194" s="12">
        <f>IF(ISBLANK(E194),"",IF(LEFT(E194,1)="P",3,IFERROR(IF(SEARCH(".",E194,3)&gt;0,IF(Table13[[#This Row],[Total]]&gt;0,1,Table13[[#This Row],[S Required]])),3)))</f>
        <v>3</v>
      </c>
      <c r="J194" s="12">
        <f>IF(ISBLANK(Table13[[#This Row],[Skill / Performance]]),"",COUNT(L194:AA194))</f>
        <v>0</v>
      </c>
      <c r="K194" s="12">
        <f>IF(Table13[[#This Row],[Total]]&gt;=Table13[[#This Row],[Required]],IF(Table13[[#This Row],[S Required]]=1,2,3),IF(Table13[[#This Row],[Total]]&gt;0,1,0))</f>
        <v>0</v>
      </c>
      <c r="L194" s="8"/>
      <c r="M194" s="8"/>
      <c r="N194" s="8"/>
      <c r="O194" s="9"/>
      <c r="P194" s="9"/>
      <c r="Q194" s="9"/>
      <c r="R194" s="9"/>
      <c r="S194" s="9"/>
      <c r="T194" s="9"/>
    </row>
    <row r="195" spans="1:20" s="3" customFormat="1" ht="15.95" customHeight="1" x14ac:dyDescent="0.25">
      <c r="A195"/>
      <c r="B195" s="7" t="s">
        <v>619</v>
      </c>
      <c r="C195" s="7" t="s">
        <v>624</v>
      </c>
      <c r="D195" s="12" t="str">
        <f>LEFT(Table13[[#This Row],[Skill / Performance]],1)</f>
        <v>P</v>
      </c>
      <c r="E195" s="10" t="s">
        <v>292</v>
      </c>
      <c r="F195" s="7" t="s">
        <v>275</v>
      </c>
      <c r="G19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95" s="12"/>
      <c r="I195" s="12">
        <f>IF(ISBLANK(E195),"",IF(LEFT(E195,1)="P",3,IFERROR(IF(SEARCH(".",E195,3)&gt;0,IF(Table13[[#This Row],[Total]]&gt;0,1,Table13[[#This Row],[S Required]])),3)))</f>
        <v>3</v>
      </c>
      <c r="J195" s="12">
        <f>IF(ISBLANK(Table13[[#This Row],[Skill / Performance]]),"",COUNT(L195:AA195))</f>
        <v>0</v>
      </c>
      <c r="K195" s="12">
        <f>IF(Table13[[#This Row],[Total]]&gt;=Table13[[#This Row],[Required]],IF(Table13[[#This Row],[S Required]]=1,2,3),IF(Table13[[#This Row],[Total]]&gt;0,1,0))</f>
        <v>0</v>
      </c>
      <c r="L195" s="8"/>
      <c r="M195" s="8"/>
      <c r="N195" s="8"/>
      <c r="O195" s="9"/>
      <c r="P195" s="9"/>
      <c r="Q195" s="9"/>
      <c r="R195" s="9"/>
      <c r="S195" s="9"/>
      <c r="T195" s="9"/>
    </row>
    <row r="196" spans="1:20" s="3" customFormat="1" ht="15.95" customHeight="1" x14ac:dyDescent="0.25">
      <c r="A196"/>
      <c r="B196" s="7" t="s">
        <v>619</v>
      </c>
      <c r="C196" s="7" t="s">
        <v>624</v>
      </c>
      <c r="D196" s="12" t="str">
        <f>LEFT(Table13[[#This Row],[Skill / Performance]],1)</f>
        <v>S</v>
      </c>
      <c r="E196" s="10" t="s">
        <v>148</v>
      </c>
      <c r="F196" s="7" t="s">
        <v>276</v>
      </c>
      <c r="G196" s="7">
        <v>2</v>
      </c>
      <c r="H196" s="12">
        <f>COUNTIF(J197:J203, "&gt;0")</f>
        <v>0</v>
      </c>
      <c r="I196" s="12">
        <f>IF(ISBLANK(E196),"",IF(LEFT(E196,1)="P",3,IFERROR(IF(SEARCH(".",E196,3)&gt;0,IF(Table13[[#This Row],[Total]]&gt;0,1,Table13[[#This Row],[S Required]])),3)))</f>
        <v>3</v>
      </c>
      <c r="J196" s="12">
        <f>IF(ISBLANK(Table13[[#This Row],[Skill / Performance]]),"",COUNT(L196:AA196))</f>
        <v>0</v>
      </c>
      <c r="K196" s="12">
        <f>IF(Table13[[#This Row],[Total]]&gt;=Table13[[#This Row],[Required]],IF(Table13[[#This Row],[S Required]]=1,2,3),IF(Table13[[#This Row],[Total]]&gt;0,1,0))</f>
        <v>0</v>
      </c>
      <c r="L196" s="13" t="str">
        <f>IF(COUNTA(L197:L203)&gt;0,1,"")</f>
        <v/>
      </c>
      <c r="M196" s="13" t="str">
        <f t="shared" ref="M196:N196" si="36">IF(COUNTA(M197:M203)&gt;0,1,"")</f>
        <v/>
      </c>
      <c r="N196" s="13" t="str">
        <f t="shared" si="36"/>
        <v/>
      </c>
      <c r="O196" s="14" t="str">
        <f t="shared" ref="O196:T196" si="37">IF(COUNTA(O197:O203)&gt;0,1,"")</f>
        <v/>
      </c>
      <c r="P196" s="14" t="str">
        <f t="shared" si="37"/>
        <v/>
      </c>
      <c r="Q196" s="14" t="str">
        <f t="shared" si="37"/>
        <v/>
      </c>
      <c r="R196" s="14" t="str">
        <f t="shared" si="37"/>
        <v/>
      </c>
      <c r="S196" s="14" t="str">
        <f t="shared" si="37"/>
        <v/>
      </c>
      <c r="T196" s="14" t="str">
        <f t="shared" si="37"/>
        <v/>
      </c>
    </row>
    <row r="197" spans="1:20" s="3" customFormat="1" ht="15.95" customHeight="1" x14ac:dyDescent="0.25">
      <c r="A197"/>
      <c r="B197" s="7" t="s">
        <v>619</v>
      </c>
      <c r="C197" s="7" t="s">
        <v>624</v>
      </c>
      <c r="D197" s="12" t="str">
        <f>LEFT(Table13[[#This Row],[Skill / Performance]],1)</f>
        <v>S</v>
      </c>
      <c r="E197" s="10" t="s">
        <v>149</v>
      </c>
      <c r="F197" s="7" t="s">
        <v>277</v>
      </c>
      <c r="G19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97" s="12"/>
      <c r="I197" s="12">
        <f ca="1">IF(ISBLANK(E197),"",IF(LEFT(E197,1)="P",3,IFERROR(IF(SEARCH(".",E197,3)&gt;0,IF(Table13[[#This Row],[Total]]&gt;0,1,Table13[[#This Row],[S Required]])),3)))</f>
        <v>1</v>
      </c>
      <c r="J197" s="12">
        <f>IF(ISBLANK(Table13[[#This Row],[Skill / Performance]]),"",COUNT(L197:AA197))</f>
        <v>0</v>
      </c>
      <c r="K197" s="12">
        <f ca="1">IF(Table13[[#This Row],[Total]]&gt;=Table13[[#This Row],[Required]],IF(Table13[[#This Row],[S Required]]=1,2,3),IF(Table13[[#This Row],[Total]]&gt;0,1,0))</f>
        <v>0</v>
      </c>
      <c r="L197" s="8"/>
      <c r="M197" s="8"/>
      <c r="N197" s="8"/>
      <c r="O197" s="9"/>
      <c r="P197" s="9"/>
      <c r="Q197" s="9"/>
      <c r="R197" s="9"/>
      <c r="S197" s="9"/>
      <c r="T197" s="9"/>
    </row>
    <row r="198" spans="1:20" s="3" customFormat="1" ht="15.95" customHeight="1" x14ac:dyDescent="0.25">
      <c r="A198"/>
      <c r="B198" s="7" t="s">
        <v>619</v>
      </c>
      <c r="C198" s="7" t="s">
        <v>624</v>
      </c>
      <c r="D198" s="12" t="str">
        <f>LEFT(Table13[[#This Row],[Skill / Performance]],1)</f>
        <v/>
      </c>
      <c r="E198" s="10"/>
      <c r="F198" s="7" t="s">
        <v>122</v>
      </c>
      <c r="G19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198" s="12"/>
      <c r="I198" s="12" t="str">
        <f>IF(ISBLANK(E198),"",IF(LEFT(E198,1)="P",3,IFERROR(IF(SEARCH(".",E198,3)&gt;0,IF(Table13[[#This Row],[Total]]&gt;0,1,Table13[[#This Row],[S Required]])),3)))</f>
        <v/>
      </c>
      <c r="J198" s="12" t="str">
        <f>IF(ISBLANK(Table13[[#This Row],[Skill / Performance]]),"",COUNT(L198:AA198))</f>
        <v/>
      </c>
      <c r="K198" s="12">
        <f ca="1">IF(Table13[[#This Row],[Total]]&gt;=Table13[[#This Row],[Required]],IF(Table13[[#This Row],[S Required]]=1,2,3),IF(Table13[[#This Row],[Total]]&gt;0,1,0))</f>
        <v>3</v>
      </c>
      <c r="L198" s="8"/>
      <c r="M198" s="8"/>
      <c r="N198" s="8"/>
      <c r="O198" s="9"/>
      <c r="P198" s="9"/>
      <c r="Q198" s="9"/>
      <c r="R198" s="9"/>
      <c r="S198" s="9"/>
      <c r="T198" s="9"/>
    </row>
    <row r="199" spans="1:20" s="3" customFormat="1" ht="15.95" customHeight="1" x14ac:dyDescent="0.25">
      <c r="A199"/>
      <c r="B199" s="7" t="s">
        <v>619</v>
      </c>
      <c r="C199" s="7" t="s">
        <v>624</v>
      </c>
      <c r="D199" s="12" t="str">
        <f>LEFT(Table13[[#This Row],[Skill / Performance]],1)</f>
        <v>S</v>
      </c>
      <c r="E199" s="10" t="s">
        <v>150</v>
      </c>
      <c r="F199" s="7" t="s">
        <v>123</v>
      </c>
      <c r="G19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199" s="12"/>
      <c r="I199" s="12">
        <f ca="1">IF(ISBLANK(E199),"",IF(LEFT(E199,1)="P",3,IFERROR(IF(SEARCH(".",E199,3)&gt;0,IF(Table13[[#This Row],[Total]]&gt;0,1,Table13[[#This Row],[S Required]])),3)))</f>
        <v>1</v>
      </c>
      <c r="J199" s="12">
        <f>IF(ISBLANK(Table13[[#This Row],[Skill / Performance]]),"",COUNT(L199:AA199))</f>
        <v>0</v>
      </c>
      <c r="K199" s="12">
        <f ca="1">IF(Table13[[#This Row],[Total]]&gt;=Table13[[#This Row],[Required]],IF(Table13[[#This Row],[S Required]]=1,2,3),IF(Table13[[#This Row],[Total]]&gt;0,1,0))</f>
        <v>0</v>
      </c>
      <c r="L199" s="8"/>
      <c r="M199" s="8"/>
      <c r="N199" s="8"/>
      <c r="O199" s="9"/>
      <c r="P199" s="9"/>
      <c r="Q199" s="9"/>
      <c r="R199" s="9"/>
      <c r="S199" s="9"/>
      <c r="T199" s="9"/>
    </row>
    <row r="200" spans="1:20" s="3" customFormat="1" ht="15.95" customHeight="1" x14ac:dyDescent="0.25">
      <c r="A200"/>
      <c r="B200" s="7" t="s">
        <v>619</v>
      </c>
      <c r="C200" s="7" t="s">
        <v>624</v>
      </c>
      <c r="D200" s="12" t="str">
        <f>LEFT(Table13[[#This Row],[Skill / Performance]],1)</f>
        <v>S</v>
      </c>
      <c r="E200" s="10" t="s">
        <v>151</v>
      </c>
      <c r="F200" s="7" t="s">
        <v>124</v>
      </c>
      <c r="G20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0" s="12"/>
      <c r="I200" s="12">
        <f ca="1">IF(ISBLANK(E200),"",IF(LEFT(E200,1)="P",3,IFERROR(IF(SEARCH(".",E200,3)&gt;0,IF(Table13[[#This Row],[Total]]&gt;0,1,Table13[[#This Row],[S Required]])),3)))</f>
        <v>1</v>
      </c>
      <c r="J200" s="12">
        <f>IF(ISBLANK(Table13[[#This Row],[Skill / Performance]]),"",COUNT(L200:AA200))</f>
        <v>0</v>
      </c>
      <c r="K200" s="12">
        <f ca="1">IF(Table13[[#This Row],[Total]]&gt;=Table13[[#This Row],[Required]],IF(Table13[[#This Row],[S Required]]=1,2,3),IF(Table13[[#This Row],[Total]]&gt;0,1,0))</f>
        <v>0</v>
      </c>
      <c r="L200" s="8"/>
      <c r="M200" s="8"/>
      <c r="N200" s="8"/>
      <c r="O200" s="9"/>
      <c r="P200" s="9"/>
      <c r="Q200" s="9"/>
      <c r="R200" s="9"/>
      <c r="S200" s="9"/>
      <c r="T200" s="9"/>
    </row>
    <row r="201" spans="1:20" s="3" customFormat="1" ht="15.95" customHeight="1" x14ac:dyDescent="0.25">
      <c r="A201"/>
      <c r="B201" s="7" t="s">
        <v>619</v>
      </c>
      <c r="C201" s="7" t="s">
        <v>624</v>
      </c>
      <c r="D201" s="12" t="str">
        <f>LEFT(Table13[[#This Row],[Skill / Performance]],1)</f>
        <v>S</v>
      </c>
      <c r="E201" s="10" t="s">
        <v>177</v>
      </c>
      <c r="F201" s="7" t="s">
        <v>125</v>
      </c>
      <c r="G20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1" s="12"/>
      <c r="I201" s="12">
        <f ca="1">IF(ISBLANK(E201),"",IF(LEFT(E201,1)="P",3,IFERROR(IF(SEARCH(".",E201,3)&gt;0,IF(Table13[[#This Row],[Total]]&gt;0,1,Table13[[#This Row],[S Required]])),3)))</f>
        <v>1</v>
      </c>
      <c r="J201" s="12">
        <f>IF(ISBLANK(Table13[[#This Row],[Skill / Performance]]),"",COUNT(L201:AA201))</f>
        <v>0</v>
      </c>
      <c r="K201" s="12">
        <f ca="1">IF(Table13[[#This Row],[Total]]&gt;=Table13[[#This Row],[Required]],IF(Table13[[#This Row],[S Required]]=1,2,3),IF(Table13[[#This Row],[Total]]&gt;0,1,0))</f>
        <v>0</v>
      </c>
      <c r="L201" s="8"/>
      <c r="M201" s="8"/>
      <c r="N201" s="8"/>
      <c r="O201" s="9"/>
      <c r="P201" s="9"/>
      <c r="Q201" s="9"/>
      <c r="R201" s="9"/>
      <c r="S201" s="9"/>
      <c r="T201" s="9"/>
    </row>
    <row r="202" spans="1:20" s="3" customFormat="1" ht="15.95" customHeight="1" x14ac:dyDescent="0.25">
      <c r="A202"/>
      <c r="B202" s="7" t="s">
        <v>619</v>
      </c>
      <c r="C202" s="7" t="s">
        <v>624</v>
      </c>
      <c r="D202" s="12" t="str">
        <f>LEFT(Table13[[#This Row],[Skill / Performance]],1)</f>
        <v>S</v>
      </c>
      <c r="E202" s="10" t="s">
        <v>178</v>
      </c>
      <c r="F202" s="7" t="s">
        <v>126</v>
      </c>
      <c r="G20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2" s="12"/>
      <c r="I202" s="12">
        <f ca="1">IF(ISBLANK(E202),"",IF(LEFT(E202,1)="P",3,IFERROR(IF(SEARCH(".",E202,3)&gt;0,IF(Table13[[#This Row],[Total]]&gt;0,1,Table13[[#This Row],[S Required]])),3)))</f>
        <v>1</v>
      </c>
      <c r="J202" s="12">
        <f>IF(ISBLANK(Table13[[#This Row],[Skill / Performance]]),"",COUNT(L202:AA202))</f>
        <v>0</v>
      </c>
      <c r="K202" s="12">
        <f ca="1">IF(Table13[[#This Row],[Total]]&gt;=Table13[[#This Row],[Required]],IF(Table13[[#This Row],[S Required]]=1,2,3),IF(Table13[[#This Row],[Total]]&gt;0,1,0))</f>
        <v>0</v>
      </c>
      <c r="L202" s="8"/>
      <c r="M202" s="8"/>
      <c r="N202" s="8"/>
      <c r="O202" s="9"/>
      <c r="P202" s="9"/>
      <c r="Q202" s="9"/>
      <c r="R202" s="9"/>
      <c r="S202" s="9"/>
      <c r="T202" s="9"/>
    </row>
    <row r="203" spans="1:20" s="3" customFormat="1" ht="15.95" customHeight="1" x14ac:dyDescent="0.25">
      <c r="A203"/>
      <c r="B203" s="7" t="s">
        <v>619</v>
      </c>
      <c r="C203" s="7" t="s">
        <v>624</v>
      </c>
      <c r="D203" s="12" t="str">
        <f>LEFT(Table13[[#This Row],[Skill / Performance]],1)</f>
        <v>S</v>
      </c>
      <c r="E203" s="10" t="s">
        <v>152</v>
      </c>
      <c r="F203" s="7" t="s">
        <v>127</v>
      </c>
      <c r="G20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3" s="12"/>
      <c r="I203" s="12">
        <f ca="1">IF(ISBLANK(E203),"",IF(LEFT(E203,1)="P",3,IFERROR(IF(SEARCH(".",E203,3)&gt;0,IF(Table13[[#This Row],[Total]]&gt;0,1,Table13[[#This Row],[S Required]])),3)))</f>
        <v>1</v>
      </c>
      <c r="J203" s="12">
        <f>IF(ISBLANK(Table13[[#This Row],[Skill / Performance]]),"",COUNT(L203:AA203))</f>
        <v>0</v>
      </c>
      <c r="K203" s="12">
        <f ca="1">IF(Table13[[#This Row],[Total]]&gt;=Table13[[#This Row],[Required]],IF(Table13[[#This Row],[S Required]]=1,2,3),IF(Table13[[#This Row],[Total]]&gt;0,1,0))</f>
        <v>0</v>
      </c>
      <c r="L203" s="8"/>
      <c r="M203" s="8"/>
      <c r="N203" s="8"/>
      <c r="O203" s="9"/>
      <c r="P203" s="9"/>
      <c r="Q203" s="9"/>
      <c r="R203" s="9"/>
      <c r="S203" s="9"/>
      <c r="T203" s="9"/>
    </row>
    <row r="204" spans="1:20" s="3" customFormat="1" ht="15.95" customHeight="1" x14ac:dyDescent="0.25">
      <c r="A204"/>
      <c r="B204" s="7" t="s">
        <v>620</v>
      </c>
      <c r="C204" s="7" t="s">
        <v>625</v>
      </c>
      <c r="D204" s="12" t="str">
        <f>LEFT(Table13[[#This Row],[Skill / Performance]],1)</f>
        <v/>
      </c>
      <c r="E204" s="10"/>
      <c r="F204" s="7"/>
      <c r="G20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04" s="12"/>
      <c r="I204" s="12" t="str">
        <f>IF(ISBLANK(E204),"",IF(LEFT(E204,1)="P",3,IFERROR(IF(SEARCH(".",E204,3)&gt;0,IF(Table13[[#This Row],[Total]]&gt;0,1,Table13[[#This Row],[S Required]])),3)))</f>
        <v/>
      </c>
      <c r="J204" s="12" t="str">
        <f>IF(ISBLANK(Table13[[#This Row],[Skill / Performance]]),"",COUNT(L204:AA204))</f>
        <v/>
      </c>
      <c r="K204" s="12">
        <f ca="1">IF(Table13[[#This Row],[Total]]&gt;=Table13[[#This Row],[Required]],IF(Table13[[#This Row],[S Required]]=1,2,3),IF(Table13[[#This Row],[Total]]&gt;0,1,0))</f>
        <v>3</v>
      </c>
      <c r="L204" s="8"/>
      <c r="M204" s="8"/>
      <c r="N204" s="8"/>
      <c r="O204" s="9"/>
      <c r="P204" s="9"/>
      <c r="Q204" s="9"/>
      <c r="R204" s="9"/>
      <c r="S204" s="9"/>
      <c r="T204" s="9"/>
    </row>
    <row r="205" spans="1:20" s="3" customFormat="1" ht="15.95" customHeight="1" x14ac:dyDescent="0.25">
      <c r="A205"/>
      <c r="B205" s="7" t="s">
        <v>620</v>
      </c>
      <c r="C205" s="7" t="s">
        <v>625</v>
      </c>
      <c r="D205" s="12" t="str">
        <f>LEFT(Table13[[#This Row],[Skill / Performance]],1)</f>
        <v>S</v>
      </c>
      <c r="E205" s="10" t="s">
        <v>1</v>
      </c>
      <c r="F205" s="7" t="s">
        <v>293</v>
      </c>
      <c r="G205" s="7">
        <v>2</v>
      </c>
      <c r="H205" s="12">
        <f>COUNTIF(J206:J207, "&gt;0")</f>
        <v>0</v>
      </c>
      <c r="I205" s="12">
        <f>IF(ISBLANK(E205),"",IF(LEFT(E205,1)="P",3,IFERROR(IF(SEARCH(".",E205,3)&gt;0,IF(Table13[[#This Row],[Total]]&gt;0,1,Table13[[#This Row],[S Required]])),3)))</f>
        <v>3</v>
      </c>
      <c r="J205" s="12">
        <f>IF(ISBLANK(Table13[[#This Row],[Skill / Performance]]),"",COUNT(L205:AA205))</f>
        <v>0</v>
      </c>
      <c r="K205" s="12">
        <f>IF(Table13[[#This Row],[Total]]&gt;=Table13[[#This Row],[Required]],IF(Table13[[#This Row],[S Required]]=1,2,3),IF(Table13[[#This Row],[Total]]&gt;0,1,0))</f>
        <v>0</v>
      </c>
      <c r="L205" s="13" t="str">
        <f>IF(COUNTA(L206:L207)&gt;0,1,"")</f>
        <v/>
      </c>
      <c r="M205" s="13" t="str">
        <f t="shared" ref="M205:N205" si="38">IF(COUNTA(M206:M207)&gt;0,1,"")</f>
        <v/>
      </c>
      <c r="N205" s="13" t="str">
        <f t="shared" si="38"/>
        <v/>
      </c>
      <c r="O205" s="14" t="str">
        <f t="shared" ref="O205:T205" si="39">IF(COUNTA(O206:O207)&gt;0,1,"")</f>
        <v/>
      </c>
      <c r="P205" s="14" t="str">
        <f t="shared" si="39"/>
        <v/>
      </c>
      <c r="Q205" s="14" t="str">
        <f t="shared" si="39"/>
        <v/>
      </c>
      <c r="R205" s="14" t="str">
        <f t="shared" si="39"/>
        <v/>
      </c>
      <c r="S205" s="14" t="str">
        <f t="shared" si="39"/>
        <v/>
      </c>
      <c r="T205" s="14" t="str">
        <f t="shared" si="39"/>
        <v/>
      </c>
    </row>
    <row r="206" spans="1:20" s="3" customFormat="1" ht="15.95" customHeight="1" x14ac:dyDescent="0.25">
      <c r="A206"/>
      <c r="B206" s="7" t="s">
        <v>620</v>
      </c>
      <c r="C206" s="7" t="s">
        <v>625</v>
      </c>
      <c r="D206" s="12" t="str">
        <f>LEFT(Table13[[#This Row],[Skill / Performance]],1)</f>
        <v>S</v>
      </c>
      <c r="E206" s="10" t="s">
        <v>19</v>
      </c>
      <c r="F206" s="7" t="s">
        <v>294</v>
      </c>
      <c r="G20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6" s="12"/>
      <c r="I206" s="12">
        <f ca="1">IF(ISBLANK(E206),"",IF(LEFT(E206,1)="P",3,IFERROR(IF(SEARCH(".",E206,3)&gt;0,IF(Table13[[#This Row],[Total]]&gt;0,1,Table13[[#This Row],[S Required]])),3)))</f>
        <v>1</v>
      </c>
      <c r="J206" s="12">
        <f>IF(ISBLANK(Table13[[#This Row],[Skill / Performance]]),"",COUNT(L206:AA206))</f>
        <v>0</v>
      </c>
      <c r="K206" s="12">
        <f ca="1">IF(Table13[[#This Row],[Total]]&gt;=Table13[[#This Row],[Required]],IF(Table13[[#This Row],[S Required]]=1,2,3),IF(Table13[[#This Row],[Total]]&gt;0,1,0))</f>
        <v>0</v>
      </c>
      <c r="L206" s="8"/>
      <c r="M206" s="8"/>
      <c r="N206" s="8"/>
      <c r="O206" s="9"/>
      <c r="P206" s="9"/>
      <c r="Q206" s="9"/>
      <c r="R206" s="9"/>
      <c r="S206" s="9"/>
      <c r="T206" s="9"/>
    </row>
    <row r="207" spans="1:20" s="3" customFormat="1" ht="15.95" customHeight="1" x14ac:dyDescent="0.25">
      <c r="A207"/>
      <c r="B207" s="7" t="s">
        <v>620</v>
      </c>
      <c r="C207" s="7" t="s">
        <v>625</v>
      </c>
      <c r="D207" s="12" t="str">
        <f>LEFT(Table13[[#This Row],[Skill / Performance]],1)</f>
        <v>S</v>
      </c>
      <c r="E207" s="10" t="s">
        <v>20</v>
      </c>
      <c r="F207" s="7" t="s">
        <v>295</v>
      </c>
      <c r="G20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7" s="12"/>
      <c r="I207" s="12">
        <f ca="1">IF(ISBLANK(E207),"",IF(LEFT(E207,1)="P",3,IFERROR(IF(SEARCH(".",E207,3)&gt;0,IF(Table13[[#This Row],[Total]]&gt;0,1,Table13[[#This Row],[S Required]])),3)))</f>
        <v>1</v>
      </c>
      <c r="J207" s="12">
        <f>IF(ISBLANK(Table13[[#This Row],[Skill / Performance]]),"",COUNT(L207:AA207))</f>
        <v>0</v>
      </c>
      <c r="K207" s="12">
        <f ca="1">IF(Table13[[#This Row],[Total]]&gt;=Table13[[#This Row],[Required]],IF(Table13[[#This Row],[S Required]]=1,2,3),IF(Table13[[#This Row],[Total]]&gt;0,1,0))</f>
        <v>0</v>
      </c>
      <c r="L207" s="8"/>
      <c r="M207" s="8"/>
      <c r="N207" s="8"/>
      <c r="O207" s="9"/>
      <c r="P207" s="9"/>
      <c r="Q207" s="9"/>
      <c r="R207" s="9"/>
      <c r="S207" s="9"/>
      <c r="T207" s="9"/>
    </row>
    <row r="208" spans="1:20" s="3" customFormat="1" ht="15.95" customHeight="1" x14ac:dyDescent="0.25">
      <c r="A208"/>
      <c r="B208" s="7" t="s">
        <v>620</v>
      </c>
      <c r="C208" s="7" t="s">
        <v>625</v>
      </c>
      <c r="D208" s="12" t="str">
        <f>LEFT(Table13[[#This Row],[Skill / Performance]],1)</f>
        <v>S</v>
      </c>
      <c r="E208" s="10" t="s">
        <v>16</v>
      </c>
      <c r="F208" s="7" t="s">
        <v>296</v>
      </c>
      <c r="G208" s="7">
        <v>2</v>
      </c>
      <c r="H208" s="12">
        <f>COUNTIF(J209:J210, "&gt;0")</f>
        <v>0</v>
      </c>
      <c r="I208" s="12">
        <f>IF(ISBLANK(E208),"",IF(LEFT(E208,1)="P",3,IFERROR(IF(SEARCH(".",E208,3)&gt;0,IF(Table13[[#This Row],[Total]]&gt;0,1,Table13[[#This Row],[S Required]])),3)))</f>
        <v>3</v>
      </c>
      <c r="J208" s="12">
        <f>IF(ISBLANK(Table13[[#This Row],[Skill / Performance]]),"",COUNT(L208:AA208))</f>
        <v>0</v>
      </c>
      <c r="K208" s="12">
        <f>IF(Table13[[#This Row],[Total]]&gt;=Table13[[#This Row],[Required]],IF(Table13[[#This Row],[S Required]]=1,2,3),IF(Table13[[#This Row],[Total]]&gt;0,1,0))</f>
        <v>0</v>
      </c>
      <c r="L208" s="13" t="str">
        <f>IF(COUNTA(L209:L210)&gt;0,1,"")</f>
        <v/>
      </c>
      <c r="M208" s="13" t="str">
        <f t="shared" ref="M208:N208" si="40">IF(COUNTA(M209:M210)&gt;0,1,"")</f>
        <v/>
      </c>
      <c r="N208" s="13" t="str">
        <f t="shared" si="40"/>
        <v/>
      </c>
      <c r="O208" s="14" t="str">
        <f t="shared" ref="O208:T208" si="41">IF(COUNTA(O209:O210)&gt;0,1,"")</f>
        <v/>
      </c>
      <c r="P208" s="14" t="str">
        <f t="shared" si="41"/>
        <v/>
      </c>
      <c r="Q208" s="14" t="str">
        <f t="shared" si="41"/>
        <v/>
      </c>
      <c r="R208" s="14" t="str">
        <f t="shared" si="41"/>
        <v/>
      </c>
      <c r="S208" s="14" t="str">
        <f t="shared" si="41"/>
        <v/>
      </c>
      <c r="T208" s="14" t="str">
        <f t="shared" si="41"/>
        <v/>
      </c>
    </row>
    <row r="209" spans="1:20" s="3" customFormat="1" ht="15.95" customHeight="1" x14ac:dyDescent="0.25">
      <c r="A209"/>
      <c r="B209" s="7" t="s">
        <v>620</v>
      </c>
      <c r="C209" s="7" t="s">
        <v>625</v>
      </c>
      <c r="D209" s="12" t="str">
        <f>LEFT(Table13[[#This Row],[Skill / Performance]],1)</f>
        <v>S</v>
      </c>
      <c r="E209" s="10" t="s">
        <v>27</v>
      </c>
      <c r="F209" s="7" t="s">
        <v>297</v>
      </c>
      <c r="G20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09" s="12"/>
      <c r="I209" s="12">
        <f ca="1">IF(ISBLANK(E209),"",IF(LEFT(E209,1)="P",3,IFERROR(IF(SEARCH(".",E209,3)&gt;0,IF(Table13[[#This Row],[Total]]&gt;0,1,Table13[[#This Row],[S Required]])),3)))</f>
        <v>1</v>
      </c>
      <c r="J209" s="12">
        <f>IF(ISBLANK(Table13[[#This Row],[Skill / Performance]]),"",COUNT(L209:AA209))</f>
        <v>0</v>
      </c>
      <c r="K209" s="12">
        <f ca="1">IF(Table13[[#This Row],[Total]]&gt;=Table13[[#This Row],[Required]],IF(Table13[[#This Row],[S Required]]=1,2,3),IF(Table13[[#This Row],[Total]]&gt;0,1,0))</f>
        <v>0</v>
      </c>
      <c r="L209" s="8"/>
      <c r="M209" s="8"/>
      <c r="N209" s="8"/>
      <c r="O209" s="9"/>
      <c r="P209" s="9"/>
      <c r="Q209" s="9"/>
      <c r="R209" s="9"/>
      <c r="S209" s="9"/>
      <c r="T209" s="9"/>
    </row>
    <row r="210" spans="1:20" s="3" customFormat="1" ht="15.95" customHeight="1" x14ac:dyDescent="0.25">
      <c r="A210"/>
      <c r="B210" s="7" t="s">
        <v>620</v>
      </c>
      <c r="C210" s="7" t="s">
        <v>625</v>
      </c>
      <c r="D210" s="12" t="str">
        <f>LEFT(Table13[[#This Row],[Skill / Performance]],1)</f>
        <v>S</v>
      </c>
      <c r="E210" s="10" t="s">
        <v>29</v>
      </c>
      <c r="F210" s="7" t="s">
        <v>298</v>
      </c>
      <c r="G21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0" s="12"/>
      <c r="I210" s="12">
        <f ca="1">IF(ISBLANK(E210),"",IF(LEFT(E210,1)="P",3,IFERROR(IF(SEARCH(".",E210,3)&gt;0,IF(Table13[[#This Row],[Total]]&gt;0,1,Table13[[#This Row],[S Required]])),3)))</f>
        <v>1</v>
      </c>
      <c r="J210" s="12">
        <f>IF(ISBLANK(Table13[[#This Row],[Skill / Performance]]),"",COUNT(L210:AA210))</f>
        <v>0</v>
      </c>
      <c r="K210" s="12">
        <f ca="1">IF(Table13[[#This Row],[Total]]&gt;=Table13[[#This Row],[Required]],IF(Table13[[#This Row],[S Required]]=1,2,3),IF(Table13[[#This Row],[Total]]&gt;0,1,0))</f>
        <v>0</v>
      </c>
      <c r="L210" s="8"/>
      <c r="M210" s="8"/>
      <c r="N210" s="8"/>
      <c r="O210" s="9"/>
      <c r="P210" s="9"/>
      <c r="Q210" s="9"/>
      <c r="R210" s="9"/>
      <c r="S210" s="9"/>
      <c r="T210" s="9"/>
    </row>
    <row r="211" spans="1:20" s="3" customFormat="1" ht="15.95" customHeight="1" x14ac:dyDescent="0.25">
      <c r="A211"/>
      <c r="B211" s="7" t="s">
        <v>621</v>
      </c>
      <c r="C211" s="7" t="s">
        <v>626</v>
      </c>
      <c r="D211" s="12" t="str">
        <f>LEFT(Table13[[#This Row],[Skill / Performance]],1)</f>
        <v/>
      </c>
      <c r="E211" s="10"/>
      <c r="F211" s="7"/>
      <c r="G21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11" s="12"/>
      <c r="I211" s="12" t="str">
        <f>IF(ISBLANK(E211),"",IF(LEFT(E211,1)="P",3,IFERROR(IF(SEARCH(".",E211,3)&gt;0,IF(Table13[[#This Row],[Total]]&gt;0,1,Table13[[#This Row],[S Required]])),3)))</f>
        <v/>
      </c>
      <c r="J211" s="12" t="str">
        <f>IF(ISBLANK(Table13[[#This Row],[Skill / Performance]]),"",COUNT(L211:AA211))</f>
        <v/>
      </c>
      <c r="K211" s="12">
        <f ca="1">IF(Table13[[#This Row],[Total]]&gt;=Table13[[#This Row],[Required]],IF(Table13[[#This Row],[S Required]]=1,2,3),IF(Table13[[#This Row],[Total]]&gt;0,1,0))</f>
        <v>3</v>
      </c>
      <c r="L211" s="8"/>
      <c r="M211" s="8"/>
      <c r="N211" s="8"/>
      <c r="O211" s="9"/>
      <c r="P211" s="9"/>
      <c r="Q211" s="9"/>
      <c r="R211" s="9"/>
      <c r="S211" s="9"/>
      <c r="T211" s="9"/>
    </row>
    <row r="212" spans="1:20" s="3" customFormat="1" ht="15.95" customHeight="1" x14ac:dyDescent="0.25">
      <c r="A212"/>
      <c r="B212" s="7" t="s">
        <v>621</v>
      </c>
      <c r="C212" s="7" t="s">
        <v>626</v>
      </c>
      <c r="D212" s="12" t="str">
        <f>LEFT(Table13[[#This Row],[Skill / Performance]],1)</f>
        <v>S</v>
      </c>
      <c r="E212" s="10" t="s">
        <v>1</v>
      </c>
      <c r="F212" s="7" t="s">
        <v>299</v>
      </c>
      <c r="G212" s="7">
        <v>2</v>
      </c>
      <c r="H212" s="12">
        <f>COUNTIF(J213:J214, "&gt;0")</f>
        <v>0</v>
      </c>
      <c r="I212" s="12">
        <f>IF(ISBLANK(E212),"",IF(LEFT(E212,1)="P",3,IFERROR(IF(SEARCH(".",E212,3)&gt;0,IF(Table13[[#This Row],[Total]]&gt;0,1,Table13[[#This Row],[S Required]])),3)))</f>
        <v>3</v>
      </c>
      <c r="J212" s="12">
        <f>IF(ISBLANK(Table13[[#This Row],[Skill / Performance]]),"",COUNT(L212:AA212))</f>
        <v>0</v>
      </c>
      <c r="K212" s="12">
        <f>IF(Table13[[#This Row],[Total]]&gt;=Table13[[#This Row],[Required]],IF(Table13[[#This Row],[S Required]]=1,2,3),IF(Table13[[#This Row],[Total]]&gt;0,1,0))</f>
        <v>0</v>
      </c>
      <c r="L212" s="13" t="str">
        <f>IF(COUNTA(L213:L214)&gt;0,1,"")</f>
        <v/>
      </c>
      <c r="M212" s="13" t="str">
        <f t="shared" ref="M212:N212" si="42">IF(COUNTA(M213:M214)&gt;0,1,"")</f>
        <v/>
      </c>
      <c r="N212" s="13" t="str">
        <f t="shared" si="42"/>
        <v/>
      </c>
      <c r="O212" s="14" t="str">
        <f t="shared" ref="O212:T212" si="43">IF(COUNTA(O213:O214)&gt;0,1,"")</f>
        <v/>
      </c>
      <c r="P212" s="14" t="str">
        <f t="shared" si="43"/>
        <v/>
      </c>
      <c r="Q212" s="14" t="str">
        <f t="shared" si="43"/>
        <v/>
      </c>
      <c r="R212" s="14" t="str">
        <f t="shared" si="43"/>
        <v/>
      </c>
      <c r="S212" s="14" t="str">
        <f t="shared" si="43"/>
        <v/>
      </c>
      <c r="T212" s="14" t="str">
        <f t="shared" si="43"/>
        <v/>
      </c>
    </row>
    <row r="213" spans="1:20" s="3" customFormat="1" ht="15.95" customHeight="1" x14ac:dyDescent="0.25">
      <c r="A213"/>
      <c r="B213" s="7" t="s">
        <v>621</v>
      </c>
      <c r="C213" s="7" t="s">
        <v>626</v>
      </c>
      <c r="D213" s="12" t="str">
        <f>LEFT(Table13[[#This Row],[Skill / Performance]],1)</f>
        <v>S</v>
      </c>
      <c r="E213" s="10" t="s">
        <v>19</v>
      </c>
      <c r="F213" s="7" t="s">
        <v>300</v>
      </c>
      <c r="G21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3" s="12"/>
      <c r="I213" s="12">
        <f ca="1">IF(ISBLANK(E213),"",IF(LEFT(E213,1)="P",3,IFERROR(IF(SEARCH(".",E213,3)&gt;0,IF(Table13[[#This Row],[Total]]&gt;0,1,Table13[[#This Row],[S Required]])),3)))</f>
        <v>1</v>
      </c>
      <c r="J213" s="12">
        <f>IF(ISBLANK(Table13[[#This Row],[Skill / Performance]]),"",COUNT(L213:AA213))</f>
        <v>0</v>
      </c>
      <c r="K213" s="12">
        <f ca="1">IF(Table13[[#This Row],[Total]]&gt;=Table13[[#This Row],[Required]],IF(Table13[[#This Row],[S Required]]=1,2,3),IF(Table13[[#This Row],[Total]]&gt;0,1,0))</f>
        <v>0</v>
      </c>
      <c r="L213" s="8"/>
      <c r="M213" s="8"/>
      <c r="N213" s="8"/>
      <c r="O213" s="9"/>
      <c r="P213" s="9"/>
      <c r="Q213" s="9"/>
      <c r="R213" s="9"/>
      <c r="S213" s="9"/>
      <c r="T213" s="9"/>
    </row>
    <row r="214" spans="1:20" s="3" customFormat="1" ht="15.95" customHeight="1" x14ac:dyDescent="0.25">
      <c r="A214"/>
      <c r="B214" s="7" t="s">
        <v>621</v>
      </c>
      <c r="C214" s="7" t="s">
        <v>626</v>
      </c>
      <c r="D214" s="12" t="str">
        <f>LEFT(Table13[[#This Row],[Skill / Performance]],1)</f>
        <v>S</v>
      </c>
      <c r="E214" s="10" t="s">
        <v>20</v>
      </c>
      <c r="F214" s="7" t="s">
        <v>301</v>
      </c>
      <c r="G21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4" s="12"/>
      <c r="I214" s="12">
        <f ca="1">IF(ISBLANK(E214),"",IF(LEFT(E214,1)="P",3,IFERROR(IF(SEARCH(".",E214,3)&gt;0,IF(Table13[[#This Row],[Total]]&gt;0,1,Table13[[#This Row],[S Required]])),3)))</f>
        <v>1</v>
      </c>
      <c r="J214" s="12">
        <f>IF(ISBLANK(Table13[[#This Row],[Skill / Performance]]),"",COUNT(L214:AA214))</f>
        <v>0</v>
      </c>
      <c r="K214" s="12">
        <f ca="1">IF(Table13[[#This Row],[Total]]&gt;=Table13[[#This Row],[Required]],IF(Table13[[#This Row],[S Required]]=1,2,3),IF(Table13[[#This Row],[Total]]&gt;0,1,0))</f>
        <v>0</v>
      </c>
      <c r="L214" s="8"/>
      <c r="M214" s="8"/>
      <c r="N214" s="8"/>
      <c r="O214" s="9"/>
      <c r="P214" s="9"/>
      <c r="Q214" s="9"/>
      <c r="R214" s="9"/>
      <c r="S214" s="9"/>
      <c r="T214" s="9"/>
    </row>
    <row r="215" spans="1:20" s="3" customFormat="1" ht="15.95" customHeight="1" x14ac:dyDescent="0.25">
      <c r="A215"/>
      <c r="B215" s="7" t="s">
        <v>622</v>
      </c>
      <c r="C215" s="7" t="s">
        <v>627</v>
      </c>
      <c r="D215" s="12" t="str">
        <f>LEFT(Table13[[#This Row],[Skill / Performance]],1)</f>
        <v/>
      </c>
      <c r="E215" s="10"/>
      <c r="F215" s="7"/>
      <c r="G21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15" s="12"/>
      <c r="I215" s="12" t="str">
        <f>IF(ISBLANK(E215),"",IF(LEFT(E215,1)="P",3,IFERROR(IF(SEARCH(".",E215,3)&gt;0,IF(Table13[[#This Row],[Total]]&gt;0,1,Table13[[#This Row],[S Required]])),3)))</f>
        <v/>
      </c>
      <c r="J215" s="12" t="str">
        <f>IF(ISBLANK(Table13[[#This Row],[Skill / Performance]]),"",COUNT(L215:AA215))</f>
        <v/>
      </c>
      <c r="K215" s="12">
        <f ca="1">IF(Table13[[#This Row],[Total]]&gt;=Table13[[#This Row],[Required]],IF(Table13[[#This Row],[S Required]]=1,2,3),IF(Table13[[#This Row],[Total]]&gt;0,1,0))</f>
        <v>3</v>
      </c>
      <c r="L215" s="8"/>
      <c r="M215" s="8"/>
      <c r="N215" s="8"/>
      <c r="O215" s="9"/>
      <c r="P215" s="9"/>
      <c r="Q215" s="9"/>
      <c r="R215" s="9"/>
      <c r="S215" s="9"/>
      <c r="T215" s="9"/>
    </row>
    <row r="216" spans="1:20" s="3" customFormat="1" ht="15.95" customHeight="1" x14ac:dyDescent="0.25">
      <c r="A216"/>
      <c r="B216" s="7" t="s">
        <v>622</v>
      </c>
      <c r="C216" s="7" t="s">
        <v>627</v>
      </c>
      <c r="D216" s="12" t="str">
        <f>LEFT(Table13[[#This Row],[Skill / Performance]],1)</f>
        <v>S</v>
      </c>
      <c r="E216" s="10" t="s">
        <v>1</v>
      </c>
      <c r="F216" s="7" t="s">
        <v>302</v>
      </c>
      <c r="G216" s="7">
        <v>4</v>
      </c>
      <c r="H216" s="12">
        <f>COUNTIF(J217:J220, "&gt;0")</f>
        <v>0</v>
      </c>
      <c r="I216" s="12">
        <f>IF(ISBLANK(E216),"",IF(LEFT(E216,1)="P",3,IFERROR(IF(SEARCH(".",E216,3)&gt;0,IF(Table13[[#This Row],[Total]]&gt;0,1,Table13[[#This Row],[S Required]])),3)))</f>
        <v>3</v>
      </c>
      <c r="J216" s="12">
        <f>IF(ISBLANK(Table13[[#This Row],[Skill / Performance]]),"",COUNT(L216:AA216))</f>
        <v>0</v>
      </c>
      <c r="K216" s="12">
        <f>IF(Table13[[#This Row],[Total]]&gt;=Table13[[#This Row],[Required]],IF(Table13[[#This Row],[S Required]]=1,2,3),IF(Table13[[#This Row],[Total]]&gt;0,1,0))</f>
        <v>0</v>
      </c>
      <c r="L216" s="13" t="str">
        <f>IF(COUNTA(L217:L220)&gt;0,1,"")</f>
        <v/>
      </c>
      <c r="M216" s="13" t="str">
        <f t="shared" ref="M216:N216" si="44">IF(COUNTA(M217:M220)&gt;0,1,"")</f>
        <v/>
      </c>
      <c r="N216" s="13" t="str">
        <f t="shared" si="44"/>
        <v/>
      </c>
      <c r="O216" s="14" t="str">
        <f t="shared" ref="O216:T216" si="45">IF(COUNTA(O217:O220)&gt;0,1,"")</f>
        <v/>
      </c>
      <c r="P216" s="14" t="str">
        <f t="shared" si="45"/>
        <v/>
      </c>
      <c r="Q216" s="14" t="str">
        <f t="shared" si="45"/>
        <v/>
      </c>
      <c r="R216" s="14" t="str">
        <f t="shared" si="45"/>
        <v/>
      </c>
      <c r="S216" s="14" t="str">
        <f t="shared" si="45"/>
        <v/>
      </c>
      <c r="T216" s="14" t="str">
        <f t="shared" si="45"/>
        <v/>
      </c>
    </row>
    <row r="217" spans="1:20" s="3" customFormat="1" ht="15.95" customHeight="1" x14ac:dyDescent="0.25">
      <c r="A217"/>
      <c r="B217" s="7" t="s">
        <v>622</v>
      </c>
      <c r="C217" s="7" t="s">
        <v>627</v>
      </c>
      <c r="D217" s="12" t="str">
        <f>LEFT(Table13[[#This Row],[Skill / Performance]],1)</f>
        <v>S</v>
      </c>
      <c r="E217" s="10" t="s">
        <v>19</v>
      </c>
      <c r="F217" s="7" t="s">
        <v>303</v>
      </c>
      <c r="G21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7" s="12"/>
      <c r="I217" s="12">
        <f ca="1">IF(ISBLANK(E217),"",IF(LEFT(E217,1)="P",3,IFERROR(IF(SEARCH(".",E217,3)&gt;0,IF(Table13[[#This Row],[Total]]&gt;0,1,Table13[[#This Row],[S Required]])),3)))</f>
        <v>1</v>
      </c>
      <c r="J217" s="12">
        <f>IF(ISBLANK(Table13[[#This Row],[Skill / Performance]]),"",COUNT(L217:AA217))</f>
        <v>0</v>
      </c>
      <c r="K217" s="12">
        <f ca="1">IF(Table13[[#This Row],[Total]]&gt;=Table13[[#This Row],[Required]],IF(Table13[[#This Row],[S Required]]=1,2,3),IF(Table13[[#This Row],[Total]]&gt;0,1,0))</f>
        <v>0</v>
      </c>
      <c r="L217" s="8"/>
      <c r="M217" s="8"/>
      <c r="N217" s="8"/>
      <c r="O217" s="9"/>
      <c r="P217" s="9"/>
      <c r="Q217" s="9"/>
      <c r="R217" s="9"/>
      <c r="S217" s="9"/>
      <c r="T217" s="9"/>
    </row>
    <row r="218" spans="1:20" s="3" customFormat="1" ht="15.95" customHeight="1" x14ac:dyDescent="0.25">
      <c r="A218"/>
      <c r="B218" s="7" t="s">
        <v>622</v>
      </c>
      <c r="C218" s="7" t="s">
        <v>627</v>
      </c>
      <c r="D218" s="12" t="str">
        <f>LEFT(Table13[[#This Row],[Skill / Performance]],1)</f>
        <v>S</v>
      </c>
      <c r="E218" s="10" t="s">
        <v>20</v>
      </c>
      <c r="F218" s="7" t="s">
        <v>304</v>
      </c>
      <c r="G21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8" s="12"/>
      <c r="I218" s="12">
        <f ca="1">IF(ISBLANK(E218),"",IF(LEFT(E218,1)="P",3,IFERROR(IF(SEARCH(".",E218,3)&gt;0,IF(Table13[[#This Row],[Total]]&gt;0,1,Table13[[#This Row],[S Required]])),3)))</f>
        <v>1</v>
      </c>
      <c r="J218" s="12">
        <f>IF(ISBLANK(Table13[[#This Row],[Skill / Performance]]),"",COUNT(L218:AA218))</f>
        <v>0</v>
      </c>
      <c r="K218" s="12">
        <f ca="1">IF(Table13[[#This Row],[Total]]&gt;=Table13[[#This Row],[Required]],IF(Table13[[#This Row],[S Required]]=1,2,3),IF(Table13[[#This Row],[Total]]&gt;0,1,0))</f>
        <v>0</v>
      </c>
      <c r="L218" s="8"/>
      <c r="M218" s="8"/>
      <c r="N218" s="8"/>
      <c r="O218" s="9"/>
      <c r="P218" s="9"/>
      <c r="Q218" s="9"/>
      <c r="R218" s="9"/>
      <c r="S218" s="9"/>
      <c r="T218" s="9"/>
    </row>
    <row r="219" spans="1:20" s="3" customFormat="1" ht="15.95" customHeight="1" x14ac:dyDescent="0.25">
      <c r="A219"/>
      <c r="B219" s="7" t="s">
        <v>622</v>
      </c>
      <c r="C219" s="7" t="s">
        <v>627</v>
      </c>
      <c r="D219" s="12" t="str">
        <f>LEFT(Table13[[#This Row],[Skill / Performance]],1)</f>
        <v>S</v>
      </c>
      <c r="E219" s="10" t="s">
        <v>21</v>
      </c>
      <c r="F219" s="7" t="s">
        <v>305</v>
      </c>
      <c r="G21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19" s="12"/>
      <c r="I219" s="12">
        <f ca="1">IF(ISBLANK(E219),"",IF(LEFT(E219,1)="P",3,IFERROR(IF(SEARCH(".",E219,3)&gt;0,IF(Table13[[#This Row],[Total]]&gt;0,1,Table13[[#This Row],[S Required]])),3)))</f>
        <v>1</v>
      </c>
      <c r="J219" s="12">
        <f>IF(ISBLANK(Table13[[#This Row],[Skill / Performance]]),"",COUNT(L219:AA219))</f>
        <v>0</v>
      </c>
      <c r="K219" s="12">
        <f ca="1">IF(Table13[[#This Row],[Total]]&gt;=Table13[[#This Row],[Required]],IF(Table13[[#This Row],[S Required]]=1,2,3),IF(Table13[[#This Row],[Total]]&gt;0,1,0))</f>
        <v>0</v>
      </c>
      <c r="L219" s="8"/>
      <c r="M219" s="8"/>
      <c r="N219" s="8"/>
      <c r="O219" s="9"/>
      <c r="P219" s="9"/>
      <c r="Q219" s="9"/>
      <c r="R219" s="9"/>
      <c r="S219" s="9"/>
      <c r="T219" s="9"/>
    </row>
    <row r="220" spans="1:20" s="3" customFormat="1" ht="15.95" customHeight="1" x14ac:dyDescent="0.25">
      <c r="A220"/>
      <c r="B220" s="7" t="s">
        <v>622</v>
      </c>
      <c r="C220" s="7" t="s">
        <v>627</v>
      </c>
      <c r="D220" s="12" t="str">
        <f>LEFT(Table13[[#This Row],[Skill / Performance]],1)</f>
        <v>S</v>
      </c>
      <c r="E220" s="10" t="s">
        <v>22</v>
      </c>
      <c r="F220" s="7" t="s">
        <v>306</v>
      </c>
      <c r="G2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0" s="12"/>
      <c r="I220" s="12">
        <f ca="1">IF(ISBLANK(E220),"",IF(LEFT(E220,1)="P",3,IFERROR(IF(SEARCH(".",E220,3)&gt;0,IF(Table13[[#This Row],[Total]]&gt;0,1,Table13[[#This Row],[S Required]])),3)))</f>
        <v>1</v>
      </c>
      <c r="J220" s="12">
        <f>IF(ISBLANK(Table13[[#This Row],[Skill / Performance]]),"",COUNT(L220:AA220))</f>
        <v>0</v>
      </c>
      <c r="K220" s="12">
        <f ca="1">IF(Table13[[#This Row],[Total]]&gt;=Table13[[#This Row],[Required]],IF(Table13[[#This Row],[S Required]]=1,2,3),IF(Table13[[#This Row],[Total]]&gt;0,1,0))</f>
        <v>0</v>
      </c>
      <c r="L220" s="8"/>
      <c r="M220" s="8"/>
      <c r="N220" s="8"/>
      <c r="O220" s="9"/>
      <c r="P220" s="9"/>
      <c r="Q220" s="9"/>
      <c r="R220" s="9"/>
      <c r="S220" s="9"/>
      <c r="T220" s="9"/>
    </row>
    <row r="221" spans="1:20" s="3" customFormat="1" ht="15.95" customHeight="1" x14ac:dyDescent="0.25">
      <c r="A221"/>
      <c r="B221" s="7" t="s">
        <v>622</v>
      </c>
      <c r="C221" s="7" t="s">
        <v>627</v>
      </c>
      <c r="D221" s="12" t="str">
        <f>LEFT(Table13[[#This Row],[Skill / Performance]],1)</f>
        <v>S</v>
      </c>
      <c r="E221" s="10" t="s">
        <v>16</v>
      </c>
      <c r="F221" s="7" t="s">
        <v>307</v>
      </c>
      <c r="G221" s="7">
        <v>2</v>
      </c>
      <c r="H221" s="12">
        <f>COUNTIF(J222:J223, "&gt;0")</f>
        <v>0</v>
      </c>
      <c r="I221" s="12">
        <f>IF(ISBLANK(E221),"",IF(LEFT(E221,1)="P",3,IFERROR(IF(SEARCH(".",E221,3)&gt;0,IF(Table13[[#This Row],[Total]]&gt;0,1,Table13[[#This Row],[S Required]])),3)))</f>
        <v>3</v>
      </c>
      <c r="J221" s="12">
        <f>IF(ISBLANK(Table13[[#This Row],[Skill / Performance]]),"",COUNT(L221:AA221))</f>
        <v>0</v>
      </c>
      <c r="K221" s="12">
        <f>IF(Table13[[#This Row],[Total]]&gt;=Table13[[#This Row],[Required]],IF(Table13[[#This Row],[S Required]]=1,2,3),IF(Table13[[#This Row],[Total]]&gt;0,1,0))</f>
        <v>0</v>
      </c>
      <c r="L221" s="13" t="str">
        <f>IF(COUNTA(L222:L223)&gt;0,1,"")</f>
        <v/>
      </c>
      <c r="M221" s="13" t="str">
        <f t="shared" ref="M221:N221" si="46">IF(COUNTA(M222:M223)&gt;0,1,"")</f>
        <v/>
      </c>
      <c r="N221" s="13" t="str">
        <f t="shared" si="46"/>
        <v/>
      </c>
      <c r="O221" s="14" t="str">
        <f t="shared" ref="O221:T221" si="47">IF(COUNTA(O222:O223)&gt;0,1,"")</f>
        <v/>
      </c>
      <c r="P221" s="14" t="str">
        <f t="shared" si="47"/>
        <v/>
      </c>
      <c r="Q221" s="14" t="str">
        <f t="shared" si="47"/>
        <v/>
      </c>
      <c r="R221" s="14" t="str">
        <f t="shared" si="47"/>
        <v/>
      </c>
      <c r="S221" s="14" t="str">
        <f t="shared" si="47"/>
        <v/>
      </c>
      <c r="T221" s="14" t="str">
        <f t="shared" si="47"/>
        <v/>
      </c>
    </row>
    <row r="222" spans="1:20" s="3" customFormat="1" ht="15.95" customHeight="1" x14ac:dyDescent="0.25">
      <c r="A222"/>
      <c r="B222" s="7" t="s">
        <v>622</v>
      </c>
      <c r="C222" s="7" t="s">
        <v>627</v>
      </c>
      <c r="D222" s="12" t="str">
        <f>LEFT(Table13[[#This Row],[Skill / Performance]],1)</f>
        <v>S</v>
      </c>
      <c r="E222" s="10" t="s">
        <v>27</v>
      </c>
      <c r="F222" s="7" t="s">
        <v>308</v>
      </c>
      <c r="G22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2" s="12"/>
      <c r="I222" s="12">
        <f ca="1">IF(ISBLANK(E222),"",IF(LEFT(E222,1)="P",3,IFERROR(IF(SEARCH(".",E222,3)&gt;0,IF(Table13[[#This Row],[Total]]&gt;0,1,Table13[[#This Row],[S Required]])),3)))</f>
        <v>1</v>
      </c>
      <c r="J222" s="12">
        <f>IF(ISBLANK(Table13[[#This Row],[Skill / Performance]]),"",COUNT(L222:AA222))</f>
        <v>0</v>
      </c>
      <c r="K222" s="12">
        <f ca="1">IF(Table13[[#This Row],[Total]]&gt;=Table13[[#This Row],[Required]],IF(Table13[[#This Row],[S Required]]=1,2,3),IF(Table13[[#This Row],[Total]]&gt;0,1,0))</f>
        <v>0</v>
      </c>
      <c r="L222" s="8"/>
      <c r="M222" s="8"/>
      <c r="N222" s="8"/>
      <c r="O222" s="9"/>
      <c r="P222" s="9"/>
      <c r="Q222" s="9"/>
      <c r="R222" s="9"/>
      <c r="S222" s="9"/>
      <c r="T222" s="9"/>
    </row>
    <row r="223" spans="1:20" s="3" customFormat="1" ht="15.95" customHeight="1" x14ac:dyDescent="0.25">
      <c r="A223"/>
      <c r="B223" s="7" t="s">
        <v>622</v>
      </c>
      <c r="C223" s="7" t="s">
        <v>627</v>
      </c>
      <c r="D223" s="12" t="str">
        <f>LEFT(Table13[[#This Row],[Skill / Performance]],1)</f>
        <v>S</v>
      </c>
      <c r="E223" s="10" t="s">
        <v>29</v>
      </c>
      <c r="F223" s="7" t="s">
        <v>309</v>
      </c>
      <c r="G22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3" s="12"/>
      <c r="I223" s="12">
        <f ca="1">IF(ISBLANK(E223),"",IF(LEFT(E223,1)="P",3,IFERROR(IF(SEARCH(".",E223,3)&gt;0,IF(Table13[[#This Row],[Total]]&gt;0,1,Table13[[#This Row],[S Required]])),3)))</f>
        <v>1</v>
      </c>
      <c r="J223" s="12">
        <f>IF(ISBLANK(Table13[[#This Row],[Skill / Performance]]),"",COUNT(L223:AA223))</f>
        <v>0</v>
      </c>
      <c r="K223" s="12">
        <f ca="1">IF(Table13[[#This Row],[Total]]&gt;=Table13[[#This Row],[Required]],IF(Table13[[#This Row],[S Required]]=1,2,3),IF(Table13[[#This Row],[Total]]&gt;0,1,0))</f>
        <v>0</v>
      </c>
      <c r="L223" s="8"/>
      <c r="M223" s="8"/>
      <c r="N223" s="8"/>
      <c r="O223" s="9"/>
      <c r="P223" s="9"/>
      <c r="Q223" s="9"/>
      <c r="R223" s="9"/>
      <c r="S223" s="9"/>
      <c r="T223" s="9"/>
    </row>
    <row r="224" spans="1:20" s="3" customFormat="1" ht="15.95" customHeight="1" x14ac:dyDescent="0.25">
      <c r="A224"/>
      <c r="B224" s="7" t="s">
        <v>622</v>
      </c>
      <c r="C224" s="7" t="s">
        <v>627</v>
      </c>
      <c r="D224" s="12" t="str">
        <f>LEFT(Table13[[#This Row],[Skill / Performance]],1)</f>
        <v>S</v>
      </c>
      <c r="E224" s="10" t="s">
        <v>131</v>
      </c>
      <c r="F224" s="7" t="s">
        <v>310</v>
      </c>
      <c r="G224" s="7">
        <v>2</v>
      </c>
      <c r="H224" s="12">
        <f>COUNTIF(J225:J226, "&gt;0")</f>
        <v>0</v>
      </c>
      <c r="I224" s="12">
        <f>IF(ISBLANK(E224),"",IF(LEFT(E224,1)="P",3,IFERROR(IF(SEARCH(".",E224,3)&gt;0,IF(Table13[[#This Row],[Total]]&gt;0,1,Table13[[#This Row],[S Required]])),3)))</f>
        <v>3</v>
      </c>
      <c r="J224" s="12">
        <f>IF(ISBLANK(Table13[[#This Row],[Skill / Performance]]),"",COUNT(L224:AA224))</f>
        <v>0</v>
      </c>
      <c r="K224" s="12">
        <f>IF(Table13[[#This Row],[Total]]&gt;=Table13[[#This Row],[Required]],IF(Table13[[#This Row],[S Required]]=1,2,3),IF(Table13[[#This Row],[Total]]&gt;0,1,0))</f>
        <v>0</v>
      </c>
      <c r="L224" s="13" t="str">
        <f>IF(COUNTA(L225:L226)&gt;0,1,"")</f>
        <v/>
      </c>
      <c r="M224" s="13" t="str">
        <f t="shared" ref="M224:N224" si="48">IF(COUNTA(M225:M226)&gt;0,1,"")</f>
        <v/>
      </c>
      <c r="N224" s="13" t="str">
        <f t="shared" si="48"/>
        <v/>
      </c>
      <c r="O224" s="14" t="str">
        <f t="shared" ref="O224:T224" si="49">IF(COUNTA(O225:O226)&gt;0,1,"")</f>
        <v/>
      </c>
      <c r="P224" s="14" t="str">
        <f t="shared" si="49"/>
        <v/>
      </c>
      <c r="Q224" s="14" t="str">
        <f t="shared" si="49"/>
        <v/>
      </c>
      <c r="R224" s="14" t="str">
        <f t="shared" si="49"/>
        <v/>
      </c>
      <c r="S224" s="14" t="str">
        <f t="shared" si="49"/>
        <v/>
      </c>
      <c r="T224" s="14" t="str">
        <f t="shared" si="49"/>
        <v/>
      </c>
    </row>
    <row r="225" spans="1:20" s="3" customFormat="1" ht="15.95" customHeight="1" x14ac:dyDescent="0.25">
      <c r="A225"/>
      <c r="B225" s="7" t="s">
        <v>622</v>
      </c>
      <c r="C225" s="7" t="s">
        <v>627</v>
      </c>
      <c r="D225" s="12" t="str">
        <f>LEFT(Table13[[#This Row],[Skill / Performance]],1)</f>
        <v>S</v>
      </c>
      <c r="E225" s="10" t="s">
        <v>132</v>
      </c>
      <c r="F225" s="7" t="s">
        <v>311</v>
      </c>
      <c r="G22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5" s="12"/>
      <c r="I225" s="12">
        <f ca="1">IF(ISBLANK(E225),"",IF(LEFT(E225,1)="P",3,IFERROR(IF(SEARCH(".",E225,3)&gt;0,IF(Table13[[#This Row],[Total]]&gt;0,1,Table13[[#This Row],[S Required]])),3)))</f>
        <v>1</v>
      </c>
      <c r="J225" s="12">
        <f>IF(ISBLANK(Table13[[#This Row],[Skill / Performance]]),"",COUNT(L225:AA225))</f>
        <v>0</v>
      </c>
      <c r="K225" s="12">
        <f ca="1">IF(Table13[[#This Row],[Total]]&gt;=Table13[[#This Row],[Required]],IF(Table13[[#This Row],[S Required]]=1,2,3),IF(Table13[[#This Row],[Total]]&gt;0,1,0))</f>
        <v>0</v>
      </c>
      <c r="L225" s="8"/>
      <c r="M225" s="8"/>
      <c r="N225" s="8"/>
      <c r="O225" s="9"/>
      <c r="P225" s="9"/>
      <c r="Q225" s="9"/>
      <c r="R225" s="9"/>
      <c r="S225" s="9"/>
      <c r="T225" s="9"/>
    </row>
    <row r="226" spans="1:20" s="3" customFormat="1" ht="15.95" customHeight="1" x14ac:dyDescent="0.25">
      <c r="A226"/>
      <c r="B226" s="7" t="s">
        <v>622</v>
      </c>
      <c r="C226" s="7" t="s">
        <v>627</v>
      </c>
      <c r="D226" s="12" t="str">
        <f>LEFT(Table13[[#This Row],[Skill / Performance]],1)</f>
        <v>S</v>
      </c>
      <c r="E226" s="10" t="s">
        <v>153</v>
      </c>
      <c r="F226" s="7" t="s">
        <v>312</v>
      </c>
      <c r="G22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6" s="12"/>
      <c r="I226" s="12">
        <f ca="1">IF(ISBLANK(E226),"",IF(LEFT(E226,1)="P",3,IFERROR(IF(SEARCH(".",E226,3)&gt;0,IF(Table13[[#This Row],[Total]]&gt;0,1,Table13[[#This Row],[S Required]])),3)))</f>
        <v>1</v>
      </c>
      <c r="J226" s="12">
        <f>IF(ISBLANK(Table13[[#This Row],[Skill / Performance]]),"",COUNT(L226:AA226))</f>
        <v>0</v>
      </c>
      <c r="K226" s="12">
        <f ca="1">IF(Table13[[#This Row],[Total]]&gt;=Table13[[#This Row],[Required]],IF(Table13[[#This Row],[S Required]]=1,2,3),IF(Table13[[#This Row],[Total]]&gt;0,1,0))</f>
        <v>0</v>
      </c>
      <c r="L226" s="8"/>
      <c r="M226" s="8"/>
      <c r="N226" s="8"/>
      <c r="O226" s="9"/>
      <c r="P226" s="9"/>
      <c r="Q226" s="9"/>
      <c r="R226" s="9"/>
      <c r="S226" s="9"/>
      <c r="T226" s="9"/>
    </row>
    <row r="227" spans="1:20" s="3" customFormat="1" ht="15.95" customHeight="1" x14ac:dyDescent="0.25">
      <c r="A227"/>
      <c r="B227" s="7" t="s">
        <v>622</v>
      </c>
      <c r="C227" s="7" t="s">
        <v>627</v>
      </c>
      <c r="D227" s="12" t="str">
        <f>LEFT(Table13[[#This Row],[Skill / Performance]],1)</f>
        <v>S</v>
      </c>
      <c r="E227" s="10" t="s">
        <v>134</v>
      </c>
      <c r="F227" s="7" t="s">
        <v>313</v>
      </c>
      <c r="G227" s="7">
        <v>2</v>
      </c>
      <c r="H227" s="12">
        <f>COUNTIF(J228:J229, "&gt;0")</f>
        <v>0</v>
      </c>
      <c r="I227" s="12">
        <f>IF(ISBLANK(E227),"",IF(LEFT(E227,1)="P",3,IFERROR(IF(SEARCH(".",E227,3)&gt;0,IF(Table13[[#This Row],[Total]]&gt;0,1,Table13[[#This Row],[S Required]])),3)))</f>
        <v>3</v>
      </c>
      <c r="J227" s="12">
        <f>IF(ISBLANK(Table13[[#This Row],[Skill / Performance]]),"",COUNT(L227:AA227))</f>
        <v>0</v>
      </c>
      <c r="K227" s="12">
        <f>IF(Table13[[#This Row],[Total]]&gt;=Table13[[#This Row],[Required]],IF(Table13[[#This Row],[S Required]]=1,2,3),IF(Table13[[#This Row],[Total]]&gt;0,1,0))</f>
        <v>0</v>
      </c>
      <c r="L227" s="13" t="str">
        <f>IF(COUNTA(L228:L229)&gt;0,1,"")</f>
        <v/>
      </c>
      <c r="M227" s="13" t="str">
        <f t="shared" ref="M227:N227" si="50">IF(COUNTA(M228:M229)&gt;0,1,"")</f>
        <v/>
      </c>
      <c r="N227" s="13" t="str">
        <f t="shared" si="50"/>
        <v/>
      </c>
      <c r="O227" s="14" t="str">
        <f t="shared" ref="O227:T227" si="51">IF(COUNTA(O228:O229)&gt;0,1,"")</f>
        <v/>
      </c>
      <c r="P227" s="14" t="str">
        <f t="shared" si="51"/>
        <v/>
      </c>
      <c r="Q227" s="14" t="str">
        <f t="shared" si="51"/>
        <v/>
      </c>
      <c r="R227" s="14" t="str">
        <f t="shared" si="51"/>
        <v/>
      </c>
      <c r="S227" s="14" t="str">
        <f t="shared" si="51"/>
        <v/>
      </c>
      <c r="T227" s="14" t="str">
        <f t="shared" si="51"/>
        <v/>
      </c>
    </row>
    <row r="228" spans="1:20" s="3" customFormat="1" ht="15.95" customHeight="1" x14ac:dyDescent="0.25">
      <c r="A228"/>
      <c r="B228" s="7" t="s">
        <v>622</v>
      </c>
      <c r="C228" s="7" t="s">
        <v>627</v>
      </c>
      <c r="D228" s="12" t="str">
        <f>LEFT(Table13[[#This Row],[Skill / Performance]],1)</f>
        <v>S</v>
      </c>
      <c r="E228" s="10" t="s">
        <v>135</v>
      </c>
      <c r="F228" s="7" t="s">
        <v>314</v>
      </c>
      <c r="G22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8" s="12"/>
      <c r="I228" s="12">
        <f ca="1">IF(ISBLANK(E228),"",IF(LEFT(E228,1)="P",3,IFERROR(IF(SEARCH(".",E228,3)&gt;0,IF(Table13[[#This Row],[Total]]&gt;0,1,Table13[[#This Row],[S Required]])),3)))</f>
        <v>1</v>
      </c>
      <c r="J228" s="12">
        <f>IF(ISBLANK(Table13[[#This Row],[Skill / Performance]]),"",COUNT(L228:AA228))</f>
        <v>0</v>
      </c>
      <c r="K228" s="12">
        <f ca="1">IF(Table13[[#This Row],[Total]]&gt;=Table13[[#This Row],[Required]],IF(Table13[[#This Row],[S Required]]=1,2,3),IF(Table13[[#This Row],[Total]]&gt;0,1,0))</f>
        <v>0</v>
      </c>
      <c r="L228" s="8"/>
      <c r="M228" s="8"/>
      <c r="N228" s="8"/>
      <c r="O228" s="9"/>
      <c r="P228" s="9"/>
      <c r="Q228" s="9"/>
      <c r="R228" s="9"/>
      <c r="S228" s="9"/>
      <c r="T228" s="9"/>
    </row>
    <row r="229" spans="1:20" s="3" customFormat="1" ht="15.95" customHeight="1" x14ac:dyDescent="0.25">
      <c r="A229"/>
      <c r="B229" s="7" t="s">
        <v>622</v>
      </c>
      <c r="C229" s="7" t="s">
        <v>627</v>
      </c>
      <c r="D229" s="12" t="str">
        <f>LEFT(Table13[[#This Row],[Skill / Performance]],1)</f>
        <v>S</v>
      </c>
      <c r="E229" s="10" t="s">
        <v>164</v>
      </c>
      <c r="F229" s="7" t="s">
        <v>315</v>
      </c>
      <c r="G22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29" s="12"/>
      <c r="I229" s="12">
        <f ca="1">IF(ISBLANK(E229),"",IF(LEFT(E229,1)="P",3,IFERROR(IF(SEARCH(".",E229,3)&gt;0,IF(Table13[[#This Row],[Total]]&gt;0,1,Table13[[#This Row],[S Required]])),3)))</f>
        <v>1</v>
      </c>
      <c r="J229" s="12">
        <f>IF(ISBLANK(Table13[[#This Row],[Skill / Performance]]),"",COUNT(L229:AA229))</f>
        <v>0</v>
      </c>
      <c r="K229" s="12">
        <f ca="1">IF(Table13[[#This Row],[Total]]&gt;=Table13[[#This Row],[Required]],IF(Table13[[#This Row],[S Required]]=1,2,3),IF(Table13[[#This Row],[Total]]&gt;0,1,0))</f>
        <v>0</v>
      </c>
      <c r="L229" s="8"/>
      <c r="M229" s="8"/>
      <c r="N229" s="8"/>
      <c r="O229" s="9"/>
      <c r="P229" s="9"/>
      <c r="Q229" s="9"/>
      <c r="R229" s="9"/>
      <c r="S229" s="9"/>
      <c r="T229" s="9"/>
    </row>
    <row r="230" spans="1:20" s="3" customFormat="1" ht="15.95" customHeight="1" x14ac:dyDescent="0.25">
      <c r="A230"/>
      <c r="B230" s="7" t="s">
        <v>623</v>
      </c>
      <c r="C230" s="7" t="s">
        <v>628</v>
      </c>
      <c r="D230" s="12" t="str">
        <f>LEFT(Table13[[#This Row],[Skill / Performance]],1)</f>
        <v/>
      </c>
      <c r="E230" s="10"/>
      <c r="F230" s="7"/>
      <c r="G23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30" s="12"/>
      <c r="I230" s="12" t="str">
        <f>IF(ISBLANK(E230),"",IF(LEFT(E230,1)="P",3,IFERROR(IF(SEARCH(".",E230,3)&gt;0,IF(Table13[[#This Row],[Total]]&gt;0,1,Table13[[#This Row],[S Required]])),3)))</f>
        <v/>
      </c>
      <c r="J230" s="12" t="str">
        <f>IF(ISBLANK(Table13[[#This Row],[Skill / Performance]]),"",COUNT(L230:AA230))</f>
        <v/>
      </c>
      <c r="K230" s="12">
        <f ca="1">IF(Table13[[#This Row],[Total]]&gt;=Table13[[#This Row],[Required]],IF(Table13[[#This Row],[S Required]]=1,2,3),IF(Table13[[#This Row],[Total]]&gt;0,1,0))</f>
        <v>3</v>
      </c>
      <c r="L230" s="8"/>
      <c r="M230" s="8"/>
      <c r="N230" s="8"/>
      <c r="O230" s="9"/>
      <c r="P230" s="9"/>
      <c r="Q230" s="9"/>
      <c r="R230" s="9"/>
      <c r="S230" s="9"/>
      <c r="T230" s="9"/>
    </row>
    <row r="231" spans="1:20" s="3" customFormat="1" ht="15.95" customHeight="1" x14ac:dyDescent="0.25">
      <c r="A231"/>
      <c r="B231" s="7" t="s">
        <v>623</v>
      </c>
      <c r="C231" s="7" t="s">
        <v>628</v>
      </c>
      <c r="D231" s="12" t="str">
        <f>LEFT(Table13[[#This Row],[Skill / Performance]],1)</f>
        <v>P</v>
      </c>
      <c r="E231" s="10" t="s">
        <v>12</v>
      </c>
      <c r="F231" s="7" t="s">
        <v>316</v>
      </c>
      <c r="G23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31" s="12"/>
      <c r="I231" s="12">
        <f>IF(ISBLANK(E231),"",IF(LEFT(E231,1)="P",3,IFERROR(IF(SEARCH(".",E231,3)&gt;0,IF(Table13[[#This Row],[Total]]&gt;0,1,Table13[[#This Row],[S Required]])),3)))</f>
        <v>3</v>
      </c>
      <c r="J231" s="12">
        <f>IF(ISBLANK(Table13[[#This Row],[Skill / Performance]]),"",COUNT(L231:AA231))</f>
        <v>0</v>
      </c>
      <c r="K231" s="12">
        <f>IF(Table13[[#This Row],[Total]]&gt;=Table13[[#This Row],[Required]],IF(Table13[[#This Row],[S Required]]=1,2,3),IF(Table13[[#This Row],[Total]]&gt;0,1,0))</f>
        <v>0</v>
      </c>
      <c r="L231" s="8"/>
      <c r="M231" s="8"/>
      <c r="N231" s="8"/>
      <c r="O231" s="9"/>
      <c r="P231" s="9"/>
      <c r="Q231" s="9"/>
      <c r="R231" s="9"/>
      <c r="S231" s="9"/>
      <c r="T231" s="9"/>
    </row>
    <row r="232" spans="1:20" s="3" customFormat="1" ht="15.95" customHeight="1" x14ac:dyDescent="0.25">
      <c r="A232"/>
      <c r="B232" s="7" t="s">
        <v>623</v>
      </c>
      <c r="C232" s="7" t="s">
        <v>628</v>
      </c>
      <c r="D232" s="12" t="str">
        <f>LEFT(Table13[[#This Row],[Skill / Performance]],1)</f>
        <v>P</v>
      </c>
      <c r="E232" s="10" t="s">
        <v>14</v>
      </c>
      <c r="F232" s="7" t="s">
        <v>15</v>
      </c>
      <c r="G23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32" s="12"/>
      <c r="I232" s="12">
        <f>IF(ISBLANK(E232),"",IF(LEFT(E232,1)="P",3,IFERROR(IF(SEARCH(".",E232,3)&gt;0,IF(Table13[[#This Row],[Total]]&gt;0,1,Table13[[#This Row],[S Required]])),3)))</f>
        <v>3</v>
      </c>
      <c r="J232" s="12">
        <f>IF(ISBLANK(Table13[[#This Row],[Skill / Performance]]),"",COUNT(L232:AA232))</f>
        <v>0</v>
      </c>
      <c r="K232" s="12">
        <f>IF(Table13[[#This Row],[Total]]&gt;=Table13[[#This Row],[Required]],IF(Table13[[#This Row],[S Required]]=1,2,3),IF(Table13[[#This Row],[Total]]&gt;0,1,0))</f>
        <v>0</v>
      </c>
      <c r="L232" s="8"/>
      <c r="M232" s="8"/>
      <c r="N232" s="8"/>
      <c r="O232" s="9"/>
      <c r="P232" s="9"/>
      <c r="Q232" s="9"/>
      <c r="R232" s="9"/>
      <c r="S232" s="9"/>
      <c r="T232" s="9"/>
    </row>
    <row r="233" spans="1:20" s="3" customFormat="1" ht="15.95" customHeight="1" x14ac:dyDescent="0.25">
      <c r="A233"/>
      <c r="B233" s="7" t="s">
        <v>623</v>
      </c>
      <c r="C233" s="7" t="s">
        <v>628</v>
      </c>
      <c r="D233" s="12" t="str">
        <f>LEFT(Table13[[#This Row],[Skill / Performance]],1)</f>
        <v>P</v>
      </c>
      <c r="E233" s="10" t="s">
        <v>128</v>
      </c>
      <c r="F233" s="7" t="s">
        <v>317</v>
      </c>
      <c r="G23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33" s="12"/>
      <c r="I233" s="12">
        <f>IF(ISBLANK(E233),"",IF(LEFT(E233,1)="P",3,IFERROR(IF(SEARCH(".",E233,3)&gt;0,IF(Table13[[#This Row],[Total]]&gt;0,1,Table13[[#This Row],[S Required]])),3)))</f>
        <v>3</v>
      </c>
      <c r="J233" s="12">
        <f>IF(ISBLANK(Table13[[#This Row],[Skill / Performance]]),"",COUNT(L233:AA233))</f>
        <v>0</v>
      </c>
      <c r="K233" s="12">
        <f>IF(Table13[[#This Row],[Total]]&gt;=Table13[[#This Row],[Required]],IF(Table13[[#This Row],[S Required]]=1,2,3),IF(Table13[[#This Row],[Total]]&gt;0,1,0))</f>
        <v>0</v>
      </c>
      <c r="L233" s="8"/>
      <c r="M233" s="8"/>
      <c r="N233" s="8"/>
      <c r="O233" s="9"/>
      <c r="P233" s="9"/>
      <c r="Q233" s="9"/>
      <c r="R233" s="9"/>
      <c r="S233" s="9"/>
      <c r="T233" s="9"/>
    </row>
    <row r="234" spans="1:20" s="3" customFormat="1" ht="15.95" customHeight="1" x14ac:dyDescent="0.25">
      <c r="A234"/>
      <c r="B234" s="7" t="s">
        <v>623</v>
      </c>
      <c r="C234" s="7" t="s">
        <v>628</v>
      </c>
      <c r="D234" s="12" t="str">
        <f>LEFT(Table13[[#This Row],[Skill / Performance]],1)</f>
        <v>S</v>
      </c>
      <c r="E234" s="10" t="s">
        <v>1</v>
      </c>
      <c r="F234" s="7" t="s">
        <v>318</v>
      </c>
      <c r="G234" s="7">
        <v>5</v>
      </c>
      <c r="H234" s="12">
        <f>COUNTIF(J235:J239, "&gt;0")</f>
        <v>0</v>
      </c>
      <c r="I234" s="12">
        <f>IF(ISBLANK(E234),"",IF(LEFT(E234,1)="P",3,IFERROR(IF(SEARCH(".",E234,3)&gt;0,IF(Table13[[#This Row],[Total]]&gt;0,1,Table13[[#This Row],[S Required]])),3)))</f>
        <v>3</v>
      </c>
      <c r="J234" s="12">
        <f>IF(ISBLANK(Table13[[#This Row],[Skill / Performance]]),"",COUNT(L234:AA234))</f>
        <v>0</v>
      </c>
      <c r="K234" s="12">
        <f>IF(Table13[[#This Row],[Total]]&gt;=Table13[[#This Row],[Required]],IF(Table13[[#This Row],[S Required]]=1,2,3),IF(Table13[[#This Row],[Total]]&gt;0,1,0))</f>
        <v>0</v>
      </c>
      <c r="L234" s="13" t="str">
        <f>IF(COUNTA(L235:L239)&gt;0,1,"")</f>
        <v/>
      </c>
      <c r="M234" s="13" t="str">
        <f t="shared" ref="M234:N234" si="52">IF(COUNTA(M235:M239)&gt;0,1,"")</f>
        <v/>
      </c>
      <c r="N234" s="13" t="str">
        <f t="shared" si="52"/>
        <v/>
      </c>
      <c r="O234" s="14" t="str">
        <f t="shared" ref="O234:T234" si="53">IF(COUNTA(O235:O239)&gt;0,1,"")</f>
        <v/>
      </c>
      <c r="P234" s="14" t="str">
        <f t="shared" si="53"/>
        <v/>
      </c>
      <c r="Q234" s="14" t="str">
        <f t="shared" si="53"/>
        <v/>
      </c>
      <c r="R234" s="14" t="str">
        <f t="shared" si="53"/>
        <v/>
      </c>
      <c r="S234" s="14" t="str">
        <f t="shared" si="53"/>
        <v/>
      </c>
      <c r="T234" s="14" t="str">
        <f t="shared" si="53"/>
        <v/>
      </c>
    </row>
    <row r="235" spans="1:20" s="3" customFormat="1" ht="30" x14ac:dyDescent="0.25">
      <c r="A235"/>
      <c r="B235" s="7" t="s">
        <v>623</v>
      </c>
      <c r="C235" s="7" t="s">
        <v>628</v>
      </c>
      <c r="D235" s="12" t="str">
        <f>LEFT(Table13[[#This Row],[Skill / Performance]],1)</f>
        <v>S</v>
      </c>
      <c r="E235" s="10" t="s">
        <v>19</v>
      </c>
      <c r="F235" s="7" t="s">
        <v>319</v>
      </c>
      <c r="G23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35" s="12"/>
      <c r="I235" s="12">
        <f ca="1">IF(ISBLANK(E235),"",IF(LEFT(E235,1)="P",3,IFERROR(IF(SEARCH(".",E235,3)&gt;0,IF(Table13[[#This Row],[Total]]&gt;0,1,Table13[[#This Row],[S Required]])),3)))</f>
        <v>1</v>
      </c>
      <c r="J235" s="12">
        <f>IF(ISBLANK(Table13[[#This Row],[Skill / Performance]]),"",COUNT(L235:AA235))</f>
        <v>0</v>
      </c>
      <c r="K235" s="12">
        <f ca="1">IF(Table13[[#This Row],[Total]]&gt;=Table13[[#This Row],[Required]],IF(Table13[[#This Row],[S Required]]=1,2,3),IF(Table13[[#This Row],[Total]]&gt;0,1,0))</f>
        <v>0</v>
      </c>
      <c r="L235" s="8"/>
      <c r="M235" s="8"/>
      <c r="N235" s="8"/>
      <c r="O235" s="9"/>
      <c r="P235" s="9"/>
      <c r="Q235" s="9"/>
      <c r="R235" s="9"/>
      <c r="S235" s="9"/>
      <c r="T235" s="9"/>
    </row>
    <row r="236" spans="1:20" s="3" customFormat="1" ht="15.95" customHeight="1" x14ac:dyDescent="0.25">
      <c r="A236"/>
      <c r="B236" s="7" t="s">
        <v>623</v>
      </c>
      <c r="C236" s="7" t="s">
        <v>628</v>
      </c>
      <c r="D236" s="12" t="str">
        <f>LEFT(Table13[[#This Row],[Skill / Performance]],1)</f>
        <v>S</v>
      </c>
      <c r="E236" s="10" t="s">
        <v>20</v>
      </c>
      <c r="F236" s="7" t="s">
        <v>320</v>
      </c>
      <c r="G23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36" s="12"/>
      <c r="I236" s="12">
        <f ca="1">IF(ISBLANK(E236),"",IF(LEFT(E236,1)="P",3,IFERROR(IF(SEARCH(".",E236,3)&gt;0,IF(Table13[[#This Row],[Total]]&gt;0,1,Table13[[#This Row],[S Required]])),3)))</f>
        <v>1</v>
      </c>
      <c r="J236" s="12">
        <f>IF(ISBLANK(Table13[[#This Row],[Skill / Performance]]),"",COUNT(L236:AA236))</f>
        <v>0</v>
      </c>
      <c r="K236" s="12">
        <f ca="1">IF(Table13[[#This Row],[Total]]&gt;=Table13[[#This Row],[Required]],IF(Table13[[#This Row],[S Required]]=1,2,3),IF(Table13[[#This Row],[Total]]&gt;0,1,0))</f>
        <v>0</v>
      </c>
      <c r="L236" s="8"/>
      <c r="M236" s="8"/>
      <c r="N236" s="8"/>
      <c r="O236" s="9"/>
      <c r="P236" s="9"/>
      <c r="Q236" s="9"/>
      <c r="R236" s="9"/>
      <c r="S236" s="9"/>
      <c r="T236" s="9"/>
    </row>
    <row r="237" spans="1:20" s="3" customFormat="1" ht="15.95" customHeight="1" x14ac:dyDescent="0.25">
      <c r="A237"/>
      <c r="B237" s="7" t="s">
        <v>623</v>
      </c>
      <c r="C237" s="7" t="s">
        <v>628</v>
      </c>
      <c r="D237" s="12" t="str">
        <f>LEFT(Table13[[#This Row],[Skill / Performance]],1)</f>
        <v>S</v>
      </c>
      <c r="E237" s="10" t="s">
        <v>21</v>
      </c>
      <c r="F237" s="7" t="s">
        <v>321</v>
      </c>
      <c r="G23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37" s="12"/>
      <c r="I237" s="12">
        <f ca="1">IF(ISBLANK(E237),"",IF(LEFT(E237,1)="P",3,IFERROR(IF(SEARCH(".",E237,3)&gt;0,IF(Table13[[#This Row],[Total]]&gt;0,1,Table13[[#This Row],[S Required]])),3)))</f>
        <v>1</v>
      </c>
      <c r="J237" s="12">
        <f>IF(ISBLANK(Table13[[#This Row],[Skill / Performance]]),"",COUNT(L237:AA237))</f>
        <v>0</v>
      </c>
      <c r="K237" s="12">
        <f ca="1">IF(Table13[[#This Row],[Total]]&gt;=Table13[[#This Row],[Required]],IF(Table13[[#This Row],[S Required]]=1,2,3),IF(Table13[[#This Row],[Total]]&gt;0,1,0))</f>
        <v>0</v>
      </c>
      <c r="L237" s="8"/>
      <c r="M237" s="8"/>
      <c r="N237" s="8"/>
      <c r="O237" s="9"/>
      <c r="P237" s="9"/>
      <c r="Q237" s="9"/>
      <c r="R237" s="9"/>
      <c r="S237" s="9"/>
      <c r="T237" s="9"/>
    </row>
    <row r="238" spans="1:20" s="3" customFormat="1" ht="15.95" customHeight="1" x14ac:dyDescent="0.25">
      <c r="A238"/>
      <c r="B238" s="7" t="s">
        <v>623</v>
      </c>
      <c r="C238" s="7" t="s">
        <v>628</v>
      </c>
      <c r="D238" s="12" t="str">
        <f>LEFT(Table13[[#This Row],[Skill / Performance]],1)</f>
        <v>S</v>
      </c>
      <c r="E238" s="10" t="s">
        <v>22</v>
      </c>
      <c r="F238" s="7" t="s">
        <v>322</v>
      </c>
      <c r="G23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38" s="12"/>
      <c r="I238" s="12">
        <f ca="1">IF(ISBLANK(E238),"",IF(LEFT(E238,1)="P",3,IFERROR(IF(SEARCH(".",E238,3)&gt;0,IF(Table13[[#This Row],[Total]]&gt;0,1,Table13[[#This Row],[S Required]])),3)))</f>
        <v>1</v>
      </c>
      <c r="J238" s="12">
        <f>IF(ISBLANK(Table13[[#This Row],[Skill / Performance]]),"",COUNT(L238:AA238))</f>
        <v>0</v>
      </c>
      <c r="K238" s="12">
        <f ca="1">IF(Table13[[#This Row],[Total]]&gt;=Table13[[#This Row],[Required]],IF(Table13[[#This Row],[S Required]]=1,2,3),IF(Table13[[#This Row],[Total]]&gt;0,1,0))</f>
        <v>0</v>
      </c>
      <c r="L238" s="8"/>
      <c r="M238" s="8"/>
      <c r="N238" s="8"/>
      <c r="O238" s="9"/>
      <c r="P238" s="9"/>
      <c r="Q238" s="9"/>
      <c r="R238" s="9"/>
      <c r="S238" s="9"/>
      <c r="T238" s="9"/>
    </row>
    <row r="239" spans="1:20" s="3" customFormat="1" ht="15.95" customHeight="1" x14ac:dyDescent="0.25">
      <c r="A239"/>
      <c r="B239" s="7" t="s">
        <v>623</v>
      </c>
      <c r="C239" s="7" t="s">
        <v>628</v>
      </c>
      <c r="D239" s="12" t="str">
        <f>LEFT(Table13[[#This Row],[Skill / Performance]],1)</f>
        <v>S</v>
      </c>
      <c r="E239" s="10" t="s">
        <v>23</v>
      </c>
      <c r="F239" s="7" t="s">
        <v>323</v>
      </c>
      <c r="G23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39" s="12"/>
      <c r="I239" s="12">
        <f ca="1">IF(ISBLANK(E239),"",IF(LEFT(E239,1)="P",3,IFERROR(IF(SEARCH(".",E239,3)&gt;0,IF(Table13[[#This Row],[Total]]&gt;0,1,Table13[[#This Row],[S Required]])),3)))</f>
        <v>1</v>
      </c>
      <c r="J239" s="12">
        <f>IF(ISBLANK(Table13[[#This Row],[Skill / Performance]]),"",COUNT(L239:AA239))</f>
        <v>0</v>
      </c>
      <c r="K239" s="12">
        <f ca="1">IF(Table13[[#This Row],[Total]]&gt;=Table13[[#This Row],[Required]],IF(Table13[[#This Row],[S Required]]=1,2,3),IF(Table13[[#This Row],[Total]]&gt;0,1,0))</f>
        <v>0</v>
      </c>
      <c r="L239" s="8"/>
      <c r="M239" s="8"/>
      <c r="N239" s="8"/>
      <c r="O239" s="9"/>
      <c r="P239" s="9"/>
      <c r="Q239" s="9"/>
      <c r="R239" s="9"/>
      <c r="S239" s="9"/>
      <c r="T239" s="9"/>
    </row>
    <row r="240" spans="1:20" s="3" customFormat="1" ht="15.95" customHeight="1" x14ac:dyDescent="0.25">
      <c r="A240"/>
      <c r="B240" s="7" t="s">
        <v>623</v>
      </c>
      <c r="C240" s="7" t="s">
        <v>628</v>
      </c>
      <c r="D240" s="12" t="str">
        <f>LEFT(Table13[[#This Row],[Skill / Performance]],1)</f>
        <v>P</v>
      </c>
      <c r="E240" s="10" t="s">
        <v>129</v>
      </c>
      <c r="F240" s="7" t="s">
        <v>324</v>
      </c>
      <c r="G24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40" s="12"/>
      <c r="I240" s="12">
        <f>IF(ISBLANK(E240),"",IF(LEFT(E240,1)="P",3,IFERROR(IF(SEARCH(".",E240,3)&gt;0,IF(Table13[[#This Row],[Total]]&gt;0,1,Table13[[#This Row],[S Required]])),3)))</f>
        <v>3</v>
      </c>
      <c r="J240" s="12">
        <f>IF(ISBLANK(Table13[[#This Row],[Skill / Performance]]),"",COUNT(L240:AA240))</f>
        <v>0</v>
      </c>
      <c r="K240" s="12">
        <f>IF(Table13[[#This Row],[Total]]&gt;=Table13[[#This Row],[Required]],IF(Table13[[#This Row],[S Required]]=1,2,3),IF(Table13[[#This Row],[Total]]&gt;0,1,0))</f>
        <v>0</v>
      </c>
      <c r="L240" s="8"/>
      <c r="M240" s="8"/>
      <c r="N240" s="8"/>
      <c r="O240" s="9"/>
      <c r="P240" s="9"/>
      <c r="Q240" s="9"/>
      <c r="R240" s="9"/>
      <c r="S240" s="9"/>
      <c r="T240" s="9"/>
    </row>
    <row r="241" spans="1:20" s="3" customFormat="1" ht="15.95" customHeight="1" x14ac:dyDescent="0.25">
      <c r="A241"/>
      <c r="B241" s="7" t="s">
        <v>623</v>
      </c>
      <c r="C241" s="7" t="s">
        <v>628</v>
      </c>
      <c r="D241" s="12" t="str">
        <f>LEFT(Table13[[#This Row],[Skill / Performance]],1)</f>
        <v>S</v>
      </c>
      <c r="E241" s="10" t="s">
        <v>16</v>
      </c>
      <c r="F241" s="7" t="s">
        <v>325</v>
      </c>
      <c r="G241" s="7">
        <v>5</v>
      </c>
      <c r="H241" s="12">
        <f>COUNTIF(J242:J252, "&gt;0")</f>
        <v>0</v>
      </c>
      <c r="I241" s="12">
        <f>IF(ISBLANK(E241),"",IF(LEFT(E241,1)="P",3,IFERROR(IF(SEARCH(".",E241,3)&gt;0,IF(Table13[[#This Row],[Total]]&gt;0,1,Table13[[#This Row],[S Required]])),3)))</f>
        <v>3</v>
      </c>
      <c r="J241" s="12">
        <f>IF(ISBLANK(Table13[[#This Row],[Skill / Performance]]),"",COUNT(L241:AA241))</f>
        <v>0</v>
      </c>
      <c r="K241" s="12">
        <f>IF(Table13[[#This Row],[Total]]&gt;=Table13[[#This Row],[Required]],IF(Table13[[#This Row],[S Required]]=1,2,3),IF(Table13[[#This Row],[Total]]&gt;0,1,0))</f>
        <v>0</v>
      </c>
      <c r="L241" s="13" t="str">
        <f>IF(COUNTA(L242:L252)&gt;0,1,"")</f>
        <v/>
      </c>
      <c r="M241" s="13" t="str">
        <f t="shared" ref="M241:N241" si="54">IF(COUNTA(M242:M252)&gt;0,1,"")</f>
        <v/>
      </c>
      <c r="N241" s="13" t="str">
        <f t="shared" si="54"/>
        <v/>
      </c>
      <c r="O241" s="14" t="str">
        <f t="shared" ref="O241:T241" si="55">IF(COUNTA(O242:O252)&gt;0,1,"")</f>
        <v/>
      </c>
      <c r="P241" s="14" t="str">
        <f t="shared" si="55"/>
        <v/>
      </c>
      <c r="Q241" s="14" t="str">
        <f t="shared" si="55"/>
        <v/>
      </c>
      <c r="R241" s="14" t="str">
        <f t="shared" si="55"/>
        <v/>
      </c>
      <c r="S241" s="14" t="str">
        <f t="shared" si="55"/>
        <v/>
      </c>
      <c r="T241" s="14" t="str">
        <f t="shared" si="55"/>
        <v/>
      </c>
    </row>
    <row r="242" spans="1:20" s="3" customFormat="1" ht="15.95" customHeight="1" x14ac:dyDescent="0.25">
      <c r="A242"/>
      <c r="B242" s="7" t="s">
        <v>623</v>
      </c>
      <c r="C242" s="7" t="s">
        <v>628</v>
      </c>
      <c r="D242" s="12" t="str">
        <f>LEFT(Table13[[#This Row],[Skill / Performance]],1)</f>
        <v>S</v>
      </c>
      <c r="E242" s="10" t="s">
        <v>27</v>
      </c>
      <c r="F242" s="7" t="s">
        <v>326</v>
      </c>
      <c r="G24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2" s="12"/>
      <c r="I242" s="12">
        <f ca="1">IF(ISBLANK(E242),"",IF(LEFT(E242,1)="P",3,IFERROR(IF(SEARCH(".",E242,3)&gt;0,IF(Table13[[#This Row],[Total]]&gt;0,1,Table13[[#This Row],[S Required]])),3)))</f>
        <v>1</v>
      </c>
      <c r="J242" s="12">
        <f>IF(ISBLANK(Table13[[#This Row],[Skill / Performance]]),"",COUNT(L242:AA242))</f>
        <v>0</v>
      </c>
      <c r="K242" s="12">
        <f ca="1">IF(Table13[[#This Row],[Total]]&gt;=Table13[[#This Row],[Required]],IF(Table13[[#This Row],[S Required]]=1,2,3),IF(Table13[[#This Row],[Total]]&gt;0,1,0))</f>
        <v>0</v>
      </c>
      <c r="L242" s="8"/>
      <c r="M242" s="8"/>
      <c r="N242" s="8"/>
      <c r="O242" s="9"/>
      <c r="P242" s="9"/>
      <c r="Q242" s="9"/>
      <c r="R242" s="9"/>
      <c r="S242" s="9"/>
      <c r="T242" s="9"/>
    </row>
    <row r="243" spans="1:20" s="3" customFormat="1" ht="15.95" customHeight="1" x14ac:dyDescent="0.25">
      <c r="A243"/>
      <c r="B243" s="7" t="s">
        <v>623</v>
      </c>
      <c r="C243" s="7" t="s">
        <v>628</v>
      </c>
      <c r="D243" s="12" t="str">
        <f>LEFT(Table13[[#This Row],[Skill / Performance]],1)</f>
        <v>S</v>
      </c>
      <c r="E243" s="10" t="s">
        <v>29</v>
      </c>
      <c r="F243" s="7" t="s">
        <v>327</v>
      </c>
      <c r="G24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3" s="12"/>
      <c r="I243" s="12">
        <f ca="1">IF(ISBLANK(E243),"",IF(LEFT(E243,1)="P",3,IFERROR(IF(SEARCH(".",E243,3)&gt;0,IF(Table13[[#This Row],[Total]]&gt;0,1,Table13[[#This Row],[S Required]])),3)))</f>
        <v>1</v>
      </c>
      <c r="J243" s="12">
        <f>IF(ISBLANK(Table13[[#This Row],[Skill / Performance]]),"",COUNT(L243:AA243))</f>
        <v>0</v>
      </c>
      <c r="K243" s="12">
        <f ca="1">IF(Table13[[#This Row],[Total]]&gt;=Table13[[#This Row],[Required]],IF(Table13[[#This Row],[S Required]]=1,2,3),IF(Table13[[#This Row],[Total]]&gt;0,1,0))</f>
        <v>0</v>
      </c>
      <c r="L243" s="8"/>
      <c r="M243" s="8"/>
      <c r="N243" s="8"/>
      <c r="O243" s="9"/>
      <c r="P243" s="9"/>
      <c r="Q243" s="9"/>
      <c r="R243" s="9"/>
      <c r="S243" s="9"/>
      <c r="T243" s="9"/>
    </row>
    <row r="244" spans="1:20" s="3" customFormat="1" ht="15.95" customHeight="1" x14ac:dyDescent="0.25">
      <c r="A244"/>
      <c r="B244" s="7" t="s">
        <v>623</v>
      </c>
      <c r="C244" s="7" t="s">
        <v>628</v>
      </c>
      <c r="D244" s="12" t="str">
        <f>LEFT(Table13[[#This Row],[Skill / Performance]],1)</f>
        <v>S</v>
      </c>
      <c r="E244" s="10" t="s">
        <v>30</v>
      </c>
      <c r="F244" s="7" t="s">
        <v>328</v>
      </c>
      <c r="G24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4" s="12"/>
      <c r="I244" s="12">
        <f ca="1">IF(ISBLANK(E244),"",IF(LEFT(E244,1)="P",3,IFERROR(IF(SEARCH(".",E244,3)&gt;0,IF(Table13[[#This Row],[Total]]&gt;0,1,Table13[[#This Row],[S Required]])),3)))</f>
        <v>1</v>
      </c>
      <c r="J244" s="12">
        <f>IF(ISBLANK(Table13[[#This Row],[Skill / Performance]]),"",COUNT(L244:AA244))</f>
        <v>0</v>
      </c>
      <c r="K244" s="12">
        <f ca="1">IF(Table13[[#This Row],[Total]]&gt;=Table13[[#This Row],[Required]],IF(Table13[[#This Row],[S Required]]=1,2,3),IF(Table13[[#This Row],[Total]]&gt;0,1,0))</f>
        <v>0</v>
      </c>
      <c r="L244" s="8"/>
      <c r="M244" s="8"/>
      <c r="N244" s="8"/>
      <c r="O244" s="9"/>
      <c r="P244" s="9"/>
      <c r="Q244" s="9"/>
      <c r="R244" s="9"/>
      <c r="S244" s="9"/>
      <c r="T244" s="9"/>
    </row>
    <row r="245" spans="1:20" s="3" customFormat="1" ht="15.95" customHeight="1" x14ac:dyDescent="0.25">
      <c r="A245"/>
      <c r="B245" s="7" t="s">
        <v>623</v>
      </c>
      <c r="C245" s="7" t="s">
        <v>628</v>
      </c>
      <c r="D245" s="12" t="str">
        <f>LEFT(Table13[[#This Row],[Skill / Performance]],1)</f>
        <v>S</v>
      </c>
      <c r="E245" s="10" t="s">
        <v>31</v>
      </c>
      <c r="F245" s="7" t="s">
        <v>329</v>
      </c>
      <c r="G24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5" s="12"/>
      <c r="I245" s="12">
        <f ca="1">IF(ISBLANK(E245),"",IF(LEFT(E245,1)="P",3,IFERROR(IF(SEARCH(".",E245,3)&gt;0,IF(Table13[[#This Row],[Total]]&gt;0,1,Table13[[#This Row],[S Required]])),3)))</f>
        <v>1</v>
      </c>
      <c r="J245" s="12">
        <f>IF(ISBLANK(Table13[[#This Row],[Skill / Performance]]),"",COUNT(L245:AA245))</f>
        <v>0</v>
      </c>
      <c r="K245" s="12">
        <f ca="1">IF(Table13[[#This Row],[Total]]&gt;=Table13[[#This Row],[Required]],IF(Table13[[#This Row],[S Required]]=1,2,3),IF(Table13[[#This Row],[Total]]&gt;0,1,0))</f>
        <v>0</v>
      </c>
      <c r="L245" s="8"/>
      <c r="M245" s="8"/>
      <c r="N245" s="8"/>
      <c r="O245" s="9"/>
      <c r="P245" s="9"/>
      <c r="Q245" s="9"/>
      <c r="R245" s="9"/>
      <c r="S245" s="9"/>
      <c r="T245" s="9"/>
    </row>
    <row r="246" spans="1:20" s="3" customFormat="1" ht="15.95" customHeight="1" x14ac:dyDescent="0.25">
      <c r="A246"/>
      <c r="B246" s="7" t="s">
        <v>623</v>
      </c>
      <c r="C246" s="7" t="s">
        <v>628</v>
      </c>
      <c r="D246" s="12" t="str">
        <f>LEFT(Table13[[#This Row],[Skill / Performance]],1)</f>
        <v>S</v>
      </c>
      <c r="E246" s="10" t="s">
        <v>32</v>
      </c>
      <c r="F246" s="7" t="s">
        <v>330</v>
      </c>
      <c r="G24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6" s="12"/>
      <c r="I246" s="12">
        <f ca="1">IF(ISBLANK(E246),"",IF(LEFT(E246,1)="P",3,IFERROR(IF(SEARCH(".",E246,3)&gt;0,IF(Table13[[#This Row],[Total]]&gt;0,1,Table13[[#This Row],[S Required]])),3)))</f>
        <v>1</v>
      </c>
      <c r="J246" s="12">
        <f>IF(ISBLANK(Table13[[#This Row],[Skill / Performance]]),"",COUNT(L246:AA246))</f>
        <v>0</v>
      </c>
      <c r="K246" s="12">
        <f ca="1">IF(Table13[[#This Row],[Total]]&gt;=Table13[[#This Row],[Required]],IF(Table13[[#This Row],[S Required]]=1,2,3),IF(Table13[[#This Row],[Total]]&gt;0,1,0))</f>
        <v>0</v>
      </c>
      <c r="L246" s="8"/>
      <c r="M246" s="8"/>
      <c r="N246" s="8"/>
      <c r="O246" s="9"/>
      <c r="P246" s="9"/>
      <c r="Q246" s="9"/>
      <c r="R246" s="9"/>
      <c r="S246" s="9"/>
      <c r="T246" s="9"/>
    </row>
    <row r="247" spans="1:20" s="3" customFormat="1" ht="15.95" customHeight="1" x14ac:dyDescent="0.25">
      <c r="A247"/>
      <c r="B247" s="7" t="s">
        <v>623</v>
      </c>
      <c r="C247" s="7" t="s">
        <v>628</v>
      </c>
      <c r="D247" s="12" t="str">
        <f>LEFT(Table13[[#This Row],[Skill / Performance]],1)</f>
        <v>S</v>
      </c>
      <c r="E247" s="10" t="s">
        <v>33</v>
      </c>
      <c r="F247" s="7" t="s">
        <v>331</v>
      </c>
      <c r="G24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7" s="12"/>
      <c r="I247" s="12">
        <f ca="1">IF(ISBLANK(E247),"",IF(LEFT(E247,1)="P",3,IFERROR(IF(SEARCH(".",E247,3)&gt;0,IF(Table13[[#This Row],[Total]]&gt;0,1,Table13[[#This Row],[S Required]])),3)))</f>
        <v>1</v>
      </c>
      <c r="J247" s="12">
        <f>IF(ISBLANK(Table13[[#This Row],[Skill / Performance]]),"",COUNT(L247:AA247))</f>
        <v>0</v>
      </c>
      <c r="K247" s="12">
        <f ca="1">IF(Table13[[#This Row],[Total]]&gt;=Table13[[#This Row],[Required]],IF(Table13[[#This Row],[S Required]]=1,2,3),IF(Table13[[#This Row],[Total]]&gt;0,1,0))</f>
        <v>0</v>
      </c>
      <c r="L247" s="8"/>
      <c r="M247" s="8"/>
      <c r="N247" s="8"/>
      <c r="O247" s="9"/>
      <c r="P247" s="9"/>
      <c r="Q247" s="9"/>
      <c r="R247" s="9"/>
      <c r="S247" s="9"/>
      <c r="T247" s="9"/>
    </row>
    <row r="248" spans="1:20" s="3" customFormat="1" ht="15.95" customHeight="1" x14ac:dyDescent="0.25">
      <c r="A248"/>
      <c r="B248" s="7" t="s">
        <v>623</v>
      </c>
      <c r="C248" s="7" t="s">
        <v>628</v>
      </c>
      <c r="D248" s="12" t="str">
        <f>LEFT(Table13[[#This Row],[Skill / Performance]],1)</f>
        <v>S</v>
      </c>
      <c r="E248" s="10" t="s">
        <v>34</v>
      </c>
      <c r="F248" s="7" t="s">
        <v>332</v>
      </c>
      <c r="G24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8" s="12"/>
      <c r="I248" s="12">
        <f ca="1">IF(ISBLANK(E248),"",IF(LEFT(E248,1)="P",3,IFERROR(IF(SEARCH(".",E248,3)&gt;0,IF(Table13[[#This Row],[Total]]&gt;0,1,Table13[[#This Row],[S Required]])),3)))</f>
        <v>1</v>
      </c>
      <c r="J248" s="12">
        <f>IF(ISBLANK(Table13[[#This Row],[Skill / Performance]]),"",COUNT(L248:AA248))</f>
        <v>0</v>
      </c>
      <c r="K248" s="12">
        <f ca="1">IF(Table13[[#This Row],[Total]]&gt;=Table13[[#This Row],[Required]],IF(Table13[[#This Row],[S Required]]=1,2,3),IF(Table13[[#This Row],[Total]]&gt;0,1,0))</f>
        <v>0</v>
      </c>
      <c r="L248" s="8"/>
      <c r="M248" s="8"/>
      <c r="N248" s="8"/>
      <c r="O248" s="9"/>
      <c r="P248" s="9"/>
      <c r="Q248" s="9"/>
      <c r="R248" s="9"/>
      <c r="S248" s="9"/>
      <c r="T248" s="9"/>
    </row>
    <row r="249" spans="1:20" s="3" customFormat="1" ht="15.95" customHeight="1" x14ac:dyDescent="0.25">
      <c r="A249"/>
      <c r="B249" s="7" t="s">
        <v>623</v>
      </c>
      <c r="C249" s="7" t="s">
        <v>628</v>
      </c>
      <c r="D249" s="12" t="str">
        <f>LEFT(Table13[[#This Row],[Skill / Performance]],1)</f>
        <v>S</v>
      </c>
      <c r="E249" s="10" t="s">
        <v>35</v>
      </c>
      <c r="F249" s="7" t="s">
        <v>333</v>
      </c>
      <c r="G24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49" s="12"/>
      <c r="I249" s="12">
        <f ca="1">IF(ISBLANK(E249),"",IF(LEFT(E249,1)="P",3,IFERROR(IF(SEARCH(".",E249,3)&gt;0,IF(Table13[[#This Row],[Total]]&gt;0,1,Table13[[#This Row],[S Required]])),3)))</f>
        <v>1</v>
      </c>
      <c r="J249" s="12">
        <f>IF(ISBLANK(Table13[[#This Row],[Skill / Performance]]),"",COUNT(L249:AA249))</f>
        <v>0</v>
      </c>
      <c r="K249" s="12">
        <f ca="1">IF(Table13[[#This Row],[Total]]&gt;=Table13[[#This Row],[Required]],IF(Table13[[#This Row],[S Required]]=1,2,3),IF(Table13[[#This Row],[Total]]&gt;0,1,0))</f>
        <v>0</v>
      </c>
      <c r="L249" s="8"/>
      <c r="M249" s="8"/>
      <c r="N249" s="8"/>
      <c r="O249" s="9"/>
      <c r="P249" s="9"/>
      <c r="Q249" s="9"/>
      <c r="R249" s="9"/>
      <c r="S249" s="9"/>
      <c r="T249" s="9"/>
    </row>
    <row r="250" spans="1:20" s="3" customFormat="1" ht="15.95" customHeight="1" x14ac:dyDescent="0.25">
      <c r="A250"/>
      <c r="B250" s="7" t="s">
        <v>623</v>
      </c>
      <c r="C250" s="7" t="s">
        <v>628</v>
      </c>
      <c r="D250" s="12" t="str">
        <f>LEFT(Table13[[#This Row],[Skill / Performance]],1)</f>
        <v>S</v>
      </c>
      <c r="E250" s="10" t="s">
        <v>36</v>
      </c>
      <c r="F250" s="7" t="s">
        <v>334</v>
      </c>
      <c r="G25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0" s="12"/>
      <c r="I250" s="12">
        <f ca="1">IF(ISBLANK(E250),"",IF(LEFT(E250,1)="P",3,IFERROR(IF(SEARCH(".",E250,3)&gt;0,IF(Table13[[#This Row],[Total]]&gt;0,1,Table13[[#This Row],[S Required]])),3)))</f>
        <v>1</v>
      </c>
      <c r="J250" s="12">
        <f>IF(ISBLANK(Table13[[#This Row],[Skill / Performance]]),"",COUNT(L250:AA250))</f>
        <v>0</v>
      </c>
      <c r="K250" s="12">
        <f ca="1">IF(Table13[[#This Row],[Total]]&gt;=Table13[[#This Row],[Required]],IF(Table13[[#This Row],[S Required]]=1,2,3),IF(Table13[[#This Row],[Total]]&gt;0,1,0))</f>
        <v>0</v>
      </c>
      <c r="L250" s="8"/>
      <c r="M250" s="8"/>
      <c r="N250" s="8"/>
      <c r="O250" s="9"/>
      <c r="P250" s="9"/>
      <c r="Q250" s="9"/>
      <c r="R250" s="9"/>
      <c r="S250" s="9"/>
      <c r="T250" s="9"/>
    </row>
    <row r="251" spans="1:20" s="3" customFormat="1" ht="15.95" customHeight="1" x14ac:dyDescent="0.25">
      <c r="A251"/>
      <c r="B251" s="7" t="s">
        <v>623</v>
      </c>
      <c r="C251" s="7" t="s">
        <v>628</v>
      </c>
      <c r="D251" s="12" t="str">
        <f>LEFT(Table13[[#This Row],[Skill / Performance]],1)</f>
        <v>S</v>
      </c>
      <c r="E251" s="10" t="s">
        <v>37</v>
      </c>
      <c r="F251" s="7" t="s">
        <v>335</v>
      </c>
      <c r="G25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1" s="12"/>
      <c r="I251" s="12">
        <f ca="1">IF(ISBLANK(E251),"",IF(LEFT(E251,1)="P",3,IFERROR(IF(SEARCH(".",E251,3)&gt;0,IF(Table13[[#This Row],[Total]]&gt;0,1,Table13[[#This Row],[S Required]])),3)))</f>
        <v>1</v>
      </c>
      <c r="J251" s="12">
        <f>IF(ISBLANK(Table13[[#This Row],[Skill / Performance]]),"",COUNT(L251:AA251))</f>
        <v>0</v>
      </c>
      <c r="K251" s="12">
        <f ca="1">IF(Table13[[#This Row],[Total]]&gt;=Table13[[#This Row],[Required]],IF(Table13[[#This Row],[S Required]]=1,2,3),IF(Table13[[#This Row],[Total]]&gt;0,1,0))</f>
        <v>0</v>
      </c>
      <c r="L251" s="8"/>
      <c r="M251" s="8"/>
      <c r="N251" s="8"/>
      <c r="O251" s="9"/>
      <c r="P251" s="9"/>
      <c r="Q251" s="9"/>
      <c r="R251" s="9"/>
      <c r="S251" s="9"/>
      <c r="T251" s="9"/>
    </row>
    <row r="252" spans="1:20" s="3" customFormat="1" ht="15.95" customHeight="1" x14ac:dyDescent="0.25">
      <c r="A252"/>
      <c r="B252" s="7" t="s">
        <v>623</v>
      </c>
      <c r="C252" s="7" t="s">
        <v>628</v>
      </c>
      <c r="D252" s="12" t="str">
        <f>LEFT(Table13[[#This Row],[Skill / Performance]],1)</f>
        <v>S</v>
      </c>
      <c r="E252" s="10" t="s">
        <v>38</v>
      </c>
      <c r="F252" s="7" t="s">
        <v>336</v>
      </c>
      <c r="G25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2" s="12"/>
      <c r="I252" s="12">
        <f ca="1">IF(ISBLANK(E252),"",IF(LEFT(E252,1)="P",3,IFERROR(IF(SEARCH(".",E252,3)&gt;0,IF(Table13[[#This Row],[Total]]&gt;0,1,Table13[[#This Row],[S Required]])),3)))</f>
        <v>1</v>
      </c>
      <c r="J252" s="12">
        <f>IF(ISBLANK(Table13[[#This Row],[Skill / Performance]]),"",COUNT(L252:AA252))</f>
        <v>0</v>
      </c>
      <c r="K252" s="12">
        <f ca="1">IF(Table13[[#This Row],[Total]]&gt;=Table13[[#This Row],[Required]],IF(Table13[[#This Row],[S Required]]=1,2,3),IF(Table13[[#This Row],[Total]]&gt;0,1,0))</f>
        <v>0</v>
      </c>
      <c r="L252" s="8"/>
      <c r="M252" s="8"/>
      <c r="N252" s="8"/>
      <c r="O252" s="9"/>
      <c r="P252" s="9"/>
      <c r="Q252" s="9"/>
      <c r="R252" s="9"/>
      <c r="S252" s="9"/>
      <c r="T252" s="9"/>
    </row>
    <row r="253" spans="1:20" s="3" customFormat="1" ht="15.95" customHeight="1" x14ac:dyDescent="0.25">
      <c r="A253"/>
      <c r="B253" s="7" t="s">
        <v>623</v>
      </c>
      <c r="C253" s="7" t="s">
        <v>628</v>
      </c>
      <c r="D253" s="12" t="str">
        <f>LEFT(Table13[[#This Row],[Skill / Performance]],1)</f>
        <v>S</v>
      </c>
      <c r="E253" s="10" t="s">
        <v>131</v>
      </c>
      <c r="F253" s="7" t="s">
        <v>337</v>
      </c>
      <c r="G253" s="7">
        <v>7</v>
      </c>
      <c r="H253" s="12">
        <f>COUNTIF(J254:J264, "&gt;0")</f>
        <v>0</v>
      </c>
      <c r="I253" s="12">
        <f>IF(ISBLANK(E253),"",IF(LEFT(E253,1)="P",3,IFERROR(IF(SEARCH(".",E253,3)&gt;0,IF(Table13[[#This Row],[Total]]&gt;0,1,Table13[[#This Row],[S Required]])),3)))</f>
        <v>3</v>
      </c>
      <c r="J253" s="12">
        <f>IF(ISBLANK(Table13[[#This Row],[Skill / Performance]]),"",COUNT(L253:AA253))</f>
        <v>0</v>
      </c>
      <c r="K253" s="12">
        <f>IF(Table13[[#This Row],[Total]]&gt;=Table13[[#This Row],[Required]],IF(Table13[[#This Row],[S Required]]=1,2,3),IF(Table13[[#This Row],[Total]]&gt;0,1,0))</f>
        <v>0</v>
      </c>
      <c r="L253" s="13" t="str">
        <f>IF(COUNTA(L254:L264)&gt;0,1,"")</f>
        <v/>
      </c>
      <c r="M253" s="13" t="str">
        <f t="shared" ref="M253:N253" si="56">IF(COUNTA(M254:M264)&gt;0,1,"")</f>
        <v/>
      </c>
      <c r="N253" s="13" t="str">
        <f t="shared" si="56"/>
        <v/>
      </c>
      <c r="O253" s="14" t="str">
        <f t="shared" ref="O253:T253" si="57">IF(COUNTA(O254:O264)&gt;0,1,"")</f>
        <v/>
      </c>
      <c r="P253" s="14" t="str">
        <f t="shared" si="57"/>
        <v/>
      </c>
      <c r="Q253" s="14" t="str">
        <f t="shared" si="57"/>
        <v/>
      </c>
      <c r="R253" s="14" t="str">
        <f t="shared" si="57"/>
        <v/>
      </c>
      <c r="S253" s="14" t="str">
        <f t="shared" si="57"/>
        <v/>
      </c>
      <c r="T253" s="14" t="str">
        <f t="shared" si="57"/>
        <v/>
      </c>
    </row>
    <row r="254" spans="1:20" s="3" customFormat="1" ht="15.95" customHeight="1" x14ac:dyDescent="0.25">
      <c r="A254"/>
      <c r="B254" s="7" t="s">
        <v>623</v>
      </c>
      <c r="C254" s="7" t="s">
        <v>628</v>
      </c>
      <c r="D254" s="12" t="str">
        <f>LEFT(Table13[[#This Row],[Skill / Performance]],1)</f>
        <v>S</v>
      </c>
      <c r="E254" s="10" t="s">
        <v>132</v>
      </c>
      <c r="F254" s="7" t="s">
        <v>338</v>
      </c>
      <c r="G25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4" s="12"/>
      <c r="I254" s="12">
        <f ca="1">IF(ISBLANK(E254),"",IF(LEFT(E254,1)="P",3,IFERROR(IF(SEARCH(".",E254,3)&gt;0,IF(Table13[[#This Row],[Total]]&gt;0,1,Table13[[#This Row],[S Required]])),3)))</f>
        <v>1</v>
      </c>
      <c r="J254" s="12">
        <f>IF(ISBLANK(Table13[[#This Row],[Skill / Performance]]),"",COUNT(L254:AA254))</f>
        <v>0</v>
      </c>
      <c r="K254" s="12">
        <f ca="1">IF(Table13[[#This Row],[Total]]&gt;=Table13[[#This Row],[Required]],IF(Table13[[#This Row],[S Required]]=1,2,3),IF(Table13[[#This Row],[Total]]&gt;0,1,0))</f>
        <v>0</v>
      </c>
      <c r="L254" s="8"/>
      <c r="M254" s="8"/>
      <c r="N254" s="8"/>
      <c r="O254" s="9"/>
      <c r="P254" s="9"/>
      <c r="Q254" s="9"/>
      <c r="R254" s="9"/>
      <c r="S254" s="9"/>
      <c r="T254" s="9"/>
    </row>
    <row r="255" spans="1:20" s="3" customFormat="1" ht="15.95" customHeight="1" x14ac:dyDescent="0.25">
      <c r="A255"/>
      <c r="B255" s="7" t="s">
        <v>623</v>
      </c>
      <c r="C255" s="7" t="s">
        <v>628</v>
      </c>
      <c r="D255" s="12" t="str">
        <f>LEFT(Table13[[#This Row],[Skill / Performance]],1)</f>
        <v>S</v>
      </c>
      <c r="E255" s="10" t="s">
        <v>153</v>
      </c>
      <c r="F255" s="7" t="s">
        <v>58</v>
      </c>
      <c r="G2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5" s="12"/>
      <c r="I255" s="12">
        <f ca="1">IF(ISBLANK(E255),"",IF(LEFT(E255,1)="P",3,IFERROR(IF(SEARCH(".",E255,3)&gt;0,IF(Table13[[#This Row],[Total]]&gt;0,1,Table13[[#This Row],[S Required]])),3)))</f>
        <v>1</v>
      </c>
      <c r="J255" s="12">
        <f>IF(ISBLANK(Table13[[#This Row],[Skill / Performance]]),"",COUNT(L255:AA255))</f>
        <v>0</v>
      </c>
      <c r="K255" s="12">
        <f ca="1">IF(Table13[[#This Row],[Total]]&gt;=Table13[[#This Row],[Required]],IF(Table13[[#This Row],[S Required]]=1,2,3),IF(Table13[[#This Row],[Total]]&gt;0,1,0))</f>
        <v>0</v>
      </c>
      <c r="L255" s="8"/>
      <c r="M255" s="8"/>
      <c r="N255" s="8"/>
      <c r="O255" s="9"/>
      <c r="P255" s="9"/>
      <c r="Q255" s="9"/>
      <c r="R255" s="9"/>
      <c r="S255" s="9"/>
      <c r="T255" s="9"/>
    </row>
    <row r="256" spans="1:20" s="3" customFormat="1" ht="15.95" customHeight="1" x14ac:dyDescent="0.25">
      <c r="A256"/>
      <c r="B256" s="7" t="s">
        <v>623</v>
      </c>
      <c r="C256" s="7" t="s">
        <v>628</v>
      </c>
      <c r="D256" s="12" t="str">
        <f>LEFT(Table13[[#This Row],[Skill / Performance]],1)</f>
        <v>S</v>
      </c>
      <c r="E256" s="10" t="s">
        <v>154</v>
      </c>
      <c r="F256" s="7" t="s">
        <v>339</v>
      </c>
      <c r="G2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6" s="12"/>
      <c r="I256" s="12">
        <f ca="1">IF(ISBLANK(E256),"",IF(LEFT(E256,1)="P",3,IFERROR(IF(SEARCH(".",E256,3)&gt;0,IF(Table13[[#This Row],[Total]]&gt;0,1,Table13[[#This Row],[S Required]])),3)))</f>
        <v>1</v>
      </c>
      <c r="J256" s="12">
        <f>IF(ISBLANK(Table13[[#This Row],[Skill / Performance]]),"",COUNT(L256:AA256))</f>
        <v>0</v>
      </c>
      <c r="K256" s="12">
        <f ca="1">IF(Table13[[#This Row],[Total]]&gt;=Table13[[#This Row],[Required]],IF(Table13[[#This Row],[S Required]]=1,2,3),IF(Table13[[#This Row],[Total]]&gt;0,1,0))</f>
        <v>0</v>
      </c>
      <c r="L256" s="8"/>
      <c r="M256" s="8"/>
      <c r="N256" s="8"/>
      <c r="O256" s="9"/>
      <c r="P256" s="9"/>
      <c r="Q256" s="9"/>
      <c r="R256" s="9"/>
      <c r="S256" s="9"/>
      <c r="T256" s="9"/>
    </row>
    <row r="257" spans="1:20" s="3" customFormat="1" ht="15.95" customHeight="1" x14ac:dyDescent="0.25">
      <c r="A257"/>
      <c r="B257" s="7" t="s">
        <v>623</v>
      </c>
      <c r="C257" s="7" t="s">
        <v>628</v>
      </c>
      <c r="D257" s="12" t="str">
        <f>LEFT(Table13[[#This Row],[Skill / Performance]],1)</f>
        <v>S</v>
      </c>
      <c r="E257" s="10" t="s">
        <v>155</v>
      </c>
      <c r="F257" s="7" t="s">
        <v>340</v>
      </c>
      <c r="G2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7" s="12"/>
      <c r="I257" s="12">
        <f ca="1">IF(ISBLANK(E257),"",IF(LEFT(E257,1)="P",3,IFERROR(IF(SEARCH(".",E257,3)&gt;0,IF(Table13[[#This Row],[Total]]&gt;0,1,Table13[[#This Row],[S Required]])),3)))</f>
        <v>1</v>
      </c>
      <c r="J257" s="12">
        <f>IF(ISBLANK(Table13[[#This Row],[Skill / Performance]]),"",COUNT(L257:AA257))</f>
        <v>0</v>
      </c>
      <c r="K257" s="12">
        <f ca="1">IF(Table13[[#This Row],[Total]]&gt;=Table13[[#This Row],[Required]],IF(Table13[[#This Row],[S Required]]=1,2,3),IF(Table13[[#This Row],[Total]]&gt;0,1,0))</f>
        <v>0</v>
      </c>
      <c r="L257" s="8"/>
      <c r="M257" s="8"/>
      <c r="N257" s="8"/>
      <c r="O257" s="9"/>
      <c r="P257" s="9"/>
      <c r="Q257" s="9"/>
      <c r="R257" s="9"/>
      <c r="S257" s="9"/>
      <c r="T257" s="9"/>
    </row>
    <row r="258" spans="1:20" s="3" customFormat="1" ht="15.95" customHeight="1" x14ac:dyDescent="0.25">
      <c r="A258"/>
      <c r="B258" s="7" t="s">
        <v>623</v>
      </c>
      <c r="C258" s="7" t="s">
        <v>628</v>
      </c>
      <c r="D258" s="12" t="str">
        <f>LEFT(Table13[[#This Row],[Skill / Performance]],1)</f>
        <v>S</v>
      </c>
      <c r="E258" s="10" t="s">
        <v>156</v>
      </c>
      <c r="F258" s="7" t="s">
        <v>341</v>
      </c>
      <c r="G25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8" s="12"/>
      <c r="I258" s="12">
        <f ca="1">IF(ISBLANK(E258),"",IF(LEFT(E258,1)="P",3,IFERROR(IF(SEARCH(".",E258,3)&gt;0,IF(Table13[[#This Row],[Total]]&gt;0,1,Table13[[#This Row],[S Required]])),3)))</f>
        <v>1</v>
      </c>
      <c r="J258" s="12">
        <f>IF(ISBLANK(Table13[[#This Row],[Skill / Performance]]),"",COUNT(L258:AA258))</f>
        <v>0</v>
      </c>
      <c r="K258" s="12">
        <f ca="1">IF(Table13[[#This Row],[Total]]&gt;=Table13[[#This Row],[Required]],IF(Table13[[#This Row],[S Required]]=1,2,3),IF(Table13[[#This Row],[Total]]&gt;0,1,0))</f>
        <v>0</v>
      </c>
      <c r="L258" s="8"/>
      <c r="M258" s="8"/>
      <c r="N258" s="8"/>
      <c r="O258" s="9"/>
      <c r="P258" s="9"/>
      <c r="Q258" s="9"/>
      <c r="R258" s="9"/>
      <c r="S258" s="9"/>
      <c r="T258" s="9"/>
    </row>
    <row r="259" spans="1:20" s="3" customFormat="1" ht="15.95" customHeight="1" x14ac:dyDescent="0.25">
      <c r="A259"/>
      <c r="B259" s="7" t="s">
        <v>623</v>
      </c>
      <c r="C259" s="7" t="s">
        <v>628</v>
      </c>
      <c r="D259" s="12" t="str">
        <f>LEFT(Table13[[#This Row],[Skill / Performance]],1)</f>
        <v>S</v>
      </c>
      <c r="E259" s="10" t="s">
        <v>157</v>
      </c>
      <c r="F259" s="7" t="s">
        <v>342</v>
      </c>
      <c r="G25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59" s="12"/>
      <c r="I259" s="12">
        <f ca="1">IF(ISBLANK(E259),"",IF(LEFT(E259,1)="P",3,IFERROR(IF(SEARCH(".",E259,3)&gt;0,IF(Table13[[#This Row],[Total]]&gt;0,1,Table13[[#This Row],[S Required]])),3)))</f>
        <v>1</v>
      </c>
      <c r="J259" s="12">
        <f>IF(ISBLANK(Table13[[#This Row],[Skill / Performance]]),"",COUNT(L259:AA259))</f>
        <v>0</v>
      </c>
      <c r="K259" s="12">
        <f ca="1">IF(Table13[[#This Row],[Total]]&gt;=Table13[[#This Row],[Required]],IF(Table13[[#This Row],[S Required]]=1,2,3),IF(Table13[[#This Row],[Total]]&gt;0,1,0))</f>
        <v>0</v>
      </c>
      <c r="L259" s="8"/>
      <c r="M259" s="8"/>
      <c r="N259" s="8"/>
      <c r="O259" s="9"/>
      <c r="P259" s="9"/>
      <c r="Q259" s="9"/>
      <c r="R259" s="9"/>
      <c r="S259" s="9"/>
      <c r="T259" s="9"/>
    </row>
    <row r="260" spans="1:20" s="3" customFormat="1" ht="15.95" customHeight="1" x14ac:dyDescent="0.25">
      <c r="A260"/>
      <c r="B260" s="7" t="s">
        <v>623</v>
      </c>
      <c r="C260" s="7" t="s">
        <v>628</v>
      </c>
      <c r="D260" s="12" t="str">
        <f>LEFT(Table13[[#This Row],[Skill / Performance]],1)</f>
        <v>S</v>
      </c>
      <c r="E260" s="10" t="s">
        <v>158</v>
      </c>
      <c r="F260" s="7" t="s">
        <v>343</v>
      </c>
      <c r="G26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0" s="12"/>
      <c r="I260" s="12">
        <f ca="1">IF(ISBLANK(E260),"",IF(LEFT(E260,1)="P",3,IFERROR(IF(SEARCH(".",E260,3)&gt;0,IF(Table13[[#This Row],[Total]]&gt;0,1,Table13[[#This Row],[S Required]])),3)))</f>
        <v>1</v>
      </c>
      <c r="J260" s="12">
        <f>IF(ISBLANK(Table13[[#This Row],[Skill / Performance]]),"",COUNT(L260:AA260))</f>
        <v>0</v>
      </c>
      <c r="K260" s="12">
        <f ca="1">IF(Table13[[#This Row],[Total]]&gt;=Table13[[#This Row],[Required]],IF(Table13[[#This Row],[S Required]]=1,2,3),IF(Table13[[#This Row],[Total]]&gt;0,1,0))</f>
        <v>0</v>
      </c>
      <c r="L260" s="8"/>
      <c r="M260" s="8"/>
      <c r="N260" s="8"/>
      <c r="O260" s="9"/>
      <c r="P260" s="9"/>
      <c r="Q260" s="9"/>
      <c r="R260" s="9"/>
      <c r="S260" s="9"/>
      <c r="T260" s="9"/>
    </row>
    <row r="261" spans="1:20" s="3" customFormat="1" ht="15.95" customHeight="1" x14ac:dyDescent="0.25">
      <c r="A261"/>
      <c r="B261" s="7" t="s">
        <v>623</v>
      </c>
      <c r="C261" s="7" t="s">
        <v>628</v>
      </c>
      <c r="D261" s="12" t="str">
        <f>LEFT(Table13[[#This Row],[Skill / Performance]],1)</f>
        <v>S</v>
      </c>
      <c r="E261" s="10" t="s">
        <v>159</v>
      </c>
      <c r="F261" s="7" t="s">
        <v>344</v>
      </c>
      <c r="G26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1" s="12"/>
      <c r="I261" s="12">
        <f ca="1">IF(ISBLANK(E261),"",IF(LEFT(E261,1)="P",3,IFERROR(IF(SEARCH(".",E261,3)&gt;0,IF(Table13[[#This Row],[Total]]&gt;0,1,Table13[[#This Row],[S Required]])),3)))</f>
        <v>1</v>
      </c>
      <c r="J261" s="12">
        <f>IF(ISBLANK(Table13[[#This Row],[Skill / Performance]]),"",COUNT(L261:AA261))</f>
        <v>0</v>
      </c>
      <c r="K261" s="12">
        <f ca="1">IF(Table13[[#This Row],[Total]]&gt;=Table13[[#This Row],[Required]],IF(Table13[[#This Row],[S Required]]=1,2,3),IF(Table13[[#This Row],[Total]]&gt;0,1,0))</f>
        <v>0</v>
      </c>
      <c r="L261" s="8"/>
      <c r="M261" s="8"/>
      <c r="N261" s="8"/>
      <c r="O261" s="9"/>
      <c r="P261" s="9"/>
      <c r="Q261" s="9"/>
      <c r="R261" s="9"/>
      <c r="S261" s="9"/>
      <c r="T261" s="9"/>
    </row>
    <row r="262" spans="1:20" s="3" customFormat="1" ht="15.95" customHeight="1" x14ac:dyDescent="0.25">
      <c r="A262"/>
      <c r="B262" s="7" t="s">
        <v>623</v>
      </c>
      <c r="C262" s="7" t="s">
        <v>628</v>
      </c>
      <c r="D262" s="12" t="str">
        <f>LEFT(Table13[[#This Row],[Skill / Performance]],1)</f>
        <v>S</v>
      </c>
      <c r="E262" s="10" t="s">
        <v>160</v>
      </c>
      <c r="F262" s="7" t="s">
        <v>345</v>
      </c>
      <c r="G26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2" s="12"/>
      <c r="I262" s="12">
        <f ca="1">IF(ISBLANK(E262),"",IF(LEFT(E262,1)="P",3,IFERROR(IF(SEARCH(".",E262,3)&gt;0,IF(Table13[[#This Row],[Total]]&gt;0,1,Table13[[#This Row],[S Required]])),3)))</f>
        <v>1</v>
      </c>
      <c r="J262" s="12">
        <f>IF(ISBLANK(Table13[[#This Row],[Skill / Performance]]),"",COUNT(L262:AA262))</f>
        <v>0</v>
      </c>
      <c r="K262" s="12">
        <f ca="1">IF(Table13[[#This Row],[Total]]&gt;=Table13[[#This Row],[Required]],IF(Table13[[#This Row],[S Required]]=1,2,3),IF(Table13[[#This Row],[Total]]&gt;0,1,0))</f>
        <v>0</v>
      </c>
      <c r="L262" s="8"/>
      <c r="M262" s="8"/>
      <c r="N262" s="8"/>
      <c r="O262" s="9"/>
      <c r="P262" s="9"/>
      <c r="Q262" s="9"/>
      <c r="R262" s="9"/>
      <c r="S262" s="9"/>
      <c r="T262" s="9"/>
    </row>
    <row r="263" spans="1:20" s="3" customFormat="1" ht="15.95" customHeight="1" x14ac:dyDescent="0.25">
      <c r="A263"/>
      <c r="B263" s="7" t="s">
        <v>623</v>
      </c>
      <c r="C263" s="7" t="s">
        <v>628</v>
      </c>
      <c r="D263" s="12" t="str">
        <f>LEFT(Table13[[#This Row],[Skill / Performance]],1)</f>
        <v>S</v>
      </c>
      <c r="E263" s="10" t="s">
        <v>161</v>
      </c>
      <c r="F263" s="7" t="s">
        <v>346</v>
      </c>
      <c r="G26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3" s="12"/>
      <c r="I263" s="12">
        <f ca="1">IF(ISBLANK(E263),"",IF(LEFT(E263,1)="P",3,IFERROR(IF(SEARCH(".",E263,3)&gt;0,IF(Table13[[#This Row],[Total]]&gt;0,1,Table13[[#This Row],[S Required]])),3)))</f>
        <v>1</v>
      </c>
      <c r="J263" s="12">
        <f>IF(ISBLANK(Table13[[#This Row],[Skill / Performance]]),"",COUNT(L263:AA263))</f>
        <v>0</v>
      </c>
      <c r="K263" s="12">
        <f ca="1">IF(Table13[[#This Row],[Total]]&gt;=Table13[[#This Row],[Required]],IF(Table13[[#This Row],[S Required]]=1,2,3),IF(Table13[[#This Row],[Total]]&gt;0,1,0))</f>
        <v>0</v>
      </c>
      <c r="L263" s="8"/>
      <c r="M263" s="8"/>
      <c r="N263" s="8"/>
      <c r="O263" s="9"/>
      <c r="P263" s="9"/>
      <c r="Q263" s="9"/>
      <c r="R263" s="9"/>
      <c r="S263" s="9"/>
      <c r="T263" s="9"/>
    </row>
    <row r="264" spans="1:20" s="3" customFormat="1" ht="15.95" customHeight="1" x14ac:dyDescent="0.25">
      <c r="A264"/>
      <c r="B264" s="7" t="s">
        <v>623</v>
      </c>
      <c r="C264" s="7" t="s">
        <v>628</v>
      </c>
      <c r="D264" s="12" t="str">
        <f>LEFT(Table13[[#This Row],[Skill / Performance]],1)</f>
        <v>S</v>
      </c>
      <c r="E264" s="10" t="s">
        <v>162</v>
      </c>
      <c r="F264" s="7" t="s">
        <v>347</v>
      </c>
      <c r="G26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4" s="12"/>
      <c r="I264" s="12">
        <f ca="1">IF(ISBLANK(E264),"",IF(LEFT(E264,1)="P",3,IFERROR(IF(SEARCH(".",E264,3)&gt;0,IF(Table13[[#This Row],[Total]]&gt;0,1,Table13[[#This Row],[S Required]])),3)))</f>
        <v>1</v>
      </c>
      <c r="J264" s="12">
        <f>IF(ISBLANK(Table13[[#This Row],[Skill / Performance]]),"",COUNT(L264:AA264))</f>
        <v>0</v>
      </c>
      <c r="K264" s="12">
        <f ca="1">IF(Table13[[#This Row],[Total]]&gt;=Table13[[#This Row],[Required]],IF(Table13[[#This Row],[S Required]]=1,2,3),IF(Table13[[#This Row],[Total]]&gt;0,1,0))</f>
        <v>0</v>
      </c>
      <c r="L264" s="8"/>
      <c r="M264" s="8"/>
      <c r="N264" s="8"/>
      <c r="O264" s="9"/>
      <c r="P264" s="9"/>
      <c r="Q264" s="9"/>
      <c r="R264" s="9"/>
      <c r="S264" s="9"/>
      <c r="T264" s="9"/>
    </row>
    <row r="265" spans="1:20" s="3" customFormat="1" ht="15.95" customHeight="1" x14ac:dyDescent="0.25">
      <c r="A265"/>
      <c r="B265" s="7" t="s">
        <v>623</v>
      </c>
      <c r="C265" s="7" t="s">
        <v>628</v>
      </c>
      <c r="D265" s="12" t="str">
        <f>LEFT(Table13[[#This Row],[Skill / Performance]],1)</f>
        <v>S</v>
      </c>
      <c r="E265" s="10" t="s">
        <v>134</v>
      </c>
      <c r="F265" s="7" t="s">
        <v>348</v>
      </c>
      <c r="G265" s="7">
        <v>3</v>
      </c>
      <c r="H265" s="12">
        <f>COUNTIF(J266:J268, "&gt;0")</f>
        <v>0</v>
      </c>
      <c r="I265" s="12">
        <f>IF(ISBLANK(E265),"",IF(LEFT(E265,1)="P",3,IFERROR(IF(SEARCH(".",E265,3)&gt;0,IF(Table13[[#This Row],[Total]]&gt;0,1,Table13[[#This Row],[S Required]])),3)))</f>
        <v>3</v>
      </c>
      <c r="J265" s="12">
        <f>IF(ISBLANK(Table13[[#This Row],[Skill / Performance]]),"",COUNT(L265:AA265))</f>
        <v>0</v>
      </c>
      <c r="K265" s="12">
        <f>IF(Table13[[#This Row],[Total]]&gt;=Table13[[#This Row],[Required]],IF(Table13[[#This Row],[S Required]]=1,2,3),IF(Table13[[#This Row],[Total]]&gt;0,1,0))</f>
        <v>0</v>
      </c>
      <c r="L265" s="13" t="str">
        <f>IF(COUNTA(L266:L268)&gt;0,1,"")</f>
        <v/>
      </c>
      <c r="M265" s="13" t="str">
        <f t="shared" ref="M265:N265" si="58">IF(COUNTA(M266:M268)&gt;0,1,"")</f>
        <v/>
      </c>
      <c r="N265" s="13" t="str">
        <f t="shared" si="58"/>
        <v/>
      </c>
      <c r="O265" s="14" t="str">
        <f t="shared" ref="O265:T265" si="59">IF(COUNTA(O266:O268)&gt;0,1,"")</f>
        <v/>
      </c>
      <c r="P265" s="14" t="str">
        <f t="shared" si="59"/>
        <v/>
      </c>
      <c r="Q265" s="14" t="str">
        <f t="shared" si="59"/>
        <v/>
      </c>
      <c r="R265" s="14" t="str">
        <f t="shared" si="59"/>
        <v/>
      </c>
      <c r="S265" s="14" t="str">
        <f t="shared" si="59"/>
        <v/>
      </c>
      <c r="T265" s="14" t="str">
        <f t="shared" si="59"/>
        <v/>
      </c>
    </row>
    <row r="266" spans="1:20" s="3" customFormat="1" ht="15.95" customHeight="1" x14ac:dyDescent="0.25">
      <c r="A266"/>
      <c r="B266" s="7" t="s">
        <v>623</v>
      </c>
      <c r="C266" s="7" t="s">
        <v>628</v>
      </c>
      <c r="D266" s="12" t="str">
        <f>LEFT(Table13[[#This Row],[Skill / Performance]],1)</f>
        <v>S</v>
      </c>
      <c r="E266" s="10" t="s">
        <v>135</v>
      </c>
      <c r="F266" s="7" t="s">
        <v>349</v>
      </c>
      <c r="G26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6" s="12"/>
      <c r="I266" s="12">
        <f ca="1">IF(ISBLANK(E266),"",IF(LEFT(E266,1)="P",3,IFERROR(IF(SEARCH(".",E266,3)&gt;0,IF(Table13[[#This Row],[Total]]&gt;0,1,Table13[[#This Row],[S Required]])),3)))</f>
        <v>1</v>
      </c>
      <c r="J266" s="12">
        <f>IF(ISBLANK(Table13[[#This Row],[Skill / Performance]]),"",COUNT(L266:AA266))</f>
        <v>0</v>
      </c>
      <c r="K266" s="12">
        <f ca="1">IF(Table13[[#This Row],[Total]]&gt;=Table13[[#This Row],[Required]],IF(Table13[[#This Row],[S Required]]=1,2,3),IF(Table13[[#This Row],[Total]]&gt;0,1,0))</f>
        <v>0</v>
      </c>
      <c r="L266" s="8"/>
      <c r="M266" s="8"/>
      <c r="N266" s="8"/>
      <c r="O266" s="9"/>
      <c r="P266" s="9"/>
      <c r="Q266" s="9"/>
      <c r="R266" s="9"/>
      <c r="S266" s="9"/>
      <c r="T266" s="9"/>
    </row>
    <row r="267" spans="1:20" s="3" customFormat="1" ht="15.95" customHeight="1" x14ac:dyDescent="0.25">
      <c r="A267"/>
      <c r="B267" s="7" t="s">
        <v>623</v>
      </c>
      <c r="C267" s="7" t="s">
        <v>628</v>
      </c>
      <c r="D267" s="12" t="str">
        <f>LEFT(Table13[[#This Row],[Skill / Performance]],1)</f>
        <v>S</v>
      </c>
      <c r="E267" s="10" t="s">
        <v>164</v>
      </c>
      <c r="F267" s="7" t="s">
        <v>350</v>
      </c>
      <c r="G26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7" s="12"/>
      <c r="I267" s="12">
        <f ca="1">IF(ISBLANK(E267),"",IF(LEFT(E267,1)="P",3,IFERROR(IF(SEARCH(".",E267,3)&gt;0,IF(Table13[[#This Row],[Total]]&gt;0,1,Table13[[#This Row],[S Required]])),3)))</f>
        <v>1</v>
      </c>
      <c r="J267" s="12">
        <f>IF(ISBLANK(Table13[[#This Row],[Skill / Performance]]),"",COUNT(L267:AA267))</f>
        <v>0</v>
      </c>
      <c r="K267" s="12">
        <f ca="1">IF(Table13[[#This Row],[Total]]&gt;=Table13[[#This Row],[Required]],IF(Table13[[#This Row],[S Required]]=1,2,3),IF(Table13[[#This Row],[Total]]&gt;0,1,0))</f>
        <v>0</v>
      </c>
      <c r="L267" s="8"/>
      <c r="M267" s="8"/>
      <c r="N267" s="8"/>
      <c r="O267" s="9"/>
      <c r="P267" s="9"/>
      <c r="Q267" s="9"/>
      <c r="R267" s="9"/>
      <c r="S267" s="9"/>
      <c r="T267" s="9"/>
    </row>
    <row r="268" spans="1:20" s="3" customFormat="1" ht="15.95" customHeight="1" x14ac:dyDescent="0.25">
      <c r="A268"/>
      <c r="B268" s="7" t="s">
        <v>623</v>
      </c>
      <c r="C268" s="7" t="s">
        <v>628</v>
      </c>
      <c r="D268" s="12" t="str">
        <f>LEFT(Table13[[#This Row],[Skill / Performance]],1)</f>
        <v>S</v>
      </c>
      <c r="E268" s="10" t="s">
        <v>165</v>
      </c>
      <c r="F268" s="7" t="s">
        <v>351</v>
      </c>
      <c r="G26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68" s="12"/>
      <c r="I268" s="12">
        <f ca="1">IF(ISBLANK(E268),"",IF(LEFT(E268,1)="P",3,IFERROR(IF(SEARCH(".",E268,3)&gt;0,IF(Table13[[#This Row],[Total]]&gt;0,1,Table13[[#This Row],[S Required]])),3)))</f>
        <v>1</v>
      </c>
      <c r="J268" s="12">
        <f>IF(ISBLANK(Table13[[#This Row],[Skill / Performance]]),"",COUNT(L268:AA268))</f>
        <v>0</v>
      </c>
      <c r="K268" s="12">
        <f ca="1">IF(Table13[[#This Row],[Total]]&gt;=Table13[[#This Row],[Required]],IF(Table13[[#This Row],[S Required]]=1,2,3),IF(Table13[[#This Row],[Total]]&gt;0,1,0))</f>
        <v>0</v>
      </c>
      <c r="L268" s="8"/>
      <c r="M268" s="8"/>
      <c r="N268" s="8"/>
      <c r="O268" s="9"/>
      <c r="P268" s="9"/>
      <c r="Q268" s="9"/>
      <c r="R268" s="9"/>
      <c r="S268" s="9"/>
      <c r="T268" s="9"/>
    </row>
    <row r="269" spans="1:20" s="3" customFormat="1" ht="15.95" customHeight="1" x14ac:dyDescent="0.25">
      <c r="A269"/>
      <c r="B269" s="7" t="s">
        <v>623</v>
      </c>
      <c r="C269" s="7" t="s">
        <v>628</v>
      </c>
      <c r="D269" s="12" t="str">
        <f>LEFT(Table13[[#This Row],[Skill / Performance]],1)</f>
        <v>P</v>
      </c>
      <c r="E269" s="10" t="s">
        <v>130</v>
      </c>
      <c r="F269" s="7" t="s">
        <v>352</v>
      </c>
      <c r="G26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69" s="12"/>
      <c r="I269" s="12">
        <f>IF(ISBLANK(E269),"",IF(LEFT(E269,1)="P",3,IFERROR(IF(SEARCH(".",E269,3)&gt;0,IF(Table13[[#This Row],[Total]]&gt;0,1,Table13[[#This Row],[S Required]])),3)))</f>
        <v>3</v>
      </c>
      <c r="J269" s="12">
        <f>IF(ISBLANK(Table13[[#This Row],[Skill / Performance]]),"",COUNT(L269:AA269))</f>
        <v>0</v>
      </c>
      <c r="K269" s="12">
        <f>IF(Table13[[#This Row],[Total]]&gt;=Table13[[#This Row],[Required]],IF(Table13[[#This Row],[S Required]]=1,2,3),IF(Table13[[#This Row],[Total]]&gt;0,1,0))</f>
        <v>0</v>
      </c>
      <c r="L269" s="8"/>
      <c r="M269" s="8"/>
      <c r="N269" s="8"/>
      <c r="O269" s="9"/>
      <c r="P269" s="9"/>
      <c r="Q269" s="9"/>
      <c r="R269" s="9"/>
      <c r="S269" s="9"/>
      <c r="T269" s="9"/>
    </row>
    <row r="270" spans="1:20" s="3" customFormat="1" ht="30" x14ac:dyDescent="0.25">
      <c r="A270"/>
      <c r="B270" s="7" t="s">
        <v>623</v>
      </c>
      <c r="C270" s="7" t="s">
        <v>628</v>
      </c>
      <c r="D270" s="12" t="str">
        <f>LEFT(Table13[[#This Row],[Skill / Performance]],1)</f>
        <v>P</v>
      </c>
      <c r="E270" s="10" t="s">
        <v>137</v>
      </c>
      <c r="F270" s="7" t="s">
        <v>353</v>
      </c>
      <c r="G27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70" s="12"/>
      <c r="I270" s="12">
        <f>IF(ISBLANK(E270),"",IF(LEFT(E270,1)="P",3,IFERROR(IF(SEARCH(".",E270,3)&gt;0,IF(Table13[[#This Row],[Total]]&gt;0,1,Table13[[#This Row],[S Required]])),3)))</f>
        <v>3</v>
      </c>
      <c r="J270" s="12">
        <f>IF(ISBLANK(Table13[[#This Row],[Skill / Performance]]),"",COUNT(L270:AA270))</f>
        <v>0</v>
      </c>
      <c r="K270" s="12">
        <f>IF(Table13[[#This Row],[Total]]&gt;=Table13[[#This Row],[Required]],IF(Table13[[#This Row],[S Required]]=1,2,3),IF(Table13[[#This Row],[Total]]&gt;0,1,0))</f>
        <v>0</v>
      </c>
      <c r="L270" s="8"/>
      <c r="M270" s="8"/>
      <c r="N270" s="8"/>
      <c r="O270" s="9"/>
      <c r="P270" s="9"/>
      <c r="Q270" s="9"/>
      <c r="R270" s="9"/>
      <c r="S270" s="9"/>
      <c r="T270" s="9"/>
    </row>
    <row r="271" spans="1:20" s="3" customFormat="1" ht="15.95" customHeight="1" x14ac:dyDescent="0.25">
      <c r="A271"/>
      <c r="B271" s="7" t="s">
        <v>623</v>
      </c>
      <c r="C271" s="7" t="s">
        <v>628</v>
      </c>
      <c r="D271" s="12" t="str">
        <f>LEFT(Table13[[#This Row],[Skill / Performance]],1)</f>
        <v>P</v>
      </c>
      <c r="E271" s="10" t="s">
        <v>142</v>
      </c>
      <c r="F271" s="7" t="s">
        <v>354</v>
      </c>
      <c r="G27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71" s="12"/>
      <c r="I271" s="12">
        <f>IF(ISBLANK(E271),"",IF(LEFT(E271,1)="P",3,IFERROR(IF(SEARCH(".",E271,3)&gt;0,IF(Table13[[#This Row],[Total]]&gt;0,1,Table13[[#This Row],[S Required]])),3)))</f>
        <v>3</v>
      </c>
      <c r="J271" s="12">
        <f>IF(ISBLANK(Table13[[#This Row],[Skill / Performance]]),"",COUNT(L271:AA271))</f>
        <v>0</v>
      </c>
      <c r="K271" s="12">
        <f>IF(Table13[[#This Row],[Total]]&gt;=Table13[[#This Row],[Required]],IF(Table13[[#This Row],[S Required]]=1,2,3),IF(Table13[[#This Row],[Total]]&gt;0,1,0))</f>
        <v>0</v>
      </c>
      <c r="L271" s="8"/>
      <c r="M271" s="8"/>
      <c r="N271" s="8"/>
      <c r="O271" s="9"/>
      <c r="P271" s="9"/>
      <c r="Q271" s="9"/>
      <c r="R271" s="9"/>
      <c r="S271" s="9"/>
      <c r="T271" s="9"/>
    </row>
    <row r="272" spans="1:20" s="3" customFormat="1" ht="15.95" customHeight="1" x14ac:dyDescent="0.25">
      <c r="A272"/>
      <c r="B272" s="7" t="s">
        <v>623</v>
      </c>
      <c r="C272" s="7" t="s">
        <v>628</v>
      </c>
      <c r="D272" s="12" t="str">
        <f>LEFT(Table13[[#This Row],[Skill / Performance]],1)</f>
        <v>P</v>
      </c>
      <c r="E272" s="10" t="s">
        <v>143</v>
      </c>
      <c r="F272" s="7" t="s">
        <v>355</v>
      </c>
      <c r="G27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72" s="12"/>
      <c r="I272" s="12">
        <f>IF(ISBLANK(E272),"",IF(LEFT(E272,1)="P",3,IFERROR(IF(SEARCH(".",E272,3)&gt;0,IF(Table13[[#This Row],[Total]]&gt;0,1,Table13[[#This Row],[S Required]])),3)))</f>
        <v>3</v>
      </c>
      <c r="J272" s="12">
        <f>IF(ISBLANK(Table13[[#This Row],[Skill / Performance]]),"",COUNT(L272:AA272))</f>
        <v>0</v>
      </c>
      <c r="K272" s="12">
        <f>IF(Table13[[#This Row],[Total]]&gt;=Table13[[#This Row],[Required]],IF(Table13[[#This Row],[S Required]]=1,2,3),IF(Table13[[#This Row],[Total]]&gt;0,1,0))</f>
        <v>0</v>
      </c>
      <c r="L272" s="8"/>
      <c r="M272" s="8"/>
      <c r="N272" s="8"/>
      <c r="O272" s="9"/>
      <c r="P272" s="9"/>
      <c r="Q272" s="9"/>
      <c r="R272" s="9"/>
      <c r="S272" s="9"/>
      <c r="T272" s="9"/>
    </row>
    <row r="273" spans="1:20" s="3" customFormat="1" ht="15.95" customHeight="1" x14ac:dyDescent="0.25">
      <c r="A273"/>
      <c r="B273" s="7" t="s">
        <v>623</v>
      </c>
      <c r="C273" s="7" t="s">
        <v>628</v>
      </c>
      <c r="D273" s="12" t="str">
        <f>LEFT(Table13[[#This Row],[Skill / Performance]],1)</f>
        <v>P</v>
      </c>
      <c r="E273" s="10" t="s">
        <v>292</v>
      </c>
      <c r="F273" s="7" t="s">
        <v>356</v>
      </c>
      <c r="G27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73" s="12"/>
      <c r="I273" s="12">
        <f>IF(ISBLANK(E273),"",IF(LEFT(E273,1)="P",3,IFERROR(IF(SEARCH(".",E273,3)&gt;0,IF(Table13[[#This Row],[Total]]&gt;0,1,Table13[[#This Row],[S Required]])),3)))</f>
        <v>3</v>
      </c>
      <c r="J273" s="12">
        <f>IF(ISBLANK(Table13[[#This Row],[Skill / Performance]]),"",COUNT(L273:AA273))</f>
        <v>0</v>
      </c>
      <c r="K273" s="12">
        <f>IF(Table13[[#This Row],[Total]]&gt;=Table13[[#This Row],[Required]],IF(Table13[[#This Row],[S Required]]=1,2,3),IF(Table13[[#This Row],[Total]]&gt;0,1,0))</f>
        <v>0</v>
      </c>
      <c r="L273" s="8"/>
      <c r="M273" s="8"/>
      <c r="N273" s="8"/>
      <c r="O273" s="9"/>
      <c r="P273" s="9"/>
      <c r="Q273" s="9"/>
      <c r="R273" s="9"/>
      <c r="S273" s="9"/>
      <c r="T273" s="9"/>
    </row>
    <row r="274" spans="1:20" s="3" customFormat="1" ht="15.95" customHeight="1" x14ac:dyDescent="0.25">
      <c r="A274"/>
      <c r="B274" s="7" t="s">
        <v>623</v>
      </c>
      <c r="C274" s="7" t="s">
        <v>628</v>
      </c>
      <c r="D274" s="12" t="str">
        <f>LEFT(Table13[[#This Row],[Skill / Performance]],1)</f>
        <v>S</v>
      </c>
      <c r="E274" s="10" t="s">
        <v>138</v>
      </c>
      <c r="F274" s="7" t="s">
        <v>357</v>
      </c>
      <c r="G274" s="7">
        <v>2</v>
      </c>
      <c r="H274" s="12">
        <f>COUNTIF(J275:J278, "&gt;0")</f>
        <v>0</v>
      </c>
      <c r="I274" s="12">
        <f>IF(ISBLANK(E274),"",IF(LEFT(E274,1)="P",3,IFERROR(IF(SEARCH(".",E274,3)&gt;0,IF(Table13[[#This Row],[Total]]&gt;0,1,Table13[[#This Row],[S Required]])),3)))</f>
        <v>3</v>
      </c>
      <c r="J274" s="12">
        <f>IF(ISBLANK(Table13[[#This Row],[Skill / Performance]]),"",COUNT(L274:AA274))</f>
        <v>0</v>
      </c>
      <c r="K274" s="12">
        <f>IF(Table13[[#This Row],[Total]]&gt;=Table13[[#This Row],[Required]],IF(Table13[[#This Row],[S Required]]=1,2,3),IF(Table13[[#This Row],[Total]]&gt;0,1,0))</f>
        <v>0</v>
      </c>
      <c r="L274" s="13" t="str">
        <f>IF(COUNTA(L275:L278)&gt;0,1,"")</f>
        <v/>
      </c>
      <c r="M274" s="13" t="str">
        <f t="shared" ref="M274:N274" si="60">IF(COUNTA(M275:M278)&gt;0,1,"")</f>
        <v/>
      </c>
      <c r="N274" s="13" t="str">
        <f t="shared" si="60"/>
        <v/>
      </c>
      <c r="O274" s="14" t="str">
        <f t="shared" ref="O274:T274" si="61">IF(COUNTA(O275:O278)&gt;0,1,"")</f>
        <v/>
      </c>
      <c r="P274" s="14" t="str">
        <f t="shared" si="61"/>
        <v/>
      </c>
      <c r="Q274" s="14" t="str">
        <f t="shared" si="61"/>
        <v/>
      </c>
      <c r="R274" s="14" t="str">
        <f t="shared" si="61"/>
        <v/>
      </c>
      <c r="S274" s="14" t="str">
        <f t="shared" si="61"/>
        <v/>
      </c>
      <c r="T274" s="14" t="str">
        <f t="shared" si="61"/>
        <v/>
      </c>
    </row>
    <row r="275" spans="1:20" s="3" customFormat="1" ht="15.95" customHeight="1" x14ac:dyDescent="0.25">
      <c r="A275"/>
      <c r="B275" s="7" t="s">
        <v>623</v>
      </c>
      <c r="C275" s="7" t="s">
        <v>628</v>
      </c>
      <c r="D275" s="12" t="str">
        <f>LEFT(Table13[[#This Row],[Skill / Performance]],1)</f>
        <v>S</v>
      </c>
      <c r="E275" s="10" t="s">
        <v>139</v>
      </c>
      <c r="F275" s="7" t="s">
        <v>358</v>
      </c>
      <c r="G27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75" s="12"/>
      <c r="I275" s="12">
        <f ca="1">IF(ISBLANK(E275),"",IF(LEFT(E275,1)="P",3,IFERROR(IF(SEARCH(".",E275,3)&gt;0,IF(Table13[[#This Row],[Total]]&gt;0,1,Table13[[#This Row],[S Required]])),3)))</f>
        <v>1</v>
      </c>
      <c r="J275" s="12">
        <f>IF(ISBLANK(Table13[[#This Row],[Skill / Performance]]),"",COUNT(L275:AA275))</f>
        <v>0</v>
      </c>
      <c r="K275" s="12">
        <f ca="1">IF(Table13[[#This Row],[Total]]&gt;=Table13[[#This Row],[Required]],IF(Table13[[#This Row],[S Required]]=1,2,3),IF(Table13[[#This Row],[Total]]&gt;0,1,0))</f>
        <v>0</v>
      </c>
      <c r="L275" s="8"/>
      <c r="M275" s="8"/>
      <c r="N275" s="8"/>
      <c r="O275" s="9"/>
      <c r="P275" s="9"/>
      <c r="Q275" s="9"/>
      <c r="R275" s="9"/>
      <c r="S275" s="9"/>
      <c r="T275" s="9"/>
    </row>
    <row r="276" spans="1:20" s="3" customFormat="1" ht="15.95" customHeight="1" x14ac:dyDescent="0.25">
      <c r="A276"/>
      <c r="B276" s="7" t="s">
        <v>623</v>
      </c>
      <c r="C276" s="7" t="s">
        <v>628</v>
      </c>
      <c r="D276" s="12" t="str">
        <f>LEFT(Table13[[#This Row],[Skill / Performance]],1)</f>
        <v>S</v>
      </c>
      <c r="E276" s="10" t="s">
        <v>140</v>
      </c>
      <c r="F276" s="7" t="s">
        <v>359</v>
      </c>
      <c r="G27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76" s="12"/>
      <c r="I276" s="12">
        <f ca="1">IF(ISBLANK(E276),"",IF(LEFT(E276,1)="P",3,IFERROR(IF(SEARCH(".",E276,3)&gt;0,IF(Table13[[#This Row],[Total]]&gt;0,1,Table13[[#This Row],[S Required]])),3)))</f>
        <v>1</v>
      </c>
      <c r="J276" s="12">
        <f>IF(ISBLANK(Table13[[#This Row],[Skill / Performance]]),"",COUNT(L276:AA276))</f>
        <v>0</v>
      </c>
      <c r="K276" s="12">
        <f ca="1">IF(Table13[[#This Row],[Total]]&gt;=Table13[[#This Row],[Required]],IF(Table13[[#This Row],[S Required]]=1,2,3),IF(Table13[[#This Row],[Total]]&gt;0,1,0))</f>
        <v>0</v>
      </c>
      <c r="L276" s="8"/>
      <c r="M276" s="8"/>
      <c r="N276" s="8"/>
      <c r="O276" s="9"/>
      <c r="P276" s="9"/>
      <c r="Q276" s="9"/>
      <c r="R276" s="9"/>
      <c r="S276" s="9"/>
      <c r="T276" s="9"/>
    </row>
    <row r="277" spans="1:20" s="3" customFormat="1" ht="15.95" customHeight="1" x14ac:dyDescent="0.25">
      <c r="A277"/>
      <c r="B277" s="7" t="s">
        <v>623</v>
      </c>
      <c r="C277" s="7" t="s">
        <v>628</v>
      </c>
      <c r="D277" s="12" t="str">
        <f>LEFT(Table13[[#This Row],[Skill / Performance]],1)</f>
        <v>S</v>
      </c>
      <c r="E277" s="10" t="s">
        <v>141</v>
      </c>
      <c r="F277" s="7" t="s">
        <v>360</v>
      </c>
      <c r="G27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77" s="12"/>
      <c r="I277" s="12">
        <f ca="1">IF(ISBLANK(E277),"",IF(LEFT(E277,1)="P",3,IFERROR(IF(SEARCH(".",E277,3)&gt;0,IF(Table13[[#This Row],[Total]]&gt;0,1,Table13[[#This Row],[S Required]])),3)))</f>
        <v>1</v>
      </c>
      <c r="J277" s="12">
        <f>IF(ISBLANK(Table13[[#This Row],[Skill / Performance]]),"",COUNT(L277:AA277))</f>
        <v>0</v>
      </c>
      <c r="K277" s="12">
        <f ca="1">IF(Table13[[#This Row],[Total]]&gt;=Table13[[#This Row],[Required]],IF(Table13[[#This Row],[S Required]]=1,2,3),IF(Table13[[#This Row],[Total]]&gt;0,1,0))</f>
        <v>0</v>
      </c>
      <c r="L277" s="8"/>
      <c r="M277" s="8"/>
      <c r="N277" s="8"/>
      <c r="O277" s="9"/>
      <c r="P277" s="9"/>
      <c r="Q277" s="9"/>
      <c r="R277" s="9"/>
      <c r="S277" s="9"/>
      <c r="T277" s="9"/>
    </row>
    <row r="278" spans="1:20" s="3" customFormat="1" ht="15.95" customHeight="1" x14ac:dyDescent="0.25">
      <c r="A278"/>
      <c r="B278" s="7" t="s">
        <v>623</v>
      </c>
      <c r="C278" s="7" t="s">
        <v>628</v>
      </c>
      <c r="D278" s="12" t="str">
        <f>LEFT(Table13[[#This Row],[Skill / Performance]],1)</f>
        <v>S</v>
      </c>
      <c r="E278" s="10" t="s">
        <v>209</v>
      </c>
      <c r="F278" s="7" t="s">
        <v>361</v>
      </c>
      <c r="G27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78" s="12"/>
      <c r="I278" s="12">
        <f ca="1">IF(ISBLANK(E278),"",IF(LEFT(E278,1)="P",3,IFERROR(IF(SEARCH(".",E278,3)&gt;0,IF(Table13[[#This Row],[Total]]&gt;0,1,Table13[[#This Row],[S Required]])),3)))</f>
        <v>1</v>
      </c>
      <c r="J278" s="12">
        <f>IF(ISBLANK(Table13[[#This Row],[Skill / Performance]]),"",COUNT(L278:AA278))</f>
        <v>0</v>
      </c>
      <c r="K278" s="12">
        <f ca="1">IF(Table13[[#This Row],[Total]]&gt;=Table13[[#This Row],[Required]],IF(Table13[[#This Row],[S Required]]=1,2,3),IF(Table13[[#This Row],[Total]]&gt;0,1,0))</f>
        <v>0</v>
      </c>
      <c r="L278" s="8"/>
      <c r="M278" s="8"/>
      <c r="N278" s="8"/>
      <c r="O278" s="9"/>
      <c r="P278" s="9"/>
      <c r="Q278" s="9"/>
      <c r="R278" s="9"/>
      <c r="S278" s="9"/>
      <c r="T278" s="9"/>
    </row>
    <row r="279" spans="1:20" s="3" customFormat="1" ht="15.95" customHeight="1" x14ac:dyDescent="0.25">
      <c r="A279"/>
      <c r="B279" s="7" t="s">
        <v>623</v>
      </c>
      <c r="C279" s="7" t="s">
        <v>628</v>
      </c>
      <c r="D279" s="12" t="str">
        <f>LEFT(Table13[[#This Row],[Skill / Performance]],1)</f>
        <v>S</v>
      </c>
      <c r="E279" s="10" t="s">
        <v>144</v>
      </c>
      <c r="F279" s="7" t="s">
        <v>362</v>
      </c>
      <c r="G279" s="7">
        <v>5</v>
      </c>
      <c r="H279" s="12">
        <f>COUNTIF(J280:J288, "&gt;0")</f>
        <v>0</v>
      </c>
      <c r="I279" s="12">
        <f>IF(ISBLANK(E279),"",IF(LEFT(E279,1)="P",3,IFERROR(IF(SEARCH(".",E279,3)&gt;0,IF(Table13[[#This Row],[Total]]&gt;0,1,Table13[[#This Row],[S Required]])),3)))</f>
        <v>3</v>
      </c>
      <c r="J279" s="12">
        <f>IF(ISBLANK(Table13[[#This Row],[Skill / Performance]]),"",COUNT(L279:AA279))</f>
        <v>0</v>
      </c>
      <c r="K279" s="12">
        <f>IF(Table13[[#This Row],[Total]]&gt;=Table13[[#This Row],[Required]],IF(Table13[[#This Row],[S Required]]=1,2,3),IF(Table13[[#This Row],[Total]]&gt;0,1,0))</f>
        <v>0</v>
      </c>
      <c r="L279" s="13" t="str">
        <f>IF(COUNTA(L280:L288)&gt;0,1,"")</f>
        <v/>
      </c>
      <c r="M279" s="13" t="str">
        <f t="shared" ref="M279:N279" si="62">IF(COUNTA(M280:M288)&gt;0,1,"")</f>
        <v/>
      </c>
      <c r="N279" s="13" t="str">
        <f t="shared" si="62"/>
        <v/>
      </c>
      <c r="O279" s="14" t="str">
        <f t="shared" ref="O279:T279" si="63">IF(COUNTA(O280:O288)&gt;0,1,"")</f>
        <v/>
      </c>
      <c r="P279" s="14" t="str">
        <f t="shared" si="63"/>
        <v/>
      </c>
      <c r="Q279" s="14" t="str">
        <f t="shared" si="63"/>
        <v/>
      </c>
      <c r="R279" s="14" t="str">
        <f t="shared" si="63"/>
        <v/>
      </c>
      <c r="S279" s="14" t="str">
        <f t="shared" si="63"/>
        <v/>
      </c>
      <c r="T279" s="14" t="str">
        <f t="shared" si="63"/>
        <v/>
      </c>
    </row>
    <row r="280" spans="1:20" s="3" customFormat="1" ht="15.95" customHeight="1" x14ac:dyDescent="0.25">
      <c r="A280"/>
      <c r="B280" s="7" t="s">
        <v>623</v>
      </c>
      <c r="C280" s="7" t="s">
        <v>628</v>
      </c>
      <c r="D280" s="12" t="str">
        <f>LEFT(Table13[[#This Row],[Skill / Performance]],1)</f>
        <v>S</v>
      </c>
      <c r="E280" s="10" t="s">
        <v>145</v>
      </c>
      <c r="F280" s="7" t="s">
        <v>363</v>
      </c>
      <c r="G28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0" s="12"/>
      <c r="I280" s="12">
        <f ca="1">IF(ISBLANK(E280),"",IF(LEFT(E280,1)="P",3,IFERROR(IF(SEARCH(".",E280,3)&gt;0,IF(Table13[[#This Row],[Total]]&gt;0,1,Table13[[#This Row],[S Required]])),3)))</f>
        <v>1</v>
      </c>
      <c r="J280" s="12">
        <f>IF(ISBLANK(Table13[[#This Row],[Skill / Performance]]),"",COUNT(L280:AA280))</f>
        <v>0</v>
      </c>
      <c r="K280" s="12">
        <f ca="1">IF(Table13[[#This Row],[Total]]&gt;=Table13[[#This Row],[Required]],IF(Table13[[#This Row],[S Required]]=1,2,3),IF(Table13[[#This Row],[Total]]&gt;0,1,0))</f>
        <v>0</v>
      </c>
      <c r="L280" s="8"/>
      <c r="M280" s="8"/>
      <c r="N280" s="8"/>
      <c r="O280" s="9"/>
      <c r="P280" s="9"/>
      <c r="Q280" s="9"/>
      <c r="R280" s="9"/>
      <c r="S280" s="9"/>
      <c r="T280" s="9"/>
    </row>
    <row r="281" spans="1:20" s="3" customFormat="1" ht="15.95" customHeight="1" x14ac:dyDescent="0.25">
      <c r="A281"/>
      <c r="B281" s="7" t="s">
        <v>623</v>
      </c>
      <c r="C281" s="7" t="s">
        <v>628</v>
      </c>
      <c r="D281" s="12" t="str">
        <f>LEFT(Table13[[#This Row],[Skill / Performance]],1)</f>
        <v>S</v>
      </c>
      <c r="E281" s="10" t="s">
        <v>146</v>
      </c>
      <c r="F281" s="7" t="s">
        <v>364</v>
      </c>
      <c r="G28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1" s="12"/>
      <c r="I281" s="12">
        <f ca="1">IF(ISBLANK(E281),"",IF(LEFT(E281,1)="P",3,IFERROR(IF(SEARCH(".",E281,3)&gt;0,IF(Table13[[#This Row],[Total]]&gt;0,1,Table13[[#This Row],[S Required]])),3)))</f>
        <v>1</v>
      </c>
      <c r="J281" s="12">
        <f>IF(ISBLANK(Table13[[#This Row],[Skill / Performance]]),"",COUNT(L281:AA281))</f>
        <v>0</v>
      </c>
      <c r="K281" s="12">
        <f ca="1">IF(Table13[[#This Row],[Total]]&gt;=Table13[[#This Row],[Required]],IF(Table13[[#This Row],[S Required]]=1,2,3),IF(Table13[[#This Row],[Total]]&gt;0,1,0))</f>
        <v>0</v>
      </c>
      <c r="L281" s="8"/>
      <c r="M281" s="8"/>
      <c r="N281" s="8"/>
      <c r="O281" s="9"/>
      <c r="P281" s="9"/>
      <c r="Q281" s="9"/>
      <c r="R281" s="9"/>
      <c r="S281" s="9"/>
      <c r="T281" s="9"/>
    </row>
    <row r="282" spans="1:20" s="3" customFormat="1" ht="15.95" customHeight="1" x14ac:dyDescent="0.25">
      <c r="A282"/>
      <c r="B282" s="7" t="s">
        <v>623</v>
      </c>
      <c r="C282" s="7" t="s">
        <v>628</v>
      </c>
      <c r="D282" s="12" t="str">
        <f>LEFT(Table13[[#This Row],[Skill / Performance]],1)</f>
        <v>S</v>
      </c>
      <c r="E282" s="10" t="s">
        <v>174</v>
      </c>
      <c r="F282" s="7" t="s">
        <v>365</v>
      </c>
      <c r="G28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2" s="12"/>
      <c r="I282" s="12">
        <f ca="1">IF(ISBLANK(E282),"",IF(LEFT(E282,1)="P",3,IFERROR(IF(SEARCH(".",E282,3)&gt;0,IF(Table13[[#This Row],[Total]]&gt;0,1,Table13[[#This Row],[S Required]])),3)))</f>
        <v>1</v>
      </c>
      <c r="J282" s="12">
        <f>IF(ISBLANK(Table13[[#This Row],[Skill / Performance]]),"",COUNT(L282:AA282))</f>
        <v>0</v>
      </c>
      <c r="K282" s="12">
        <f ca="1">IF(Table13[[#This Row],[Total]]&gt;=Table13[[#This Row],[Required]],IF(Table13[[#This Row],[S Required]]=1,2,3),IF(Table13[[#This Row],[Total]]&gt;0,1,0))</f>
        <v>0</v>
      </c>
      <c r="L282" s="8"/>
      <c r="M282" s="8"/>
      <c r="N282" s="8"/>
      <c r="O282" s="9"/>
      <c r="P282" s="9"/>
      <c r="Q282" s="9"/>
      <c r="R282" s="9"/>
      <c r="S282" s="9"/>
      <c r="T282" s="9"/>
    </row>
    <row r="283" spans="1:20" s="3" customFormat="1" ht="15.95" customHeight="1" x14ac:dyDescent="0.25">
      <c r="A283"/>
      <c r="B283" s="7" t="s">
        <v>623</v>
      </c>
      <c r="C283" s="7" t="s">
        <v>628</v>
      </c>
      <c r="D283" s="12" t="str">
        <f>LEFT(Table13[[#This Row],[Skill / Performance]],1)</f>
        <v>S</v>
      </c>
      <c r="E283" s="10" t="s">
        <v>175</v>
      </c>
      <c r="F283" s="7" t="s">
        <v>366</v>
      </c>
      <c r="G28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3" s="12"/>
      <c r="I283" s="12">
        <f ca="1">IF(ISBLANK(E283),"",IF(LEFT(E283,1)="P",3,IFERROR(IF(SEARCH(".",E283,3)&gt;0,IF(Table13[[#This Row],[Total]]&gt;0,1,Table13[[#This Row],[S Required]])),3)))</f>
        <v>1</v>
      </c>
      <c r="J283" s="12">
        <f>IF(ISBLANK(Table13[[#This Row],[Skill / Performance]]),"",COUNT(L283:AA283))</f>
        <v>0</v>
      </c>
      <c r="K283" s="12">
        <f ca="1">IF(Table13[[#This Row],[Total]]&gt;=Table13[[#This Row],[Required]],IF(Table13[[#This Row],[S Required]]=1,2,3),IF(Table13[[#This Row],[Total]]&gt;0,1,0))</f>
        <v>0</v>
      </c>
      <c r="L283" s="8"/>
      <c r="M283" s="8"/>
      <c r="N283" s="8"/>
      <c r="O283" s="9"/>
      <c r="P283" s="9"/>
      <c r="Q283" s="9"/>
      <c r="R283" s="9"/>
      <c r="S283" s="9"/>
      <c r="T283" s="9"/>
    </row>
    <row r="284" spans="1:20" s="3" customFormat="1" ht="15.95" customHeight="1" x14ac:dyDescent="0.25">
      <c r="A284"/>
      <c r="B284" s="7" t="s">
        <v>623</v>
      </c>
      <c r="C284" s="7" t="s">
        <v>628</v>
      </c>
      <c r="D284" s="12" t="str">
        <f>LEFT(Table13[[#This Row],[Skill / Performance]],1)</f>
        <v>S</v>
      </c>
      <c r="E284" s="10" t="s">
        <v>176</v>
      </c>
      <c r="F284" s="7" t="s">
        <v>346</v>
      </c>
      <c r="G28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4" s="12"/>
      <c r="I284" s="12">
        <f ca="1">IF(ISBLANK(E284),"",IF(LEFT(E284,1)="P",3,IFERROR(IF(SEARCH(".",E284,3)&gt;0,IF(Table13[[#This Row],[Total]]&gt;0,1,Table13[[#This Row],[S Required]])),3)))</f>
        <v>1</v>
      </c>
      <c r="J284" s="12">
        <f>IF(ISBLANK(Table13[[#This Row],[Skill / Performance]]),"",COUNT(L284:AA284))</f>
        <v>0</v>
      </c>
      <c r="K284" s="12">
        <f ca="1">IF(Table13[[#This Row],[Total]]&gt;=Table13[[#This Row],[Required]],IF(Table13[[#This Row],[S Required]]=1,2,3),IF(Table13[[#This Row],[Total]]&gt;0,1,0))</f>
        <v>0</v>
      </c>
      <c r="L284" s="8"/>
      <c r="M284" s="8"/>
      <c r="N284" s="8"/>
      <c r="O284" s="9"/>
      <c r="P284" s="9"/>
      <c r="Q284" s="9"/>
      <c r="R284" s="9"/>
      <c r="S284" s="9"/>
      <c r="T284" s="9"/>
    </row>
    <row r="285" spans="1:20" s="3" customFormat="1" ht="15.95" customHeight="1" x14ac:dyDescent="0.25">
      <c r="A285"/>
      <c r="B285" s="7" t="s">
        <v>623</v>
      </c>
      <c r="C285" s="7" t="s">
        <v>628</v>
      </c>
      <c r="D285" s="12" t="str">
        <f>LEFT(Table13[[#This Row],[Skill / Performance]],1)</f>
        <v>S</v>
      </c>
      <c r="E285" s="10" t="s">
        <v>147</v>
      </c>
      <c r="F285" s="7" t="s">
        <v>367</v>
      </c>
      <c r="G28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5" s="12"/>
      <c r="I285" s="12">
        <f ca="1">IF(ISBLANK(E285),"",IF(LEFT(E285,1)="P",3,IFERROR(IF(SEARCH(".",E285,3)&gt;0,IF(Table13[[#This Row],[Total]]&gt;0,1,Table13[[#This Row],[S Required]])),3)))</f>
        <v>1</v>
      </c>
      <c r="J285" s="12">
        <f>IF(ISBLANK(Table13[[#This Row],[Skill / Performance]]),"",COUNT(L285:AA285))</f>
        <v>0</v>
      </c>
      <c r="K285" s="12">
        <f ca="1">IF(Table13[[#This Row],[Total]]&gt;=Table13[[#This Row],[Required]],IF(Table13[[#This Row],[S Required]]=1,2,3),IF(Table13[[#This Row],[Total]]&gt;0,1,0))</f>
        <v>0</v>
      </c>
      <c r="L285" s="8"/>
      <c r="M285" s="8"/>
      <c r="N285" s="8"/>
      <c r="O285" s="9"/>
      <c r="P285" s="9"/>
      <c r="Q285" s="9"/>
      <c r="R285" s="9"/>
      <c r="S285" s="9"/>
      <c r="T285" s="9"/>
    </row>
    <row r="286" spans="1:20" s="3" customFormat="1" ht="15.95" customHeight="1" x14ac:dyDescent="0.25">
      <c r="A286"/>
      <c r="B286" s="7" t="s">
        <v>623</v>
      </c>
      <c r="C286" s="7" t="s">
        <v>628</v>
      </c>
      <c r="D286" s="12" t="str">
        <f>LEFT(Table13[[#This Row],[Skill / Performance]],1)</f>
        <v>S</v>
      </c>
      <c r="E286" s="10" t="s">
        <v>392</v>
      </c>
      <c r="F286" s="7" t="s">
        <v>368</v>
      </c>
      <c r="G28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6" s="12"/>
      <c r="I286" s="12">
        <f ca="1">IF(ISBLANK(E286),"",IF(LEFT(E286,1)="P",3,IFERROR(IF(SEARCH(".",E286,3)&gt;0,IF(Table13[[#This Row],[Total]]&gt;0,1,Table13[[#This Row],[S Required]])),3)))</f>
        <v>1</v>
      </c>
      <c r="J286" s="12">
        <f>IF(ISBLANK(Table13[[#This Row],[Skill / Performance]]),"",COUNT(L286:AA286))</f>
        <v>0</v>
      </c>
      <c r="K286" s="12">
        <f ca="1">IF(Table13[[#This Row],[Total]]&gt;=Table13[[#This Row],[Required]],IF(Table13[[#This Row],[S Required]]=1,2,3),IF(Table13[[#This Row],[Total]]&gt;0,1,0))</f>
        <v>0</v>
      </c>
      <c r="L286" s="8"/>
      <c r="M286" s="8"/>
      <c r="N286" s="8"/>
      <c r="O286" s="9"/>
      <c r="P286" s="9"/>
      <c r="Q286" s="9"/>
      <c r="R286" s="9"/>
      <c r="S286" s="9"/>
      <c r="T286" s="9"/>
    </row>
    <row r="287" spans="1:20" s="3" customFormat="1" ht="15.95" customHeight="1" x14ac:dyDescent="0.25">
      <c r="A287"/>
      <c r="B287" s="7" t="s">
        <v>623</v>
      </c>
      <c r="C287" s="7" t="s">
        <v>628</v>
      </c>
      <c r="D287" s="12" t="str">
        <f>LEFT(Table13[[#This Row],[Skill / Performance]],1)</f>
        <v>S</v>
      </c>
      <c r="E287" s="10" t="s">
        <v>393</v>
      </c>
      <c r="F287" s="7" t="s">
        <v>369</v>
      </c>
      <c r="G28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7" s="12"/>
      <c r="I287" s="12">
        <f ca="1">IF(ISBLANK(E287),"",IF(LEFT(E287,1)="P",3,IFERROR(IF(SEARCH(".",E287,3)&gt;0,IF(Table13[[#This Row],[Total]]&gt;0,1,Table13[[#This Row],[S Required]])),3)))</f>
        <v>1</v>
      </c>
      <c r="J287" s="12">
        <f>IF(ISBLANK(Table13[[#This Row],[Skill / Performance]]),"",COUNT(L287:AA287))</f>
        <v>0</v>
      </c>
      <c r="K287" s="12">
        <f ca="1">IF(Table13[[#This Row],[Total]]&gt;=Table13[[#This Row],[Required]],IF(Table13[[#This Row],[S Required]]=1,2,3),IF(Table13[[#This Row],[Total]]&gt;0,1,0))</f>
        <v>0</v>
      </c>
      <c r="L287" s="8"/>
      <c r="M287" s="8"/>
      <c r="N287" s="8"/>
      <c r="O287" s="9"/>
      <c r="P287" s="9"/>
      <c r="Q287" s="9"/>
      <c r="R287" s="9"/>
      <c r="S287" s="9"/>
      <c r="T287" s="9"/>
    </row>
    <row r="288" spans="1:20" s="3" customFormat="1" ht="15.95" customHeight="1" x14ac:dyDescent="0.25">
      <c r="A288"/>
      <c r="B288" s="7" t="s">
        <v>623</v>
      </c>
      <c r="C288" s="7" t="s">
        <v>628</v>
      </c>
      <c r="D288" s="12" t="str">
        <f>LEFT(Table13[[#This Row],[Skill / Performance]],1)</f>
        <v>S</v>
      </c>
      <c r="E288" s="10" t="s">
        <v>394</v>
      </c>
      <c r="F288" s="7" t="s">
        <v>370</v>
      </c>
      <c r="G28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88" s="12"/>
      <c r="I288" s="12">
        <f ca="1">IF(ISBLANK(E288),"",IF(LEFT(E288,1)="P",3,IFERROR(IF(SEARCH(".",E288,3)&gt;0,IF(Table13[[#This Row],[Total]]&gt;0,1,Table13[[#This Row],[S Required]])),3)))</f>
        <v>1</v>
      </c>
      <c r="J288" s="12">
        <f>IF(ISBLANK(Table13[[#This Row],[Skill / Performance]]),"",COUNT(L288:AA288))</f>
        <v>0</v>
      </c>
      <c r="K288" s="12">
        <f ca="1">IF(Table13[[#This Row],[Total]]&gt;=Table13[[#This Row],[Required]],IF(Table13[[#This Row],[S Required]]=1,2,3),IF(Table13[[#This Row],[Total]]&gt;0,1,0))</f>
        <v>0</v>
      </c>
      <c r="L288" s="8"/>
      <c r="M288" s="8"/>
      <c r="N288" s="8"/>
      <c r="O288" s="9"/>
      <c r="P288" s="9"/>
      <c r="Q288" s="9"/>
      <c r="R288" s="9"/>
      <c r="S288" s="9"/>
      <c r="T288" s="9"/>
    </row>
    <row r="289" spans="1:20" s="3" customFormat="1" ht="15.95" customHeight="1" x14ac:dyDescent="0.25">
      <c r="A289"/>
      <c r="B289" s="7" t="s">
        <v>623</v>
      </c>
      <c r="C289" s="7" t="s">
        <v>628</v>
      </c>
      <c r="D289" s="12" t="str">
        <f>LEFT(Table13[[#This Row],[Skill / Performance]],1)</f>
        <v>P</v>
      </c>
      <c r="E289" s="10" t="s">
        <v>395</v>
      </c>
      <c r="F289" s="7" t="s">
        <v>371</v>
      </c>
      <c r="G28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89" s="12"/>
      <c r="I289" s="12">
        <f>IF(ISBLANK(E289),"",IF(LEFT(E289,1)="P",3,IFERROR(IF(SEARCH(".",E289,3)&gt;0,IF(Table13[[#This Row],[Total]]&gt;0,1,Table13[[#This Row],[S Required]])),3)))</f>
        <v>3</v>
      </c>
      <c r="J289" s="12">
        <f>IF(ISBLANK(Table13[[#This Row],[Skill / Performance]]),"",COUNT(L289:AA289))</f>
        <v>0</v>
      </c>
      <c r="K289" s="12">
        <f>IF(Table13[[#This Row],[Total]]&gt;=Table13[[#This Row],[Required]],IF(Table13[[#This Row],[S Required]]=1,2,3),IF(Table13[[#This Row],[Total]]&gt;0,1,0))</f>
        <v>0</v>
      </c>
      <c r="L289" s="8"/>
      <c r="M289" s="8"/>
      <c r="N289" s="8"/>
      <c r="O289" s="9"/>
      <c r="P289" s="9"/>
      <c r="Q289" s="9"/>
      <c r="R289" s="9"/>
      <c r="S289" s="9"/>
      <c r="T289" s="9"/>
    </row>
    <row r="290" spans="1:20" s="3" customFormat="1" ht="15.95" customHeight="1" x14ac:dyDescent="0.25">
      <c r="A290"/>
      <c r="B290" s="7" t="s">
        <v>623</v>
      </c>
      <c r="C290" s="7" t="s">
        <v>628</v>
      </c>
      <c r="D290" s="12" t="str">
        <f>LEFT(Table13[[#This Row],[Skill / Performance]],1)</f>
        <v>P</v>
      </c>
      <c r="E290" s="10" t="s">
        <v>396</v>
      </c>
      <c r="F290" s="7" t="s">
        <v>372</v>
      </c>
      <c r="G29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290" s="12"/>
      <c r="I290" s="12">
        <f>IF(ISBLANK(E290),"",IF(LEFT(E290,1)="P",3,IFERROR(IF(SEARCH(".",E290,3)&gt;0,IF(Table13[[#This Row],[Total]]&gt;0,1,Table13[[#This Row],[S Required]])),3)))</f>
        <v>3</v>
      </c>
      <c r="J290" s="12">
        <f>IF(ISBLANK(Table13[[#This Row],[Skill / Performance]]),"",COUNT(L290:AA290))</f>
        <v>0</v>
      </c>
      <c r="K290" s="12">
        <f>IF(Table13[[#This Row],[Total]]&gt;=Table13[[#This Row],[Required]],IF(Table13[[#This Row],[S Required]]=1,2,3),IF(Table13[[#This Row],[Total]]&gt;0,1,0))</f>
        <v>0</v>
      </c>
      <c r="L290" s="8"/>
      <c r="M290" s="8"/>
      <c r="N290" s="8"/>
      <c r="O290" s="9"/>
      <c r="P290" s="9"/>
      <c r="Q290" s="9"/>
      <c r="R290" s="9"/>
      <c r="S290" s="9"/>
      <c r="T290" s="9"/>
    </row>
    <row r="291" spans="1:20" s="3" customFormat="1" ht="15.95" customHeight="1" x14ac:dyDescent="0.25">
      <c r="A291"/>
      <c r="B291" s="7" t="s">
        <v>623</v>
      </c>
      <c r="C291" s="7" t="s">
        <v>628</v>
      </c>
      <c r="D291" s="12" t="str">
        <f>LEFT(Table13[[#This Row],[Skill / Performance]],1)</f>
        <v>S</v>
      </c>
      <c r="E291" s="10" t="s">
        <v>148</v>
      </c>
      <c r="F291" s="7" t="s">
        <v>373</v>
      </c>
      <c r="G291" s="7">
        <v>5</v>
      </c>
      <c r="H291" s="12">
        <f>COUNTIF(J292:J296, "&gt;0")</f>
        <v>0</v>
      </c>
      <c r="I291" s="12">
        <f>IF(ISBLANK(E291),"",IF(LEFT(E291,1)="P",3,IFERROR(IF(SEARCH(".",E291,3)&gt;0,IF(Table13[[#This Row],[Total]]&gt;0,1,Table13[[#This Row],[S Required]])),3)))</f>
        <v>3</v>
      </c>
      <c r="J291" s="12">
        <f>IF(ISBLANK(Table13[[#This Row],[Skill / Performance]]),"",COUNT(L291:AA291))</f>
        <v>0</v>
      </c>
      <c r="K291" s="12">
        <f>IF(Table13[[#This Row],[Total]]&gt;=Table13[[#This Row],[Required]],IF(Table13[[#This Row],[S Required]]=1,2,3),IF(Table13[[#This Row],[Total]]&gt;0,1,0))</f>
        <v>0</v>
      </c>
      <c r="L291" s="13" t="str">
        <f>IF(COUNTA(L292:L296)&gt;0,1,"")</f>
        <v/>
      </c>
      <c r="M291" s="13" t="str">
        <f t="shared" ref="M291:N291" si="64">IF(COUNTA(M292:M296)&gt;0,1,"")</f>
        <v/>
      </c>
      <c r="N291" s="13" t="str">
        <f t="shared" si="64"/>
        <v/>
      </c>
      <c r="O291" s="14" t="str">
        <f t="shared" ref="O291:T291" si="65">IF(COUNTA(O292:O296)&gt;0,1,"")</f>
        <v/>
      </c>
      <c r="P291" s="14" t="str">
        <f t="shared" si="65"/>
        <v/>
      </c>
      <c r="Q291" s="14" t="str">
        <f t="shared" si="65"/>
        <v/>
      </c>
      <c r="R291" s="14" t="str">
        <f t="shared" si="65"/>
        <v/>
      </c>
      <c r="S291" s="14" t="str">
        <f t="shared" si="65"/>
        <v/>
      </c>
      <c r="T291" s="14" t="str">
        <f t="shared" si="65"/>
        <v/>
      </c>
    </row>
    <row r="292" spans="1:20" s="3" customFormat="1" ht="15.95" customHeight="1" x14ac:dyDescent="0.25">
      <c r="A292"/>
      <c r="B292" s="7" t="s">
        <v>623</v>
      </c>
      <c r="C292" s="7" t="s">
        <v>628</v>
      </c>
      <c r="D292" s="12" t="str">
        <f>LEFT(Table13[[#This Row],[Skill / Performance]],1)</f>
        <v>S</v>
      </c>
      <c r="E292" s="10" t="s">
        <v>149</v>
      </c>
      <c r="F292" s="7" t="s">
        <v>374</v>
      </c>
      <c r="G29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2" s="12"/>
      <c r="I292" s="12">
        <f ca="1">IF(ISBLANK(E292),"",IF(LEFT(E292,1)="P",3,IFERROR(IF(SEARCH(".",E292,3)&gt;0,IF(Table13[[#This Row],[Total]]&gt;0,1,Table13[[#This Row],[S Required]])),3)))</f>
        <v>1</v>
      </c>
      <c r="J292" s="12">
        <f>IF(ISBLANK(Table13[[#This Row],[Skill / Performance]]),"",COUNT(L292:AA292))</f>
        <v>0</v>
      </c>
      <c r="K292" s="12">
        <f ca="1">IF(Table13[[#This Row],[Total]]&gt;=Table13[[#This Row],[Required]],IF(Table13[[#This Row],[S Required]]=1,2,3),IF(Table13[[#This Row],[Total]]&gt;0,1,0))</f>
        <v>0</v>
      </c>
      <c r="L292" s="8"/>
      <c r="M292" s="8"/>
      <c r="N292" s="8"/>
      <c r="O292" s="9"/>
      <c r="P292" s="9"/>
      <c r="Q292" s="9"/>
      <c r="R292" s="9"/>
      <c r="S292" s="9"/>
      <c r="T292" s="9"/>
    </row>
    <row r="293" spans="1:20" s="3" customFormat="1" ht="15.95" customHeight="1" x14ac:dyDescent="0.25">
      <c r="A293"/>
      <c r="B293" s="7" t="s">
        <v>623</v>
      </c>
      <c r="C293" s="7" t="s">
        <v>628</v>
      </c>
      <c r="D293" s="12" t="str">
        <f>LEFT(Table13[[#This Row],[Skill / Performance]],1)</f>
        <v>S</v>
      </c>
      <c r="E293" s="10" t="s">
        <v>150</v>
      </c>
      <c r="F293" s="7" t="s">
        <v>375</v>
      </c>
      <c r="G29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3" s="12"/>
      <c r="I293" s="12">
        <f ca="1">IF(ISBLANK(E293),"",IF(LEFT(E293,1)="P",3,IFERROR(IF(SEARCH(".",E293,3)&gt;0,IF(Table13[[#This Row],[Total]]&gt;0,1,Table13[[#This Row],[S Required]])),3)))</f>
        <v>1</v>
      </c>
      <c r="J293" s="12">
        <f>IF(ISBLANK(Table13[[#This Row],[Skill / Performance]]),"",COUNT(L293:AA293))</f>
        <v>0</v>
      </c>
      <c r="K293" s="12">
        <f ca="1">IF(Table13[[#This Row],[Total]]&gt;=Table13[[#This Row],[Required]],IF(Table13[[#This Row],[S Required]]=1,2,3),IF(Table13[[#This Row],[Total]]&gt;0,1,0))</f>
        <v>0</v>
      </c>
      <c r="L293" s="8"/>
      <c r="M293" s="8"/>
      <c r="N293" s="8"/>
      <c r="O293" s="9"/>
      <c r="P293" s="9"/>
      <c r="Q293" s="9"/>
      <c r="R293" s="9"/>
      <c r="S293" s="9"/>
      <c r="T293" s="9"/>
    </row>
    <row r="294" spans="1:20" s="3" customFormat="1" ht="15.95" customHeight="1" x14ac:dyDescent="0.25">
      <c r="A294"/>
      <c r="B294" s="7" t="s">
        <v>623</v>
      </c>
      <c r="C294" s="7" t="s">
        <v>628</v>
      </c>
      <c r="D294" s="12" t="str">
        <f>LEFT(Table13[[#This Row],[Skill / Performance]],1)</f>
        <v>S</v>
      </c>
      <c r="E294" s="10" t="s">
        <v>151</v>
      </c>
      <c r="F294" s="7" t="s">
        <v>376</v>
      </c>
      <c r="G29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4" s="12"/>
      <c r="I294" s="12">
        <f ca="1">IF(ISBLANK(E294),"",IF(LEFT(E294,1)="P",3,IFERROR(IF(SEARCH(".",E294,3)&gt;0,IF(Table13[[#This Row],[Total]]&gt;0,1,Table13[[#This Row],[S Required]])),3)))</f>
        <v>1</v>
      </c>
      <c r="J294" s="12">
        <f>IF(ISBLANK(Table13[[#This Row],[Skill / Performance]]),"",COUNT(L294:AA294))</f>
        <v>0</v>
      </c>
      <c r="K294" s="12">
        <f ca="1">IF(Table13[[#This Row],[Total]]&gt;=Table13[[#This Row],[Required]],IF(Table13[[#This Row],[S Required]]=1,2,3),IF(Table13[[#This Row],[Total]]&gt;0,1,0))</f>
        <v>0</v>
      </c>
      <c r="L294" s="8"/>
      <c r="M294" s="8"/>
      <c r="N294" s="8"/>
      <c r="O294" s="9"/>
      <c r="P294" s="9"/>
      <c r="Q294" s="9"/>
      <c r="R294" s="9"/>
      <c r="S294" s="9"/>
      <c r="T294" s="9"/>
    </row>
    <row r="295" spans="1:20" s="3" customFormat="1" ht="15.95" customHeight="1" x14ac:dyDescent="0.25">
      <c r="A295"/>
      <c r="B295" s="7" t="s">
        <v>623</v>
      </c>
      <c r="C295" s="7" t="s">
        <v>628</v>
      </c>
      <c r="D295" s="12" t="str">
        <f>LEFT(Table13[[#This Row],[Skill / Performance]],1)</f>
        <v>S</v>
      </c>
      <c r="E295" s="10" t="s">
        <v>177</v>
      </c>
      <c r="F295" s="7" t="s">
        <v>377</v>
      </c>
      <c r="G29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5" s="12"/>
      <c r="I295" s="12">
        <f ca="1">IF(ISBLANK(E295),"",IF(LEFT(E295,1)="P",3,IFERROR(IF(SEARCH(".",E295,3)&gt;0,IF(Table13[[#This Row],[Total]]&gt;0,1,Table13[[#This Row],[S Required]])),3)))</f>
        <v>1</v>
      </c>
      <c r="J295" s="12">
        <f>IF(ISBLANK(Table13[[#This Row],[Skill / Performance]]),"",COUNT(L295:AA295))</f>
        <v>0</v>
      </c>
      <c r="K295" s="12">
        <f ca="1">IF(Table13[[#This Row],[Total]]&gt;=Table13[[#This Row],[Required]],IF(Table13[[#This Row],[S Required]]=1,2,3),IF(Table13[[#This Row],[Total]]&gt;0,1,0))</f>
        <v>0</v>
      </c>
      <c r="L295" s="8"/>
      <c r="M295" s="8"/>
      <c r="N295" s="8"/>
      <c r="O295" s="9"/>
      <c r="P295" s="9"/>
      <c r="Q295" s="9"/>
      <c r="R295" s="9"/>
      <c r="S295" s="9"/>
      <c r="T295" s="9"/>
    </row>
    <row r="296" spans="1:20" s="3" customFormat="1" ht="15.95" customHeight="1" x14ac:dyDescent="0.25">
      <c r="A296"/>
      <c r="B296" s="7" t="s">
        <v>623</v>
      </c>
      <c r="C296" s="7" t="s">
        <v>628</v>
      </c>
      <c r="D296" s="12" t="str">
        <f>LEFT(Table13[[#This Row],[Skill / Performance]],1)</f>
        <v>S</v>
      </c>
      <c r="E296" s="10" t="s">
        <v>178</v>
      </c>
      <c r="F296" s="7" t="s">
        <v>343</v>
      </c>
      <c r="G29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6" s="12"/>
      <c r="I296" s="12">
        <f ca="1">IF(ISBLANK(E296),"",IF(LEFT(E296,1)="P",3,IFERROR(IF(SEARCH(".",E296,3)&gt;0,IF(Table13[[#This Row],[Total]]&gt;0,1,Table13[[#This Row],[S Required]])),3)))</f>
        <v>1</v>
      </c>
      <c r="J296" s="12">
        <f>IF(ISBLANK(Table13[[#This Row],[Skill / Performance]]),"",COUNT(L296:AA296))</f>
        <v>0</v>
      </c>
      <c r="K296" s="12">
        <f ca="1">IF(Table13[[#This Row],[Total]]&gt;=Table13[[#This Row],[Required]],IF(Table13[[#This Row],[S Required]]=1,2,3),IF(Table13[[#This Row],[Total]]&gt;0,1,0))</f>
        <v>0</v>
      </c>
      <c r="L296" s="8"/>
      <c r="M296" s="8"/>
      <c r="N296" s="8"/>
      <c r="O296" s="9"/>
      <c r="P296" s="9"/>
      <c r="Q296" s="9"/>
      <c r="R296" s="9"/>
      <c r="S296" s="9"/>
      <c r="T296" s="9"/>
    </row>
    <row r="297" spans="1:20" s="3" customFormat="1" ht="15.95" customHeight="1" x14ac:dyDescent="0.25">
      <c r="A297"/>
      <c r="B297" s="7" t="s">
        <v>623</v>
      </c>
      <c r="C297" s="7" t="s">
        <v>628</v>
      </c>
      <c r="D297" s="12" t="str">
        <f>LEFT(Table13[[#This Row],[Skill / Performance]],1)</f>
        <v>S</v>
      </c>
      <c r="E297" s="10" t="s">
        <v>397</v>
      </c>
      <c r="F297" s="7" t="s">
        <v>378</v>
      </c>
      <c r="G297" s="7">
        <v>6</v>
      </c>
      <c r="H297" s="12">
        <f>COUNTIF(J298:J303, "&gt;0")</f>
        <v>0</v>
      </c>
      <c r="I297" s="12">
        <f>IF(ISBLANK(E297),"",IF(LEFT(E297,1)="P",3,IFERROR(IF(SEARCH(".",E297,3)&gt;0,IF(Table13[[#This Row],[Total]]&gt;0,1,Table13[[#This Row],[S Required]])),3)))</f>
        <v>3</v>
      </c>
      <c r="J297" s="12">
        <f>IF(ISBLANK(Table13[[#This Row],[Skill / Performance]]),"",COUNT(L297:AA297))</f>
        <v>0</v>
      </c>
      <c r="K297" s="12">
        <f>IF(Table13[[#This Row],[Total]]&gt;=Table13[[#This Row],[Required]],IF(Table13[[#This Row],[S Required]]=1,2,3),IF(Table13[[#This Row],[Total]]&gt;0,1,0))</f>
        <v>0</v>
      </c>
      <c r="L297" s="13" t="str">
        <f>IF(COUNTA(L298:L303)&gt;0,1,"")</f>
        <v/>
      </c>
      <c r="M297" s="13" t="str">
        <f t="shared" ref="M297:N297" si="66">IF(COUNTA(M298:M303)&gt;0,1,"")</f>
        <v/>
      </c>
      <c r="N297" s="13" t="str">
        <f t="shared" si="66"/>
        <v/>
      </c>
      <c r="O297" s="14" t="str">
        <f t="shared" ref="O297:T297" si="67">IF(COUNTA(O298:O303)&gt;0,1,"")</f>
        <v/>
      </c>
      <c r="P297" s="14" t="str">
        <f t="shared" si="67"/>
        <v/>
      </c>
      <c r="Q297" s="14" t="str">
        <f t="shared" si="67"/>
        <v/>
      </c>
      <c r="R297" s="14" t="str">
        <f t="shared" si="67"/>
        <v/>
      </c>
      <c r="S297" s="14" t="str">
        <f t="shared" si="67"/>
        <v/>
      </c>
      <c r="T297" s="14" t="str">
        <f t="shared" si="67"/>
        <v/>
      </c>
    </row>
    <row r="298" spans="1:20" s="3" customFormat="1" ht="15.95" customHeight="1" x14ac:dyDescent="0.25">
      <c r="A298"/>
      <c r="B298" s="7" t="s">
        <v>623</v>
      </c>
      <c r="C298" s="7" t="s">
        <v>628</v>
      </c>
      <c r="D298" s="12" t="str">
        <f>LEFT(Table13[[#This Row],[Skill / Performance]],1)</f>
        <v>S</v>
      </c>
      <c r="E298" s="10" t="s">
        <v>398</v>
      </c>
      <c r="F298" s="7" t="s">
        <v>379</v>
      </c>
      <c r="G29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8" s="12"/>
      <c r="I298" s="12">
        <f ca="1">IF(ISBLANK(E298),"",IF(LEFT(E298,1)="P",3,IFERROR(IF(SEARCH(".",E298,3)&gt;0,IF(Table13[[#This Row],[Total]]&gt;0,1,Table13[[#This Row],[S Required]])),3)))</f>
        <v>1</v>
      </c>
      <c r="J298" s="12">
        <f>IF(ISBLANK(Table13[[#This Row],[Skill / Performance]]),"",COUNT(L298:AA298))</f>
        <v>0</v>
      </c>
      <c r="K298" s="12">
        <f ca="1">IF(Table13[[#This Row],[Total]]&gt;=Table13[[#This Row],[Required]],IF(Table13[[#This Row],[S Required]]=1,2,3),IF(Table13[[#This Row],[Total]]&gt;0,1,0))</f>
        <v>0</v>
      </c>
      <c r="L298" s="8"/>
      <c r="M298" s="8"/>
      <c r="N298" s="8"/>
      <c r="O298" s="9"/>
      <c r="P298" s="9"/>
      <c r="Q298" s="9"/>
      <c r="R298" s="9"/>
      <c r="S298" s="9"/>
      <c r="T298" s="9"/>
    </row>
    <row r="299" spans="1:20" s="3" customFormat="1" ht="15.95" customHeight="1" x14ac:dyDescent="0.25">
      <c r="A299"/>
      <c r="B299" s="7" t="s">
        <v>623</v>
      </c>
      <c r="C299" s="7" t="s">
        <v>628</v>
      </c>
      <c r="D299" s="12" t="str">
        <f>LEFT(Table13[[#This Row],[Skill / Performance]],1)</f>
        <v>S</v>
      </c>
      <c r="E299" s="10" t="s">
        <v>399</v>
      </c>
      <c r="F299" s="7" t="s">
        <v>380</v>
      </c>
      <c r="G29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299" s="12"/>
      <c r="I299" s="12">
        <f ca="1">IF(ISBLANK(E299),"",IF(LEFT(E299,1)="P",3,IFERROR(IF(SEARCH(".",E299,3)&gt;0,IF(Table13[[#This Row],[Total]]&gt;0,1,Table13[[#This Row],[S Required]])),3)))</f>
        <v>1</v>
      </c>
      <c r="J299" s="12">
        <f>IF(ISBLANK(Table13[[#This Row],[Skill / Performance]]),"",COUNT(L299:AA299))</f>
        <v>0</v>
      </c>
      <c r="K299" s="12">
        <f ca="1">IF(Table13[[#This Row],[Total]]&gt;=Table13[[#This Row],[Required]],IF(Table13[[#This Row],[S Required]]=1,2,3),IF(Table13[[#This Row],[Total]]&gt;0,1,0))</f>
        <v>0</v>
      </c>
      <c r="L299" s="8"/>
      <c r="M299" s="8"/>
      <c r="N299" s="8"/>
      <c r="O299" s="9"/>
      <c r="P299" s="9"/>
      <c r="Q299" s="9"/>
      <c r="R299" s="9"/>
      <c r="S299" s="9"/>
      <c r="T299" s="9"/>
    </row>
    <row r="300" spans="1:20" s="3" customFormat="1" ht="15.95" customHeight="1" x14ac:dyDescent="0.25">
      <c r="A300"/>
      <c r="B300" s="7" t="s">
        <v>623</v>
      </c>
      <c r="C300" s="7" t="s">
        <v>628</v>
      </c>
      <c r="D300" s="12" t="str">
        <f>LEFT(Table13[[#This Row],[Skill / Performance]],1)</f>
        <v>S</v>
      </c>
      <c r="E300" s="10" t="s">
        <v>400</v>
      </c>
      <c r="F300" s="7" t="s">
        <v>381</v>
      </c>
      <c r="G30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0" s="12"/>
      <c r="I300" s="12">
        <f ca="1">IF(ISBLANK(E300),"",IF(LEFT(E300,1)="P",3,IFERROR(IF(SEARCH(".",E300,3)&gt;0,IF(Table13[[#This Row],[Total]]&gt;0,1,Table13[[#This Row],[S Required]])),3)))</f>
        <v>1</v>
      </c>
      <c r="J300" s="12">
        <f>IF(ISBLANK(Table13[[#This Row],[Skill / Performance]]),"",COUNT(L300:AA300))</f>
        <v>0</v>
      </c>
      <c r="K300" s="12">
        <f ca="1">IF(Table13[[#This Row],[Total]]&gt;=Table13[[#This Row],[Required]],IF(Table13[[#This Row],[S Required]]=1,2,3),IF(Table13[[#This Row],[Total]]&gt;0,1,0))</f>
        <v>0</v>
      </c>
      <c r="L300" s="8"/>
      <c r="M300" s="8"/>
      <c r="N300" s="8"/>
      <c r="O300" s="9"/>
      <c r="P300" s="9"/>
      <c r="Q300" s="9"/>
      <c r="R300" s="9"/>
      <c r="S300" s="9"/>
      <c r="T300" s="9"/>
    </row>
    <row r="301" spans="1:20" s="3" customFormat="1" ht="15.95" customHeight="1" x14ac:dyDescent="0.25">
      <c r="A301"/>
      <c r="B301" s="7" t="s">
        <v>623</v>
      </c>
      <c r="C301" s="7" t="s">
        <v>628</v>
      </c>
      <c r="D301" s="12" t="str">
        <f>LEFT(Table13[[#This Row],[Skill / Performance]],1)</f>
        <v>S</v>
      </c>
      <c r="E301" s="10" t="s">
        <v>401</v>
      </c>
      <c r="F301" s="7" t="s">
        <v>382</v>
      </c>
      <c r="G30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1" s="12"/>
      <c r="I301" s="12">
        <f ca="1">IF(ISBLANK(E301),"",IF(LEFT(E301,1)="P",3,IFERROR(IF(SEARCH(".",E301,3)&gt;0,IF(Table13[[#This Row],[Total]]&gt;0,1,Table13[[#This Row],[S Required]])),3)))</f>
        <v>1</v>
      </c>
      <c r="J301" s="12">
        <f>IF(ISBLANK(Table13[[#This Row],[Skill / Performance]]),"",COUNT(L301:AA301))</f>
        <v>0</v>
      </c>
      <c r="K301" s="12">
        <f ca="1">IF(Table13[[#This Row],[Total]]&gt;=Table13[[#This Row],[Required]],IF(Table13[[#This Row],[S Required]]=1,2,3),IF(Table13[[#This Row],[Total]]&gt;0,1,0))</f>
        <v>0</v>
      </c>
      <c r="L301" s="8"/>
      <c r="M301" s="8"/>
      <c r="N301" s="8"/>
      <c r="O301" s="9"/>
      <c r="P301" s="9"/>
      <c r="Q301" s="9"/>
      <c r="R301" s="9"/>
      <c r="S301" s="9"/>
      <c r="T301" s="9"/>
    </row>
    <row r="302" spans="1:20" s="3" customFormat="1" ht="15.95" customHeight="1" x14ac:dyDescent="0.25">
      <c r="A302"/>
      <c r="B302" s="7" t="s">
        <v>623</v>
      </c>
      <c r="C302" s="7" t="s">
        <v>628</v>
      </c>
      <c r="D302" s="12" t="str">
        <f>LEFT(Table13[[#This Row],[Skill / Performance]],1)</f>
        <v>S</v>
      </c>
      <c r="E302" s="10" t="s">
        <v>402</v>
      </c>
      <c r="F302" s="7" t="s">
        <v>383</v>
      </c>
      <c r="G30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2" s="12"/>
      <c r="I302" s="12">
        <f ca="1">IF(ISBLANK(E302),"",IF(LEFT(E302,1)="P",3,IFERROR(IF(SEARCH(".",E302,3)&gt;0,IF(Table13[[#This Row],[Total]]&gt;0,1,Table13[[#This Row],[S Required]])),3)))</f>
        <v>1</v>
      </c>
      <c r="J302" s="12">
        <f>IF(ISBLANK(Table13[[#This Row],[Skill / Performance]]),"",COUNT(L302:AA302))</f>
        <v>0</v>
      </c>
      <c r="K302" s="12">
        <f ca="1">IF(Table13[[#This Row],[Total]]&gt;=Table13[[#This Row],[Required]],IF(Table13[[#This Row],[S Required]]=1,2,3),IF(Table13[[#This Row],[Total]]&gt;0,1,0))</f>
        <v>0</v>
      </c>
      <c r="L302" s="8"/>
      <c r="M302" s="8"/>
      <c r="N302" s="8"/>
      <c r="O302" s="9"/>
      <c r="P302" s="9"/>
      <c r="Q302" s="9"/>
      <c r="R302" s="9"/>
      <c r="S302" s="9"/>
      <c r="T302" s="9"/>
    </row>
    <row r="303" spans="1:20" s="3" customFormat="1" ht="15.95" customHeight="1" x14ac:dyDescent="0.25">
      <c r="A303"/>
      <c r="B303" s="7" t="s">
        <v>623</v>
      </c>
      <c r="C303" s="7" t="s">
        <v>628</v>
      </c>
      <c r="D303" s="12" t="str">
        <f>LEFT(Table13[[#This Row],[Skill / Performance]],1)</f>
        <v>S</v>
      </c>
      <c r="E303" s="10" t="s">
        <v>403</v>
      </c>
      <c r="F303" s="7" t="s">
        <v>384</v>
      </c>
      <c r="G30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3" s="12"/>
      <c r="I303" s="12">
        <f ca="1">IF(ISBLANK(E303),"",IF(LEFT(E303,1)="P",3,IFERROR(IF(SEARCH(".",E303,3)&gt;0,IF(Table13[[#This Row],[Total]]&gt;0,1,Table13[[#This Row],[S Required]])),3)))</f>
        <v>1</v>
      </c>
      <c r="J303" s="12">
        <f>IF(ISBLANK(Table13[[#This Row],[Skill / Performance]]),"",COUNT(L303:AA303))</f>
        <v>0</v>
      </c>
      <c r="K303" s="12">
        <f ca="1">IF(Table13[[#This Row],[Total]]&gt;=Table13[[#This Row],[Required]],IF(Table13[[#This Row],[S Required]]=1,2,3),IF(Table13[[#This Row],[Total]]&gt;0,1,0))</f>
        <v>0</v>
      </c>
      <c r="L303" s="8"/>
      <c r="M303" s="8"/>
      <c r="N303" s="8"/>
      <c r="O303" s="9"/>
      <c r="P303" s="9"/>
      <c r="Q303" s="9"/>
      <c r="R303" s="9"/>
      <c r="S303" s="9"/>
      <c r="T303" s="9"/>
    </row>
    <row r="304" spans="1:20" s="3" customFormat="1" ht="15.95" customHeight="1" x14ac:dyDescent="0.25">
      <c r="A304"/>
      <c r="B304" s="7" t="s">
        <v>623</v>
      </c>
      <c r="C304" s="7" t="s">
        <v>628</v>
      </c>
      <c r="D304" s="12" t="str">
        <f>LEFT(Table13[[#This Row],[Skill / Performance]],1)</f>
        <v>S</v>
      </c>
      <c r="E304" s="10" t="s">
        <v>404</v>
      </c>
      <c r="F304" s="7" t="s">
        <v>385</v>
      </c>
      <c r="G304" s="7">
        <v>1</v>
      </c>
      <c r="H304" s="12">
        <f>COUNTIF(J305:J310, "&gt;0")</f>
        <v>0</v>
      </c>
      <c r="I304" s="12">
        <f>IF(ISBLANK(E304),"",IF(LEFT(E304,1)="P",3,IFERROR(IF(SEARCH(".",E304,3)&gt;0,IF(Table13[[#This Row],[Total]]&gt;0,1,Table13[[#This Row],[S Required]])),3)))</f>
        <v>3</v>
      </c>
      <c r="J304" s="12">
        <f>IF(ISBLANK(Table13[[#This Row],[Skill / Performance]]),"",COUNT(L304:AA304))</f>
        <v>0</v>
      </c>
      <c r="K304" s="12">
        <f>IF(Table13[[#This Row],[Total]]&gt;=Table13[[#This Row],[Required]],IF(Table13[[#This Row],[S Required]]=1,2,3),IF(Table13[[#This Row],[Total]]&gt;0,1,0))</f>
        <v>0</v>
      </c>
      <c r="L304" s="13" t="str">
        <f>IF(COUNTA(L305:L310)&gt;0,1,"")</f>
        <v/>
      </c>
      <c r="M304" s="13" t="str">
        <f t="shared" ref="M304:N304" si="68">IF(COUNTA(M305:M310)&gt;0,1,"")</f>
        <v/>
      </c>
      <c r="N304" s="13" t="str">
        <f t="shared" si="68"/>
        <v/>
      </c>
      <c r="O304" s="14" t="str">
        <f t="shared" ref="O304:T304" si="69">IF(COUNTA(O305:O310)&gt;0,1,"")</f>
        <v/>
      </c>
      <c r="P304" s="14" t="str">
        <f t="shared" si="69"/>
        <v/>
      </c>
      <c r="Q304" s="14" t="str">
        <f t="shared" si="69"/>
        <v/>
      </c>
      <c r="R304" s="14" t="str">
        <f t="shared" si="69"/>
        <v/>
      </c>
      <c r="S304" s="14" t="str">
        <f t="shared" si="69"/>
        <v/>
      </c>
      <c r="T304" s="14" t="str">
        <f t="shared" si="69"/>
        <v/>
      </c>
    </row>
    <row r="305" spans="1:20" s="3" customFormat="1" ht="15.95" customHeight="1" x14ac:dyDescent="0.25">
      <c r="A305"/>
      <c r="B305" s="7" t="s">
        <v>623</v>
      </c>
      <c r="C305" s="7" t="s">
        <v>628</v>
      </c>
      <c r="D305" s="12" t="str">
        <f>LEFT(Table13[[#This Row],[Skill / Performance]],1)</f>
        <v>S</v>
      </c>
      <c r="E305" s="10" t="s">
        <v>405</v>
      </c>
      <c r="F305" s="7" t="s">
        <v>386</v>
      </c>
      <c r="G30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5" s="12"/>
      <c r="I305" s="12">
        <f ca="1">IF(ISBLANK(E305),"",IF(LEFT(E305,1)="P",3,IFERROR(IF(SEARCH(".",E305,3)&gt;0,IF(Table13[[#This Row],[Total]]&gt;0,1,Table13[[#This Row],[S Required]])),3)))</f>
        <v>1</v>
      </c>
      <c r="J305" s="12">
        <f>IF(ISBLANK(Table13[[#This Row],[Skill / Performance]]),"",COUNT(L305:AA305))</f>
        <v>0</v>
      </c>
      <c r="K305" s="12">
        <f ca="1">IF(Table13[[#This Row],[Total]]&gt;=Table13[[#This Row],[Required]],IF(Table13[[#This Row],[S Required]]=1,2,3),IF(Table13[[#This Row],[Total]]&gt;0,1,0))</f>
        <v>0</v>
      </c>
      <c r="L305" s="8"/>
      <c r="M305" s="8"/>
      <c r="N305" s="8"/>
      <c r="O305" s="9"/>
      <c r="P305" s="9"/>
      <c r="Q305" s="9"/>
      <c r="R305" s="9"/>
      <c r="S305" s="9"/>
      <c r="T305" s="9"/>
    </row>
    <row r="306" spans="1:20" s="3" customFormat="1" ht="15.95" customHeight="1" x14ac:dyDescent="0.25">
      <c r="A306"/>
      <c r="B306" s="7" t="s">
        <v>623</v>
      </c>
      <c r="C306" s="7" t="s">
        <v>628</v>
      </c>
      <c r="D306" s="12" t="str">
        <f>LEFT(Table13[[#This Row],[Skill / Performance]],1)</f>
        <v>S</v>
      </c>
      <c r="E306" s="10" t="s">
        <v>406</v>
      </c>
      <c r="F306" s="7" t="s">
        <v>261</v>
      </c>
      <c r="G30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6" s="12"/>
      <c r="I306" s="12">
        <f ca="1">IF(ISBLANK(E306),"",IF(LEFT(E306,1)="P",3,IFERROR(IF(SEARCH(".",E306,3)&gt;0,IF(Table13[[#This Row],[Total]]&gt;0,1,Table13[[#This Row],[S Required]])),3)))</f>
        <v>1</v>
      </c>
      <c r="J306" s="12">
        <f>IF(ISBLANK(Table13[[#This Row],[Skill / Performance]]),"",COUNT(L306:AA306))</f>
        <v>0</v>
      </c>
      <c r="K306" s="12">
        <f ca="1">IF(Table13[[#This Row],[Total]]&gt;=Table13[[#This Row],[Required]],IF(Table13[[#This Row],[S Required]]=1,2,3),IF(Table13[[#This Row],[Total]]&gt;0,1,0))</f>
        <v>0</v>
      </c>
      <c r="L306" s="8"/>
      <c r="M306" s="8"/>
      <c r="N306" s="8"/>
      <c r="O306" s="9"/>
      <c r="P306" s="9"/>
      <c r="Q306" s="9"/>
      <c r="R306" s="9"/>
      <c r="S306" s="9"/>
      <c r="T306" s="9"/>
    </row>
    <row r="307" spans="1:20" s="3" customFormat="1" ht="15.95" customHeight="1" x14ac:dyDescent="0.25">
      <c r="A307"/>
      <c r="B307" s="7" t="s">
        <v>623</v>
      </c>
      <c r="C307" s="7" t="s">
        <v>628</v>
      </c>
      <c r="D307" s="12" t="str">
        <f>LEFT(Table13[[#This Row],[Skill / Performance]],1)</f>
        <v>S</v>
      </c>
      <c r="E307" s="10" t="s">
        <v>407</v>
      </c>
      <c r="F307" s="7" t="s">
        <v>387</v>
      </c>
      <c r="G30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7" s="12"/>
      <c r="I307" s="12">
        <f ca="1">IF(ISBLANK(E307),"",IF(LEFT(E307,1)="P",3,IFERROR(IF(SEARCH(".",E307,3)&gt;0,IF(Table13[[#This Row],[Total]]&gt;0,1,Table13[[#This Row],[S Required]])),3)))</f>
        <v>1</v>
      </c>
      <c r="J307" s="12">
        <f>IF(ISBLANK(Table13[[#This Row],[Skill / Performance]]),"",COUNT(L307:AA307))</f>
        <v>0</v>
      </c>
      <c r="K307" s="12">
        <f ca="1">IF(Table13[[#This Row],[Total]]&gt;=Table13[[#This Row],[Required]],IF(Table13[[#This Row],[S Required]]=1,2,3),IF(Table13[[#This Row],[Total]]&gt;0,1,0))</f>
        <v>0</v>
      </c>
      <c r="L307" s="8"/>
      <c r="M307" s="8"/>
      <c r="N307" s="8"/>
      <c r="O307" s="9"/>
      <c r="P307" s="9"/>
      <c r="Q307" s="9"/>
      <c r="R307" s="9"/>
      <c r="S307" s="9"/>
      <c r="T307" s="9"/>
    </row>
    <row r="308" spans="1:20" s="3" customFormat="1" ht="15.95" customHeight="1" x14ac:dyDescent="0.25">
      <c r="A308"/>
      <c r="B308" s="7" t="s">
        <v>623</v>
      </c>
      <c r="C308" s="7" t="s">
        <v>628</v>
      </c>
      <c r="D308" s="12" t="str">
        <f>LEFT(Table13[[#This Row],[Skill / Performance]],1)</f>
        <v>S</v>
      </c>
      <c r="E308" s="10" t="s">
        <v>408</v>
      </c>
      <c r="F308" s="7" t="s">
        <v>388</v>
      </c>
      <c r="G30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8" s="12"/>
      <c r="I308" s="12">
        <f ca="1">IF(ISBLANK(E308),"",IF(LEFT(E308,1)="P",3,IFERROR(IF(SEARCH(".",E308,3)&gt;0,IF(Table13[[#This Row],[Total]]&gt;0,1,Table13[[#This Row],[S Required]])),3)))</f>
        <v>1</v>
      </c>
      <c r="J308" s="12">
        <f>IF(ISBLANK(Table13[[#This Row],[Skill / Performance]]),"",COUNT(L308:AA308))</f>
        <v>0</v>
      </c>
      <c r="K308" s="12">
        <f ca="1">IF(Table13[[#This Row],[Total]]&gt;=Table13[[#This Row],[Required]],IF(Table13[[#This Row],[S Required]]=1,2,3),IF(Table13[[#This Row],[Total]]&gt;0,1,0))</f>
        <v>0</v>
      </c>
      <c r="L308" s="8"/>
      <c r="M308" s="8"/>
      <c r="N308" s="8"/>
      <c r="O308" s="9"/>
      <c r="P308" s="9"/>
      <c r="Q308" s="9"/>
      <c r="R308" s="9"/>
      <c r="S308" s="9"/>
      <c r="T308" s="9"/>
    </row>
    <row r="309" spans="1:20" s="3" customFormat="1" ht="15.95" customHeight="1" x14ac:dyDescent="0.25">
      <c r="A309"/>
      <c r="B309" s="7" t="s">
        <v>623</v>
      </c>
      <c r="C309" s="7" t="s">
        <v>628</v>
      </c>
      <c r="D309" s="12" t="str">
        <f>LEFT(Table13[[#This Row],[Skill / Performance]],1)</f>
        <v>S</v>
      </c>
      <c r="E309" s="10" t="s">
        <v>409</v>
      </c>
      <c r="F309" s="7" t="s">
        <v>389</v>
      </c>
      <c r="G30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09" s="12"/>
      <c r="I309" s="12">
        <f ca="1">IF(ISBLANK(E309),"",IF(LEFT(E309,1)="P",3,IFERROR(IF(SEARCH(".",E309,3)&gt;0,IF(Table13[[#This Row],[Total]]&gt;0,1,Table13[[#This Row],[S Required]])),3)))</f>
        <v>1</v>
      </c>
      <c r="J309" s="12">
        <f>IF(ISBLANK(Table13[[#This Row],[Skill / Performance]]),"",COUNT(L309:AA309))</f>
        <v>0</v>
      </c>
      <c r="K309" s="12">
        <f ca="1">IF(Table13[[#This Row],[Total]]&gt;=Table13[[#This Row],[Required]],IF(Table13[[#This Row],[S Required]]=1,2,3),IF(Table13[[#This Row],[Total]]&gt;0,1,0))</f>
        <v>0</v>
      </c>
      <c r="L309" s="8"/>
      <c r="M309" s="8"/>
      <c r="N309" s="8"/>
      <c r="O309" s="9"/>
      <c r="P309" s="9"/>
      <c r="Q309" s="9"/>
      <c r="R309" s="9"/>
      <c r="S309" s="9"/>
      <c r="T309" s="9"/>
    </row>
    <row r="310" spans="1:20" s="3" customFormat="1" ht="15.95" customHeight="1" x14ac:dyDescent="0.25">
      <c r="A310"/>
      <c r="B310" s="7" t="s">
        <v>623</v>
      </c>
      <c r="C310" s="7" t="s">
        <v>628</v>
      </c>
      <c r="D310" s="12" t="str">
        <f>LEFT(Table13[[#This Row],[Skill / Performance]],1)</f>
        <v>S</v>
      </c>
      <c r="E310" s="10" t="s">
        <v>410</v>
      </c>
      <c r="F310" s="7" t="s">
        <v>390</v>
      </c>
      <c r="G31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10" s="12"/>
      <c r="I310" s="12">
        <f ca="1">IF(ISBLANK(E310),"",IF(LEFT(E310,1)="P",3,IFERROR(IF(SEARCH(".",E310,3)&gt;0,IF(Table13[[#This Row],[Total]]&gt;0,1,Table13[[#This Row],[S Required]])),3)))</f>
        <v>1</v>
      </c>
      <c r="J310" s="12">
        <f>IF(ISBLANK(Table13[[#This Row],[Skill / Performance]]),"",COUNT(L310:AA310))</f>
        <v>0</v>
      </c>
      <c r="K310" s="12">
        <f ca="1">IF(Table13[[#This Row],[Total]]&gt;=Table13[[#This Row],[Required]],IF(Table13[[#This Row],[S Required]]=1,2,3),IF(Table13[[#This Row],[Total]]&gt;0,1,0))</f>
        <v>0</v>
      </c>
      <c r="L310" s="8"/>
      <c r="M310" s="8"/>
      <c r="N310" s="8"/>
      <c r="O310" s="9"/>
      <c r="P310" s="9"/>
      <c r="Q310" s="9"/>
      <c r="R310" s="9"/>
      <c r="S310" s="9"/>
      <c r="T310" s="9"/>
    </row>
    <row r="311" spans="1:20" s="3" customFormat="1" ht="30" x14ac:dyDescent="0.25">
      <c r="A311"/>
      <c r="B311" s="7" t="s">
        <v>623</v>
      </c>
      <c r="C311" s="7" t="s">
        <v>628</v>
      </c>
      <c r="D311" s="12" t="str">
        <f>LEFT(Table13[[#This Row],[Skill / Performance]],1)</f>
        <v>P</v>
      </c>
      <c r="E311" s="10" t="s">
        <v>411</v>
      </c>
      <c r="F311" s="7" t="s">
        <v>391</v>
      </c>
      <c r="G31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11" s="12"/>
      <c r="I311" s="12">
        <f>IF(ISBLANK(E311),"",IF(LEFT(E311,1)="P",3,IFERROR(IF(SEARCH(".",E311,3)&gt;0,IF(Table13[[#This Row],[Total]]&gt;0,1,Table13[[#This Row],[S Required]])),3)))</f>
        <v>3</v>
      </c>
      <c r="J311" s="12">
        <f>IF(ISBLANK(Table13[[#This Row],[Skill / Performance]]),"",COUNT(L311:AA311))</f>
        <v>0</v>
      </c>
      <c r="K311" s="12">
        <f>IF(Table13[[#This Row],[Total]]&gt;=Table13[[#This Row],[Required]],IF(Table13[[#This Row],[S Required]]=1,2,3),IF(Table13[[#This Row],[Total]]&gt;0,1,0))</f>
        <v>0</v>
      </c>
      <c r="L311" s="8"/>
      <c r="M311" s="8"/>
      <c r="N311" s="8"/>
      <c r="O311" s="9"/>
      <c r="P311" s="9"/>
      <c r="Q311" s="9"/>
      <c r="R311" s="9"/>
      <c r="S311" s="9"/>
      <c r="T311" s="9"/>
    </row>
    <row r="312" spans="1:20" s="3" customFormat="1" ht="15.95" customHeight="1" x14ac:dyDescent="0.25">
      <c r="A312"/>
      <c r="B312" s="7" t="s">
        <v>630</v>
      </c>
      <c r="C312" s="7" t="s">
        <v>629</v>
      </c>
      <c r="D312" s="12" t="str">
        <f>LEFT(Table13[[#This Row],[Skill / Performance]],1)</f>
        <v/>
      </c>
      <c r="E312" s="10"/>
      <c r="F312" s="7"/>
      <c r="G31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12" s="12"/>
      <c r="I312" s="12" t="str">
        <f>IF(ISBLANK(E312),"",IF(LEFT(E312,1)="P",3,IFERROR(IF(SEARCH(".",E312,3)&gt;0,IF(Table13[[#This Row],[Total]]&gt;0,1,Table13[[#This Row],[S Required]])),3)))</f>
        <v/>
      </c>
      <c r="J312" s="12" t="str">
        <f>IF(ISBLANK(Table13[[#This Row],[Skill / Performance]]),"",COUNT(L312:AA312))</f>
        <v/>
      </c>
      <c r="K312" s="12">
        <f ca="1">IF(Table13[[#This Row],[Total]]&gt;=Table13[[#This Row],[Required]],IF(Table13[[#This Row],[S Required]]=1,2,3),IF(Table13[[#This Row],[Total]]&gt;0,1,0))</f>
        <v>3</v>
      </c>
      <c r="L312" s="8"/>
      <c r="M312" s="8"/>
      <c r="N312" s="8"/>
      <c r="O312" s="9"/>
      <c r="P312" s="9"/>
      <c r="Q312" s="9"/>
      <c r="R312" s="9"/>
      <c r="S312" s="9"/>
      <c r="T312" s="9"/>
    </row>
    <row r="313" spans="1:20" s="3" customFormat="1" ht="15.95" customHeight="1" x14ac:dyDescent="0.25">
      <c r="A313"/>
      <c r="B313" s="7" t="s">
        <v>630</v>
      </c>
      <c r="C313" s="7" t="s">
        <v>629</v>
      </c>
      <c r="D313" s="12" t="str">
        <f>LEFT(Table13[[#This Row],[Skill / Performance]],1)</f>
        <v>P</v>
      </c>
      <c r="E313" s="10" t="s">
        <v>12</v>
      </c>
      <c r="F313" s="7" t="s">
        <v>316</v>
      </c>
      <c r="G31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13" s="12"/>
      <c r="I313" s="12">
        <f>IF(ISBLANK(E313),"",IF(LEFT(E313,1)="P",3,IFERROR(IF(SEARCH(".",E313,3)&gt;0,IF(Table13[[#This Row],[Total]]&gt;0,1,Table13[[#This Row],[S Required]])),3)))</f>
        <v>3</v>
      </c>
      <c r="J313" s="12">
        <f>IF(ISBLANK(Table13[[#This Row],[Skill / Performance]]),"",COUNT(L313:AA313))</f>
        <v>0</v>
      </c>
      <c r="K313" s="12">
        <f>IF(Table13[[#This Row],[Total]]&gt;=Table13[[#This Row],[Required]],IF(Table13[[#This Row],[S Required]]=1,2,3),IF(Table13[[#This Row],[Total]]&gt;0,1,0))</f>
        <v>0</v>
      </c>
      <c r="L313" s="8"/>
      <c r="M313" s="8"/>
      <c r="N313" s="8"/>
      <c r="O313" s="9"/>
      <c r="P313" s="9"/>
      <c r="Q313" s="9"/>
      <c r="R313" s="9"/>
      <c r="S313" s="9"/>
      <c r="T313" s="9"/>
    </row>
    <row r="314" spans="1:20" s="3" customFormat="1" ht="15.95" customHeight="1" x14ac:dyDescent="0.25">
      <c r="A314"/>
      <c r="B314" s="7" t="s">
        <v>630</v>
      </c>
      <c r="C314" s="7" t="s">
        <v>629</v>
      </c>
      <c r="D314" s="12" t="str">
        <f>LEFT(Table13[[#This Row],[Skill / Performance]],1)</f>
        <v>P</v>
      </c>
      <c r="E314" s="10" t="s">
        <v>14</v>
      </c>
      <c r="F314" s="7" t="s">
        <v>15</v>
      </c>
      <c r="G31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14" s="12"/>
      <c r="I314" s="12">
        <f>IF(ISBLANK(E314),"",IF(LEFT(E314,1)="P",3,IFERROR(IF(SEARCH(".",E314,3)&gt;0,IF(Table13[[#This Row],[Total]]&gt;0,1,Table13[[#This Row],[S Required]])),3)))</f>
        <v>3</v>
      </c>
      <c r="J314" s="12">
        <f>IF(ISBLANK(Table13[[#This Row],[Skill / Performance]]),"",COUNT(L314:AA314))</f>
        <v>0</v>
      </c>
      <c r="K314" s="12">
        <f>IF(Table13[[#This Row],[Total]]&gt;=Table13[[#This Row],[Required]],IF(Table13[[#This Row],[S Required]]=1,2,3),IF(Table13[[#This Row],[Total]]&gt;0,1,0))</f>
        <v>0</v>
      </c>
      <c r="L314" s="8"/>
      <c r="M314" s="8"/>
      <c r="N314" s="8"/>
      <c r="O314" s="9"/>
      <c r="P314" s="9"/>
      <c r="Q314" s="9"/>
      <c r="R314" s="9"/>
      <c r="S314" s="9"/>
      <c r="T314" s="9"/>
    </row>
    <row r="315" spans="1:20" s="3" customFormat="1" ht="15.95" customHeight="1" x14ac:dyDescent="0.25">
      <c r="A315"/>
      <c r="B315" s="7" t="s">
        <v>630</v>
      </c>
      <c r="C315" s="7" t="s">
        <v>629</v>
      </c>
      <c r="D315" s="12" t="str">
        <f>LEFT(Table13[[#This Row],[Skill / Performance]],1)</f>
        <v>P</v>
      </c>
      <c r="E315" s="10" t="s">
        <v>128</v>
      </c>
      <c r="F315" s="7" t="s">
        <v>412</v>
      </c>
      <c r="G31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15" s="12"/>
      <c r="I315" s="12">
        <f>IF(ISBLANK(E315),"",IF(LEFT(E315,1)="P",3,IFERROR(IF(SEARCH(".",E315,3)&gt;0,IF(Table13[[#This Row],[Total]]&gt;0,1,Table13[[#This Row],[S Required]])),3)))</f>
        <v>3</v>
      </c>
      <c r="J315" s="12">
        <f>IF(ISBLANK(Table13[[#This Row],[Skill / Performance]]),"",COUNT(L315:AA315))</f>
        <v>0</v>
      </c>
      <c r="K315" s="12">
        <f>IF(Table13[[#This Row],[Total]]&gt;=Table13[[#This Row],[Required]],IF(Table13[[#This Row],[S Required]]=1,2,3),IF(Table13[[#This Row],[Total]]&gt;0,1,0))</f>
        <v>0</v>
      </c>
      <c r="L315" s="8"/>
      <c r="M315" s="8"/>
      <c r="N315" s="8"/>
      <c r="O315" s="9"/>
      <c r="P315" s="9"/>
      <c r="Q315" s="9"/>
      <c r="R315" s="9"/>
      <c r="S315" s="9"/>
      <c r="T315" s="9"/>
    </row>
    <row r="316" spans="1:20" s="3" customFormat="1" ht="15.95" customHeight="1" x14ac:dyDescent="0.25">
      <c r="A316"/>
      <c r="B316" s="7" t="s">
        <v>630</v>
      </c>
      <c r="C316" s="7" t="s">
        <v>629</v>
      </c>
      <c r="D316" s="12" t="str">
        <f>LEFT(Table13[[#This Row],[Skill / Performance]],1)</f>
        <v>S</v>
      </c>
      <c r="E316" s="10" t="s">
        <v>1</v>
      </c>
      <c r="F316" s="7" t="s">
        <v>413</v>
      </c>
      <c r="G316" s="7">
        <v>5</v>
      </c>
      <c r="H316" s="12">
        <f>COUNTIF(J317:J321, "&gt;0")</f>
        <v>0</v>
      </c>
      <c r="I316" s="12">
        <f>IF(ISBLANK(E316),"",IF(LEFT(E316,1)="P",3,IFERROR(IF(SEARCH(".",E316,3)&gt;0,IF(Table13[[#This Row],[Total]]&gt;0,1,Table13[[#This Row],[S Required]])),3)))</f>
        <v>3</v>
      </c>
      <c r="J316" s="12">
        <f>IF(ISBLANK(Table13[[#This Row],[Skill / Performance]]),"",COUNT(L316:AA316))</f>
        <v>0</v>
      </c>
      <c r="K316" s="12">
        <f>IF(Table13[[#This Row],[Total]]&gt;=Table13[[#This Row],[Required]],IF(Table13[[#This Row],[S Required]]=1,2,3),IF(Table13[[#This Row],[Total]]&gt;0,1,0))</f>
        <v>0</v>
      </c>
      <c r="L316" s="13" t="str">
        <f>IF(COUNTA(L317:L321)&gt;0,1,"")</f>
        <v/>
      </c>
      <c r="M316" s="13" t="str">
        <f t="shared" ref="M316:N316" si="70">IF(COUNTA(M317:M321)&gt;0,1,"")</f>
        <v/>
      </c>
      <c r="N316" s="13" t="str">
        <f t="shared" si="70"/>
        <v/>
      </c>
      <c r="O316" s="14" t="str">
        <f t="shared" ref="O316:T316" si="71">IF(COUNTA(O317:O321)&gt;0,1,"")</f>
        <v/>
      </c>
      <c r="P316" s="14" t="str">
        <f t="shared" si="71"/>
        <v/>
      </c>
      <c r="Q316" s="14" t="str">
        <f t="shared" si="71"/>
        <v/>
      </c>
      <c r="R316" s="14" t="str">
        <f t="shared" si="71"/>
        <v/>
      </c>
      <c r="S316" s="14" t="str">
        <f t="shared" si="71"/>
        <v/>
      </c>
      <c r="T316" s="14" t="str">
        <f t="shared" si="71"/>
        <v/>
      </c>
    </row>
    <row r="317" spans="1:20" s="3" customFormat="1" ht="30" x14ac:dyDescent="0.25">
      <c r="A317"/>
      <c r="B317" s="7" t="s">
        <v>630</v>
      </c>
      <c r="C317" s="7" t="s">
        <v>629</v>
      </c>
      <c r="D317" s="12" t="str">
        <f>LEFT(Table13[[#This Row],[Skill / Performance]],1)</f>
        <v>S</v>
      </c>
      <c r="E317" s="10" t="s">
        <v>19</v>
      </c>
      <c r="F317" s="7" t="s">
        <v>319</v>
      </c>
      <c r="G31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17" s="12"/>
      <c r="I317" s="12">
        <f ca="1">IF(ISBLANK(E317),"",IF(LEFT(E317,1)="P",3,IFERROR(IF(SEARCH(".",E317,3)&gt;0,IF(Table13[[#This Row],[Total]]&gt;0,1,Table13[[#This Row],[S Required]])),3)))</f>
        <v>1</v>
      </c>
      <c r="J317" s="12">
        <f>IF(ISBLANK(Table13[[#This Row],[Skill / Performance]]),"",COUNT(L317:AA317))</f>
        <v>0</v>
      </c>
      <c r="K317" s="12">
        <f ca="1">IF(Table13[[#This Row],[Total]]&gt;=Table13[[#This Row],[Required]],IF(Table13[[#This Row],[S Required]]=1,2,3),IF(Table13[[#This Row],[Total]]&gt;0,1,0))</f>
        <v>0</v>
      </c>
      <c r="L317" s="8"/>
      <c r="M317" s="8"/>
      <c r="N317" s="8"/>
      <c r="O317" s="9"/>
      <c r="P317" s="9"/>
      <c r="Q317" s="9"/>
      <c r="R317" s="9"/>
      <c r="S317" s="9"/>
      <c r="T317" s="9"/>
    </row>
    <row r="318" spans="1:20" s="3" customFormat="1" ht="15.95" customHeight="1" x14ac:dyDescent="0.25">
      <c r="A318"/>
      <c r="B318" s="7" t="s">
        <v>630</v>
      </c>
      <c r="C318" s="7" t="s">
        <v>629</v>
      </c>
      <c r="D318" s="12" t="str">
        <f>LEFT(Table13[[#This Row],[Skill / Performance]],1)</f>
        <v>S</v>
      </c>
      <c r="E318" s="10" t="s">
        <v>20</v>
      </c>
      <c r="F318" s="7" t="s">
        <v>414</v>
      </c>
      <c r="G31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18" s="12"/>
      <c r="I318" s="12">
        <f ca="1">IF(ISBLANK(E318),"",IF(LEFT(E318,1)="P",3,IFERROR(IF(SEARCH(".",E318,3)&gt;0,IF(Table13[[#This Row],[Total]]&gt;0,1,Table13[[#This Row],[S Required]])),3)))</f>
        <v>1</v>
      </c>
      <c r="J318" s="12">
        <f>IF(ISBLANK(Table13[[#This Row],[Skill / Performance]]),"",COUNT(L318:AA318))</f>
        <v>0</v>
      </c>
      <c r="K318" s="12">
        <f ca="1">IF(Table13[[#This Row],[Total]]&gt;=Table13[[#This Row],[Required]],IF(Table13[[#This Row],[S Required]]=1,2,3),IF(Table13[[#This Row],[Total]]&gt;0,1,0))</f>
        <v>0</v>
      </c>
      <c r="L318" s="8"/>
      <c r="M318" s="8"/>
      <c r="N318" s="8"/>
      <c r="O318" s="9"/>
      <c r="P318" s="9"/>
      <c r="Q318" s="9"/>
      <c r="R318" s="9"/>
      <c r="S318" s="9"/>
      <c r="T318" s="9"/>
    </row>
    <row r="319" spans="1:20" s="3" customFormat="1" ht="15.95" customHeight="1" x14ac:dyDescent="0.25">
      <c r="A319"/>
      <c r="B319" s="7" t="s">
        <v>630</v>
      </c>
      <c r="C319" s="7" t="s">
        <v>629</v>
      </c>
      <c r="D319" s="12" t="str">
        <f>LEFT(Table13[[#This Row],[Skill / Performance]],1)</f>
        <v>S</v>
      </c>
      <c r="E319" s="10" t="s">
        <v>21</v>
      </c>
      <c r="F319" s="7" t="s">
        <v>415</v>
      </c>
      <c r="G31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19" s="12"/>
      <c r="I319" s="12">
        <f ca="1">IF(ISBLANK(E319),"",IF(LEFT(E319,1)="P",3,IFERROR(IF(SEARCH(".",E319,3)&gt;0,IF(Table13[[#This Row],[Total]]&gt;0,1,Table13[[#This Row],[S Required]])),3)))</f>
        <v>1</v>
      </c>
      <c r="J319" s="12">
        <f>IF(ISBLANK(Table13[[#This Row],[Skill / Performance]]),"",COUNT(L319:AA319))</f>
        <v>0</v>
      </c>
      <c r="K319" s="12">
        <f ca="1">IF(Table13[[#This Row],[Total]]&gt;=Table13[[#This Row],[Required]],IF(Table13[[#This Row],[S Required]]=1,2,3),IF(Table13[[#This Row],[Total]]&gt;0,1,0))</f>
        <v>0</v>
      </c>
      <c r="L319" s="8"/>
      <c r="M319" s="8"/>
      <c r="N319" s="8"/>
      <c r="O319" s="9"/>
      <c r="P319" s="9"/>
      <c r="Q319" s="9"/>
      <c r="R319" s="9"/>
      <c r="S319" s="9"/>
      <c r="T319" s="9"/>
    </row>
    <row r="320" spans="1:20" s="3" customFormat="1" ht="15.95" customHeight="1" x14ac:dyDescent="0.25">
      <c r="A320"/>
      <c r="B320" s="7" t="s">
        <v>630</v>
      </c>
      <c r="C320" s="7" t="s">
        <v>629</v>
      </c>
      <c r="D320" s="12" t="str">
        <f>LEFT(Table13[[#This Row],[Skill / Performance]],1)</f>
        <v>S</v>
      </c>
      <c r="E320" s="10" t="s">
        <v>22</v>
      </c>
      <c r="F320" s="7" t="s">
        <v>416</v>
      </c>
      <c r="G3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0" s="12"/>
      <c r="I320" s="12">
        <f ca="1">IF(ISBLANK(E320),"",IF(LEFT(E320,1)="P",3,IFERROR(IF(SEARCH(".",E320,3)&gt;0,IF(Table13[[#This Row],[Total]]&gt;0,1,Table13[[#This Row],[S Required]])),3)))</f>
        <v>1</v>
      </c>
      <c r="J320" s="12">
        <f>IF(ISBLANK(Table13[[#This Row],[Skill / Performance]]),"",COUNT(L320:AA320))</f>
        <v>0</v>
      </c>
      <c r="K320" s="12">
        <f ca="1">IF(Table13[[#This Row],[Total]]&gt;=Table13[[#This Row],[Required]],IF(Table13[[#This Row],[S Required]]=1,2,3),IF(Table13[[#This Row],[Total]]&gt;0,1,0))</f>
        <v>0</v>
      </c>
      <c r="L320" s="8"/>
      <c r="M320" s="8"/>
      <c r="N320" s="8"/>
      <c r="O320" s="9"/>
      <c r="P320" s="9"/>
      <c r="Q320" s="9"/>
      <c r="R320" s="9"/>
      <c r="S320" s="9"/>
      <c r="T320" s="9"/>
    </row>
    <row r="321" spans="1:20" s="3" customFormat="1" ht="15.95" customHeight="1" x14ac:dyDescent="0.25">
      <c r="A321"/>
      <c r="B321" s="7" t="s">
        <v>630</v>
      </c>
      <c r="C321" s="7" t="s">
        <v>629</v>
      </c>
      <c r="D321" s="12" t="str">
        <f>LEFT(Table13[[#This Row],[Skill / Performance]],1)</f>
        <v>S</v>
      </c>
      <c r="E321" s="10" t="s">
        <v>23</v>
      </c>
      <c r="F321" s="7" t="s">
        <v>417</v>
      </c>
      <c r="G32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1" s="12"/>
      <c r="I321" s="12">
        <f ca="1">IF(ISBLANK(E321),"",IF(LEFT(E321,1)="P",3,IFERROR(IF(SEARCH(".",E321,3)&gt;0,IF(Table13[[#This Row],[Total]]&gt;0,1,Table13[[#This Row],[S Required]])),3)))</f>
        <v>1</v>
      </c>
      <c r="J321" s="12">
        <f>IF(ISBLANK(Table13[[#This Row],[Skill / Performance]]),"",COUNT(L321:AA321))</f>
        <v>0</v>
      </c>
      <c r="K321" s="12">
        <f ca="1">IF(Table13[[#This Row],[Total]]&gt;=Table13[[#This Row],[Required]],IF(Table13[[#This Row],[S Required]]=1,2,3),IF(Table13[[#This Row],[Total]]&gt;0,1,0))</f>
        <v>0</v>
      </c>
      <c r="L321" s="8"/>
      <c r="M321" s="8"/>
      <c r="N321" s="8"/>
      <c r="O321" s="9"/>
      <c r="P321" s="9"/>
      <c r="Q321" s="9"/>
      <c r="R321" s="9"/>
      <c r="S321" s="9"/>
      <c r="T321" s="9"/>
    </row>
    <row r="322" spans="1:20" s="3" customFormat="1" ht="15.95" customHeight="1" x14ac:dyDescent="0.25">
      <c r="A322"/>
      <c r="B322" s="7" t="s">
        <v>630</v>
      </c>
      <c r="C322" s="7" t="s">
        <v>629</v>
      </c>
      <c r="D322" s="12" t="str">
        <f>LEFT(Table13[[#This Row],[Skill / Performance]],1)</f>
        <v>P</v>
      </c>
      <c r="E322" s="10" t="s">
        <v>129</v>
      </c>
      <c r="F322" s="7" t="s">
        <v>418</v>
      </c>
      <c r="G32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22" s="12"/>
      <c r="I322" s="12">
        <f>IF(ISBLANK(E322),"",IF(LEFT(E322,1)="P",3,IFERROR(IF(SEARCH(".",E322,3)&gt;0,IF(Table13[[#This Row],[Total]]&gt;0,1,Table13[[#This Row],[S Required]])),3)))</f>
        <v>3</v>
      </c>
      <c r="J322" s="12">
        <f>IF(ISBLANK(Table13[[#This Row],[Skill / Performance]]),"",COUNT(L322:AA322))</f>
        <v>0</v>
      </c>
      <c r="K322" s="12">
        <f>IF(Table13[[#This Row],[Total]]&gt;=Table13[[#This Row],[Required]],IF(Table13[[#This Row],[S Required]]=1,2,3),IF(Table13[[#This Row],[Total]]&gt;0,1,0))</f>
        <v>0</v>
      </c>
      <c r="L322" s="8"/>
      <c r="M322" s="8"/>
      <c r="N322" s="8"/>
      <c r="O322" s="9"/>
      <c r="P322" s="9"/>
      <c r="Q322" s="9"/>
      <c r="R322" s="9"/>
      <c r="S322" s="9"/>
      <c r="T322" s="9"/>
    </row>
    <row r="323" spans="1:20" s="3" customFormat="1" ht="15.95" customHeight="1" x14ac:dyDescent="0.25">
      <c r="A323"/>
      <c r="B323" s="7" t="s">
        <v>630</v>
      </c>
      <c r="C323" s="7" t="s">
        <v>629</v>
      </c>
      <c r="D323" s="12" t="str">
        <f>LEFT(Table13[[#This Row],[Skill / Performance]],1)</f>
        <v>S</v>
      </c>
      <c r="E323" s="10" t="s">
        <v>16</v>
      </c>
      <c r="F323" s="7" t="s">
        <v>419</v>
      </c>
      <c r="G323" s="7">
        <v>4</v>
      </c>
      <c r="H323" s="12">
        <f>COUNTIF(J324:J334, "&gt;0")</f>
        <v>0</v>
      </c>
      <c r="I323" s="12">
        <f>IF(ISBLANK(E323),"",IF(LEFT(E323,1)="P",3,IFERROR(IF(SEARCH(".",E323,3)&gt;0,IF(Table13[[#This Row],[Total]]&gt;0,1,Table13[[#This Row],[S Required]])),3)))</f>
        <v>3</v>
      </c>
      <c r="J323" s="12">
        <f>IF(ISBLANK(Table13[[#This Row],[Skill / Performance]]),"",COUNT(L323:AA323))</f>
        <v>0</v>
      </c>
      <c r="K323" s="12">
        <f>IF(Table13[[#This Row],[Total]]&gt;=Table13[[#This Row],[Required]],IF(Table13[[#This Row],[S Required]]=1,2,3),IF(Table13[[#This Row],[Total]]&gt;0,1,0))</f>
        <v>0</v>
      </c>
      <c r="L323" s="13" t="str">
        <f>IF(COUNTA(L324:L334)&gt;0,1,"")</f>
        <v/>
      </c>
      <c r="M323" s="13" t="str">
        <f t="shared" ref="M323:N323" si="72">IF(COUNTA(M324:M334)&gt;0,1,"")</f>
        <v/>
      </c>
      <c r="N323" s="13" t="str">
        <f t="shared" si="72"/>
        <v/>
      </c>
      <c r="O323" s="14" t="str">
        <f t="shared" ref="O323:T323" si="73">IF(COUNTA(O324:O334)&gt;0,1,"")</f>
        <v/>
      </c>
      <c r="P323" s="14" t="str">
        <f t="shared" si="73"/>
        <v/>
      </c>
      <c r="Q323" s="14" t="str">
        <f t="shared" si="73"/>
        <v/>
      </c>
      <c r="R323" s="14" t="str">
        <f t="shared" si="73"/>
        <v/>
      </c>
      <c r="S323" s="14" t="str">
        <f t="shared" si="73"/>
        <v/>
      </c>
      <c r="T323" s="14" t="str">
        <f t="shared" si="73"/>
        <v/>
      </c>
    </row>
    <row r="324" spans="1:20" s="3" customFormat="1" ht="15.95" customHeight="1" x14ac:dyDescent="0.25">
      <c r="A324"/>
      <c r="B324" s="7" t="s">
        <v>630</v>
      </c>
      <c r="C324" s="7" t="s">
        <v>629</v>
      </c>
      <c r="D324" s="12" t="str">
        <f>LEFT(Table13[[#This Row],[Skill / Performance]],1)</f>
        <v>S</v>
      </c>
      <c r="E324" s="10" t="s">
        <v>27</v>
      </c>
      <c r="F324" s="7" t="s">
        <v>326</v>
      </c>
      <c r="G32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4" s="12"/>
      <c r="I324" s="12">
        <f ca="1">IF(ISBLANK(E324),"",IF(LEFT(E324,1)="P",3,IFERROR(IF(SEARCH(".",E324,3)&gt;0,IF(Table13[[#This Row],[Total]]&gt;0,1,Table13[[#This Row],[S Required]])),3)))</f>
        <v>1</v>
      </c>
      <c r="J324" s="12">
        <f>IF(ISBLANK(Table13[[#This Row],[Skill / Performance]]),"",COUNT(L324:AA324))</f>
        <v>0</v>
      </c>
      <c r="K324" s="12">
        <f ca="1">IF(Table13[[#This Row],[Total]]&gt;=Table13[[#This Row],[Required]],IF(Table13[[#This Row],[S Required]]=1,2,3),IF(Table13[[#This Row],[Total]]&gt;0,1,0))</f>
        <v>0</v>
      </c>
      <c r="L324" s="8"/>
      <c r="M324" s="8"/>
      <c r="N324" s="8"/>
      <c r="O324" s="9"/>
      <c r="P324" s="9"/>
      <c r="Q324" s="9"/>
      <c r="R324" s="9"/>
      <c r="S324" s="9"/>
      <c r="T324" s="9"/>
    </row>
    <row r="325" spans="1:20" s="3" customFormat="1" ht="15.95" customHeight="1" x14ac:dyDescent="0.25">
      <c r="A325"/>
      <c r="B325" s="7" t="s">
        <v>630</v>
      </c>
      <c r="C325" s="7" t="s">
        <v>629</v>
      </c>
      <c r="D325" s="12" t="str">
        <f>LEFT(Table13[[#This Row],[Skill / Performance]],1)</f>
        <v>S</v>
      </c>
      <c r="E325" s="10" t="s">
        <v>29</v>
      </c>
      <c r="F325" s="7" t="s">
        <v>327</v>
      </c>
      <c r="G32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5" s="12"/>
      <c r="I325" s="12">
        <f ca="1">IF(ISBLANK(E325),"",IF(LEFT(E325,1)="P",3,IFERROR(IF(SEARCH(".",E325,3)&gt;0,IF(Table13[[#This Row],[Total]]&gt;0,1,Table13[[#This Row],[S Required]])),3)))</f>
        <v>1</v>
      </c>
      <c r="J325" s="12">
        <f>IF(ISBLANK(Table13[[#This Row],[Skill / Performance]]),"",COUNT(L325:AA325))</f>
        <v>0</v>
      </c>
      <c r="K325" s="12">
        <f ca="1">IF(Table13[[#This Row],[Total]]&gt;=Table13[[#This Row],[Required]],IF(Table13[[#This Row],[S Required]]=1,2,3),IF(Table13[[#This Row],[Total]]&gt;0,1,0))</f>
        <v>0</v>
      </c>
      <c r="L325" s="8"/>
      <c r="M325" s="8"/>
      <c r="N325" s="8"/>
      <c r="O325" s="9"/>
      <c r="P325" s="9"/>
      <c r="Q325" s="9"/>
      <c r="R325" s="9"/>
      <c r="S325" s="9"/>
      <c r="T325" s="9"/>
    </row>
    <row r="326" spans="1:20" s="3" customFormat="1" ht="15.95" customHeight="1" x14ac:dyDescent="0.25">
      <c r="A326"/>
      <c r="B326" s="7" t="s">
        <v>630</v>
      </c>
      <c r="C326" s="7" t="s">
        <v>629</v>
      </c>
      <c r="D326" s="12" t="str">
        <f>LEFT(Table13[[#This Row],[Skill / Performance]],1)</f>
        <v>S</v>
      </c>
      <c r="E326" s="10" t="s">
        <v>30</v>
      </c>
      <c r="F326" s="7" t="s">
        <v>328</v>
      </c>
      <c r="G32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6" s="12"/>
      <c r="I326" s="12">
        <f ca="1">IF(ISBLANK(E326),"",IF(LEFT(E326,1)="P",3,IFERROR(IF(SEARCH(".",E326,3)&gt;0,IF(Table13[[#This Row],[Total]]&gt;0,1,Table13[[#This Row],[S Required]])),3)))</f>
        <v>1</v>
      </c>
      <c r="J326" s="12">
        <f>IF(ISBLANK(Table13[[#This Row],[Skill / Performance]]),"",COUNT(L326:AA326))</f>
        <v>0</v>
      </c>
      <c r="K326" s="12">
        <f ca="1">IF(Table13[[#This Row],[Total]]&gt;=Table13[[#This Row],[Required]],IF(Table13[[#This Row],[S Required]]=1,2,3),IF(Table13[[#This Row],[Total]]&gt;0,1,0))</f>
        <v>0</v>
      </c>
      <c r="L326" s="8"/>
      <c r="M326" s="8"/>
      <c r="N326" s="8"/>
      <c r="O326" s="9"/>
      <c r="P326" s="9"/>
      <c r="Q326" s="9"/>
      <c r="R326" s="9"/>
      <c r="S326" s="9"/>
      <c r="T326" s="9"/>
    </row>
    <row r="327" spans="1:20" s="3" customFormat="1" ht="15.95" customHeight="1" x14ac:dyDescent="0.25">
      <c r="A327"/>
      <c r="B327" s="7" t="s">
        <v>630</v>
      </c>
      <c r="C327" s="7" t="s">
        <v>629</v>
      </c>
      <c r="D327" s="12" t="str">
        <f>LEFT(Table13[[#This Row],[Skill / Performance]],1)</f>
        <v>S</v>
      </c>
      <c r="E327" s="10" t="s">
        <v>31</v>
      </c>
      <c r="F327" s="7" t="s">
        <v>329</v>
      </c>
      <c r="G32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7" s="12"/>
      <c r="I327" s="12">
        <f ca="1">IF(ISBLANK(E327),"",IF(LEFT(E327,1)="P",3,IFERROR(IF(SEARCH(".",E327,3)&gt;0,IF(Table13[[#This Row],[Total]]&gt;0,1,Table13[[#This Row],[S Required]])),3)))</f>
        <v>1</v>
      </c>
      <c r="J327" s="12">
        <f>IF(ISBLANK(Table13[[#This Row],[Skill / Performance]]),"",COUNT(L327:AA327))</f>
        <v>0</v>
      </c>
      <c r="K327" s="12">
        <f ca="1">IF(Table13[[#This Row],[Total]]&gt;=Table13[[#This Row],[Required]],IF(Table13[[#This Row],[S Required]]=1,2,3),IF(Table13[[#This Row],[Total]]&gt;0,1,0))</f>
        <v>0</v>
      </c>
      <c r="L327" s="8"/>
      <c r="M327" s="8"/>
      <c r="N327" s="8"/>
      <c r="O327" s="9"/>
      <c r="P327" s="9"/>
      <c r="Q327" s="9"/>
      <c r="R327" s="9"/>
      <c r="S327" s="9"/>
      <c r="T327" s="9"/>
    </row>
    <row r="328" spans="1:20" s="3" customFormat="1" ht="15.95" customHeight="1" x14ac:dyDescent="0.25">
      <c r="A328"/>
      <c r="B328" s="7" t="s">
        <v>630</v>
      </c>
      <c r="C328" s="7" t="s">
        <v>629</v>
      </c>
      <c r="D328" s="12" t="str">
        <f>LEFT(Table13[[#This Row],[Skill / Performance]],1)</f>
        <v>S</v>
      </c>
      <c r="E328" s="10" t="s">
        <v>32</v>
      </c>
      <c r="F328" s="7" t="s">
        <v>420</v>
      </c>
      <c r="G32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8" s="12"/>
      <c r="I328" s="12">
        <f ca="1">IF(ISBLANK(E328),"",IF(LEFT(E328,1)="P",3,IFERROR(IF(SEARCH(".",E328,3)&gt;0,IF(Table13[[#This Row],[Total]]&gt;0,1,Table13[[#This Row],[S Required]])),3)))</f>
        <v>1</v>
      </c>
      <c r="J328" s="12">
        <f>IF(ISBLANK(Table13[[#This Row],[Skill / Performance]]),"",COUNT(L328:AA328))</f>
        <v>0</v>
      </c>
      <c r="K328" s="12">
        <f ca="1">IF(Table13[[#This Row],[Total]]&gt;=Table13[[#This Row],[Required]],IF(Table13[[#This Row],[S Required]]=1,2,3),IF(Table13[[#This Row],[Total]]&gt;0,1,0))</f>
        <v>0</v>
      </c>
      <c r="L328" s="8"/>
      <c r="M328" s="8"/>
      <c r="N328" s="8"/>
      <c r="O328" s="9"/>
      <c r="P328" s="9"/>
      <c r="Q328" s="9"/>
      <c r="R328" s="9"/>
      <c r="S328" s="9"/>
      <c r="T328" s="9"/>
    </row>
    <row r="329" spans="1:20" s="3" customFormat="1" ht="15.95" customHeight="1" x14ac:dyDescent="0.25">
      <c r="A329"/>
      <c r="B329" s="7" t="s">
        <v>630</v>
      </c>
      <c r="C329" s="7" t="s">
        <v>629</v>
      </c>
      <c r="D329" s="12" t="str">
        <f>LEFT(Table13[[#This Row],[Skill / Performance]],1)</f>
        <v>S</v>
      </c>
      <c r="E329" s="10" t="s">
        <v>33</v>
      </c>
      <c r="F329" s="7" t="s">
        <v>331</v>
      </c>
      <c r="G32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29" s="12"/>
      <c r="I329" s="12">
        <f ca="1">IF(ISBLANK(E329),"",IF(LEFT(E329,1)="P",3,IFERROR(IF(SEARCH(".",E329,3)&gt;0,IF(Table13[[#This Row],[Total]]&gt;0,1,Table13[[#This Row],[S Required]])),3)))</f>
        <v>1</v>
      </c>
      <c r="J329" s="12">
        <f>IF(ISBLANK(Table13[[#This Row],[Skill / Performance]]),"",COUNT(L329:AA329))</f>
        <v>0</v>
      </c>
      <c r="K329" s="12">
        <f ca="1">IF(Table13[[#This Row],[Total]]&gt;=Table13[[#This Row],[Required]],IF(Table13[[#This Row],[S Required]]=1,2,3),IF(Table13[[#This Row],[Total]]&gt;0,1,0))</f>
        <v>0</v>
      </c>
      <c r="L329" s="8"/>
      <c r="M329" s="8"/>
      <c r="N329" s="8"/>
      <c r="O329" s="9"/>
      <c r="P329" s="9"/>
      <c r="Q329" s="9"/>
      <c r="R329" s="9"/>
      <c r="S329" s="9"/>
      <c r="T329" s="9"/>
    </row>
    <row r="330" spans="1:20" s="3" customFormat="1" ht="15.95" customHeight="1" x14ac:dyDescent="0.25">
      <c r="A330"/>
      <c r="B330" s="7" t="s">
        <v>630</v>
      </c>
      <c r="C330" s="7" t="s">
        <v>629</v>
      </c>
      <c r="D330" s="12" t="str">
        <f>LEFT(Table13[[#This Row],[Skill / Performance]],1)</f>
        <v>S</v>
      </c>
      <c r="E330" s="10" t="s">
        <v>34</v>
      </c>
      <c r="F330" s="7" t="s">
        <v>421</v>
      </c>
      <c r="G33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0" s="12"/>
      <c r="I330" s="12">
        <f ca="1">IF(ISBLANK(E330),"",IF(LEFT(E330,1)="P",3,IFERROR(IF(SEARCH(".",E330,3)&gt;0,IF(Table13[[#This Row],[Total]]&gt;0,1,Table13[[#This Row],[S Required]])),3)))</f>
        <v>1</v>
      </c>
      <c r="J330" s="12">
        <f>IF(ISBLANK(Table13[[#This Row],[Skill / Performance]]),"",COUNT(L330:AA330))</f>
        <v>0</v>
      </c>
      <c r="K330" s="12">
        <f ca="1">IF(Table13[[#This Row],[Total]]&gt;=Table13[[#This Row],[Required]],IF(Table13[[#This Row],[S Required]]=1,2,3),IF(Table13[[#This Row],[Total]]&gt;0,1,0))</f>
        <v>0</v>
      </c>
      <c r="L330" s="8"/>
      <c r="M330" s="8"/>
      <c r="N330" s="8"/>
      <c r="O330" s="9"/>
      <c r="P330" s="9"/>
      <c r="Q330" s="9"/>
      <c r="R330" s="9"/>
      <c r="S330" s="9"/>
      <c r="T330" s="9"/>
    </row>
    <row r="331" spans="1:20" s="3" customFormat="1" ht="15.95" customHeight="1" x14ac:dyDescent="0.25">
      <c r="A331"/>
      <c r="B331" s="7" t="s">
        <v>630</v>
      </c>
      <c r="C331" s="7" t="s">
        <v>629</v>
      </c>
      <c r="D331" s="12" t="str">
        <f>LEFT(Table13[[#This Row],[Skill / Performance]],1)</f>
        <v>S</v>
      </c>
      <c r="E331" s="10" t="s">
        <v>35</v>
      </c>
      <c r="F331" s="7" t="s">
        <v>333</v>
      </c>
      <c r="G33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1" s="12"/>
      <c r="I331" s="12">
        <f ca="1">IF(ISBLANK(E331),"",IF(LEFT(E331,1)="P",3,IFERROR(IF(SEARCH(".",E331,3)&gt;0,IF(Table13[[#This Row],[Total]]&gt;0,1,Table13[[#This Row],[S Required]])),3)))</f>
        <v>1</v>
      </c>
      <c r="J331" s="12">
        <f>IF(ISBLANK(Table13[[#This Row],[Skill / Performance]]),"",COUNT(L331:AA331))</f>
        <v>0</v>
      </c>
      <c r="K331" s="12">
        <f ca="1">IF(Table13[[#This Row],[Total]]&gt;=Table13[[#This Row],[Required]],IF(Table13[[#This Row],[S Required]]=1,2,3),IF(Table13[[#This Row],[Total]]&gt;0,1,0))</f>
        <v>0</v>
      </c>
      <c r="L331" s="8"/>
      <c r="M331" s="8"/>
      <c r="N331" s="8"/>
      <c r="O331" s="9"/>
      <c r="P331" s="9"/>
      <c r="Q331" s="9"/>
      <c r="R331" s="9"/>
      <c r="S331" s="9"/>
      <c r="T331" s="9"/>
    </row>
    <row r="332" spans="1:20" s="3" customFormat="1" ht="15.95" customHeight="1" x14ac:dyDescent="0.25">
      <c r="A332"/>
      <c r="B332" s="7" t="s">
        <v>630</v>
      </c>
      <c r="C332" s="7" t="s">
        <v>629</v>
      </c>
      <c r="D332" s="12" t="str">
        <f>LEFT(Table13[[#This Row],[Skill / Performance]],1)</f>
        <v>S</v>
      </c>
      <c r="E332" s="10" t="s">
        <v>36</v>
      </c>
      <c r="F332" s="7" t="s">
        <v>334</v>
      </c>
      <c r="G33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2" s="12"/>
      <c r="I332" s="12">
        <f ca="1">IF(ISBLANK(E332),"",IF(LEFT(E332,1)="P",3,IFERROR(IF(SEARCH(".",E332,3)&gt;0,IF(Table13[[#This Row],[Total]]&gt;0,1,Table13[[#This Row],[S Required]])),3)))</f>
        <v>1</v>
      </c>
      <c r="J332" s="12">
        <f>IF(ISBLANK(Table13[[#This Row],[Skill / Performance]]),"",COUNT(L332:AA332))</f>
        <v>0</v>
      </c>
      <c r="K332" s="12">
        <f ca="1">IF(Table13[[#This Row],[Total]]&gt;=Table13[[#This Row],[Required]],IF(Table13[[#This Row],[S Required]]=1,2,3),IF(Table13[[#This Row],[Total]]&gt;0,1,0))</f>
        <v>0</v>
      </c>
      <c r="L332" s="8"/>
      <c r="M332" s="8"/>
      <c r="N332" s="8"/>
      <c r="O332" s="9"/>
      <c r="P332" s="9"/>
      <c r="Q332" s="9"/>
      <c r="R332" s="9"/>
      <c r="S332" s="9"/>
      <c r="T332" s="9"/>
    </row>
    <row r="333" spans="1:20" s="3" customFormat="1" ht="15.95" customHeight="1" x14ac:dyDescent="0.25">
      <c r="A333"/>
      <c r="B333" s="7" t="s">
        <v>630</v>
      </c>
      <c r="C333" s="7" t="s">
        <v>629</v>
      </c>
      <c r="D333" s="12" t="str">
        <f>LEFT(Table13[[#This Row],[Skill / Performance]],1)</f>
        <v>S</v>
      </c>
      <c r="E333" s="10" t="s">
        <v>37</v>
      </c>
      <c r="F333" s="7" t="s">
        <v>335</v>
      </c>
      <c r="G33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3" s="12"/>
      <c r="I333" s="12">
        <f ca="1">IF(ISBLANK(E333),"",IF(LEFT(E333,1)="P",3,IFERROR(IF(SEARCH(".",E333,3)&gt;0,IF(Table13[[#This Row],[Total]]&gt;0,1,Table13[[#This Row],[S Required]])),3)))</f>
        <v>1</v>
      </c>
      <c r="J333" s="12">
        <f>IF(ISBLANK(Table13[[#This Row],[Skill / Performance]]),"",COUNT(L333:AA333))</f>
        <v>0</v>
      </c>
      <c r="K333" s="12">
        <f ca="1">IF(Table13[[#This Row],[Total]]&gt;=Table13[[#This Row],[Required]],IF(Table13[[#This Row],[S Required]]=1,2,3),IF(Table13[[#This Row],[Total]]&gt;0,1,0))</f>
        <v>0</v>
      </c>
      <c r="L333" s="8"/>
      <c r="M333" s="8"/>
      <c r="N333" s="8"/>
      <c r="O333" s="9"/>
      <c r="P333" s="9"/>
      <c r="Q333" s="9"/>
      <c r="R333" s="9"/>
      <c r="S333" s="9"/>
      <c r="T333" s="9"/>
    </row>
    <row r="334" spans="1:20" s="3" customFormat="1" ht="15.95" customHeight="1" x14ac:dyDescent="0.25">
      <c r="A334"/>
      <c r="B334" s="7" t="s">
        <v>630</v>
      </c>
      <c r="C334" s="7" t="s">
        <v>629</v>
      </c>
      <c r="D334" s="12" t="str">
        <f>LEFT(Table13[[#This Row],[Skill / Performance]],1)</f>
        <v>S</v>
      </c>
      <c r="E334" s="10" t="s">
        <v>38</v>
      </c>
      <c r="F334" s="7" t="s">
        <v>336</v>
      </c>
      <c r="G33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4" s="12"/>
      <c r="I334" s="12">
        <f ca="1">IF(ISBLANK(E334),"",IF(LEFT(E334,1)="P",3,IFERROR(IF(SEARCH(".",E334,3)&gt;0,IF(Table13[[#This Row],[Total]]&gt;0,1,Table13[[#This Row],[S Required]])),3)))</f>
        <v>1</v>
      </c>
      <c r="J334" s="12">
        <f>IF(ISBLANK(Table13[[#This Row],[Skill / Performance]]),"",COUNT(L334:AA334))</f>
        <v>0</v>
      </c>
      <c r="K334" s="12">
        <f ca="1">IF(Table13[[#This Row],[Total]]&gt;=Table13[[#This Row],[Required]],IF(Table13[[#This Row],[S Required]]=1,2,3),IF(Table13[[#This Row],[Total]]&gt;0,1,0))</f>
        <v>0</v>
      </c>
      <c r="L334" s="8"/>
      <c r="M334" s="8"/>
      <c r="N334" s="8"/>
      <c r="O334" s="9"/>
      <c r="P334" s="9"/>
      <c r="Q334" s="9"/>
      <c r="R334" s="9"/>
      <c r="S334" s="9"/>
      <c r="T334" s="9"/>
    </row>
    <row r="335" spans="1:20" s="3" customFormat="1" ht="15.95" customHeight="1" x14ac:dyDescent="0.25">
      <c r="A335"/>
      <c r="B335" s="7" t="s">
        <v>630</v>
      </c>
      <c r="C335" s="7" t="s">
        <v>629</v>
      </c>
      <c r="D335" s="12" t="str">
        <f>LEFT(Table13[[#This Row],[Skill / Performance]],1)</f>
        <v>P</v>
      </c>
      <c r="E335" s="10" t="s">
        <v>130</v>
      </c>
      <c r="F335" s="7" t="s">
        <v>422</v>
      </c>
      <c r="G33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35" s="12"/>
      <c r="I335" s="12">
        <f>IF(ISBLANK(E335),"",IF(LEFT(E335,1)="P",3,IFERROR(IF(SEARCH(".",E335,3)&gt;0,IF(Table13[[#This Row],[Total]]&gt;0,1,Table13[[#This Row],[S Required]])),3)))</f>
        <v>3</v>
      </c>
      <c r="J335" s="12">
        <f>IF(ISBLANK(Table13[[#This Row],[Skill / Performance]]),"",COUNT(L335:AA335))</f>
        <v>0</v>
      </c>
      <c r="K335" s="12">
        <f>IF(Table13[[#This Row],[Total]]&gt;=Table13[[#This Row],[Required]],IF(Table13[[#This Row],[S Required]]=1,2,3),IF(Table13[[#This Row],[Total]]&gt;0,1,0))</f>
        <v>0</v>
      </c>
      <c r="L335" s="8"/>
      <c r="M335" s="8"/>
      <c r="N335" s="8"/>
      <c r="O335" s="9"/>
      <c r="P335" s="9"/>
      <c r="Q335" s="9"/>
      <c r="R335" s="9"/>
      <c r="S335" s="9"/>
      <c r="T335" s="9"/>
    </row>
    <row r="336" spans="1:20" s="3" customFormat="1" ht="15.95" customHeight="1" x14ac:dyDescent="0.25">
      <c r="A336"/>
      <c r="B336" s="7" t="s">
        <v>630</v>
      </c>
      <c r="C336" s="7" t="s">
        <v>629</v>
      </c>
      <c r="D336" s="12" t="str">
        <f>LEFT(Table13[[#This Row],[Skill / Performance]],1)</f>
        <v>S</v>
      </c>
      <c r="E336" s="10" t="s">
        <v>131</v>
      </c>
      <c r="F336" s="7" t="s">
        <v>423</v>
      </c>
      <c r="G336" s="7">
        <v>7</v>
      </c>
      <c r="H336" s="12">
        <f>COUNTIF(J337:J348, "&gt;0")</f>
        <v>0</v>
      </c>
      <c r="I336" s="12">
        <f>IF(ISBLANK(E336),"",IF(LEFT(E336,1)="P",3,IFERROR(IF(SEARCH(".",E336,3)&gt;0,IF(Table13[[#This Row],[Total]]&gt;0,1,Table13[[#This Row],[S Required]])),3)))</f>
        <v>3</v>
      </c>
      <c r="J336" s="12">
        <f>IF(ISBLANK(Table13[[#This Row],[Skill / Performance]]),"",COUNT(L336:AA336))</f>
        <v>0</v>
      </c>
      <c r="K336" s="12">
        <f>IF(Table13[[#This Row],[Total]]&gt;=Table13[[#This Row],[Required]],IF(Table13[[#This Row],[S Required]]=1,2,3),IF(Table13[[#This Row],[Total]]&gt;0,1,0))</f>
        <v>0</v>
      </c>
      <c r="L336" s="13" t="str">
        <f>IF(COUNTA(L337:L348)&gt;0,1,"")</f>
        <v/>
      </c>
      <c r="M336" s="13" t="str">
        <f t="shared" ref="M336:N336" si="74">IF(COUNTA(M337:M348)&gt;0,1,"")</f>
        <v/>
      </c>
      <c r="N336" s="13" t="str">
        <f t="shared" si="74"/>
        <v/>
      </c>
      <c r="O336" s="14" t="str">
        <f t="shared" ref="O336:T336" si="75">IF(COUNTA(O337:O348)&gt;0,1,"")</f>
        <v/>
      </c>
      <c r="P336" s="14" t="str">
        <f t="shared" si="75"/>
        <v/>
      </c>
      <c r="Q336" s="14" t="str">
        <f t="shared" si="75"/>
        <v/>
      </c>
      <c r="R336" s="14" t="str">
        <f t="shared" si="75"/>
        <v/>
      </c>
      <c r="S336" s="14" t="str">
        <f t="shared" si="75"/>
        <v/>
      </c>
      <c r="T336" s="14" t="str">
        <f t="shared" si="75"/>
        <v/>
      </c>
    </row>
    <row r="337" spans="1:20" s="3" customFormat="1" ht="15.95" customHeight="1" x14ac:dyDescent="0.25">
      <c r="A337"/>
      <c r="B337" s="7" t="s">
        <v>630</v>
      </c>
      <c r="C337" s="7" t="s">
        <v>629</v>
      </c>
      <c r="D337" s="12" t="str">
        <f>LEFT(Table13[[#This Row],[Skill / Performance]],1)</f>
        <v>S</v>
      </c>
      <c r="E337" s="10" t="s">
        <v>132</v>
      </c>
      <c r="F337" s="7" t="s">
        <v>338</v>
      </c>
      <c r="G33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7" s="12"/>
      <c r="I337" s="12">
        <f ca="1">IF(ISBLANK(E337),"",IF(LEFT(E337,1)="P",3,IFERROR(IF(SEARCH(".",E337,3)&gt;0,IF(Table13[[#This Row],[Total]]&gt;0,1,Table13[[#This Row],[S Required]])),3)))</f>
        <v>1</v>
      </c>
      <c r="J337" s="12">
        <f>IF(ISBLANK(Table13[[#This Row],[Skill / Performance]]),"",COUNT(L337:AA337))</f>
        <v>0</v>
      </c>
      <c r="K337" s="12">
        <f ca="1">IF(Table13[[#This Row],[Total]]&gt;=Table13[[#This Row],[Required]],IF(Table13[[#This Row],[S Required]]=1,2,3),IF(Table13[[#This Row],[Total]]&gt;0,1,0))</f>
        <v>0</v>
      </c>
      <c r="L337" s="8"/>
      <c r="M337" s="8"/>
      <c r="N337" s="8"/>
      <c r="O337" s="9"/>
      <c r="P337" s="9"/>
      <c r="Q337" s="9"/>
      <c r="R337" s="9"/>
      <c r="S337" s="9"/>
      <c r="T337" s="9"/>
    </row>
    <row r="338" spans="1:20" s="3" customFormat="1" ht="15.95" customHeight="1" x14ac:dyDescent="0.25">
      <c r="A338"/>
      <c r="B338" s="7" t="s">
        <v>630</v>
      </c>
      <c r="C338" s="7" t="s">
        <v>629</v>
      </c>
      <c r="D338" s="12" t="str">
        <f>LEFT(Table13[[#This Row],[Skill / Performance]],1)</f>
        <v>S</v>
      </c>
      <c r="E338" s="10" t="s">
        <v>153</v>
      </c>
      <c r="F338" s="7" t="s">
        <v>58</v>
      </c>
      <c r="G33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8" s="12"/>
      <c r="I338" s="12">
        <f ca="1">IF(ISBLANK(E338),"",IF(LEFT(E338,1)="P",3,IFERROR(IF(SEARCH(".",E338,3)&gt;0,IF(Table13[[#This Row],[Total]]&gt;0,1,Table13[[#This Row],[S Required]])),3)))</f>
        <v>1</v>
      </c>
      <c r="J338" s="12">
        <f>IF(ISBLANK(Table13[[#This Row],[Skill / Performance]]),"",COUNT(L338:AA338))</f>
        <v>0</v>
      </c>
      <c r="K338" s="12">
        <f ca="1">IF(Table13[[#This Row],[Total]]&gt;=Table13[[#This Row],[Required]],IF(Table13[[#This Row],[S Required]]=1,2,3),IF(Table13[[#This Row],[Total]]&gt;0,1,0))</f>
        <v>0</v>
      </c>
      <c r="L338" s="8"/>
      <c r="M338" s="8"/>
      <c r="N338" s="8"/>
      <c r="O338" s="9"/>
      <c r="P338" s="9"/>
      <c r="Q338" s="9"/>
      <c r="R338" s="9"/>
      <c r="S338" s="9"/>
      <c r="T338" s="9"/>
    </row>
    <row r="339" spans="1:20" s="3" customFormat="1" ht="15.95" customHeight="1" x14ac:dyDescent="0.25">
      <c r="A339"/>
      <c r="B339" s="7" t="s">
        <v>630</v>
      </c>
      <c r="C339" s="7" t="s">
        <v>629</v>
      </c>
      <c r="D339" s="12" t="str">
        <f>LEFT(Table13[[#This Row],[Skill / Performance]],1)</f>
        <v>S</v>
      </c>
      <c r="E339" s="10" t="s">
        <v>154</v>
      </c>
      <c r="F339" s="7" t="s">
        <v>339</v>
      </c>
      <c r="G33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39" s="12"/>
      <c r="I339" s="12">
        <f ca="1">IF(ISBLANK(E339),"",IF(LEFT(E339,1)="P",3,IFERROR(IF(SEARCH(".",E339,3)&gt;0,IF(Table13[[#This Row],[Total]]&gt;0,1,Table13[[#This Row],[S Required]])),3)))</f>
        <v>1</v>
      </c>
      <c r="J339" s="12">
        <f>IF(ISBLANK(Table13[[#This Row],[Skill / Performance]]),"",COUNT(L339:AA339))</f>
        <v>0</v>
      </c>
      <c r="K339" s="12">
        <f ca="1">IF(Table13[[#This Row],[Total]]&gt;=Table13[[#This Row],[Required]],IF(Table13[[#This Row],[S Required]]=1,2,3),IF(Table13[[#This Row],[Total]]&gt;0,1,0))</f>
        <v>0</v>
      </c>
      <c r="L339" s="8"/>
      <c r="M339" s="8"/>
      <c r="N339" s="8"/>
      <c r="O339" s="9"/>
      <c r="P339" s="9"/>
      <c r="Q339" s="9"/>
      <c r="R339" s="9"/>
      <c r="S339" s="9"/>
      <c r="T339" s="9"/>
    </row>
    <row r="340" spans="1:20" s="3" customFormat="1" ht="15.95" customHeight="1" x14ac:dyDescent="0.25">
      <c r="A340"/>
      <c r="B340" s="7" t="s">
        <v>630</v>
      </c>
      <c r="C340" s="7" t="s">
        <v>629</v>
      </c>
      <c r="D340" s="12" t="str">
        <f>LEFT(Table13[[#This Row],[Skill / Performance]],1)</f>
        <v>S</v>
      </c>
      <c r="E340" s="10" t="s">
        <v>155</v>
      </c>
      <c r="F340" s="7" t="s">
        <v>340</v>
      </c>
      <c r="G34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0" s="12"/>
      <c r="I340" s="12">
        <f ca="1">IF(ISBLANK(E340),"",IF(LEFT(E340,1)="P",3,IFERROR(IF(SEARCH(".",E340,3)&gt;0,IF(Table13[[#This Row],[Total]]&gt;0,1,Table13[[#This Row],[S Required]])),3)))</f>
        <v>1</v>
      </c>
      <c r="J340" s="12">
        <f>IF(ISBLANK(Table13[[#This Row],[Skill / Performance]]),"",COUNT(L340:AA340))</f>
        <v>0</v>
      </c>
      <c r="K340" s="12">
        <f ca="1">IF(Table13[[#This Row],[Total]]&gt;=Table13[[#This Row],[Required]],IF(Table13[[#This Row],[S Required]]=1,2,3),IF(Table13[[#This Row],[Total]]&gt;0,1,0))</f>
        <v>0</v>
      </c>
      <c r="L340" s="8"/>
      <c r="M340" s="8"/>
      <c r="N340" s="8"/>
      <c r="O340" s="9"/>
      <c r="P340" s="9"/>
      <c r="Q340" s="9"/>
      <c r="R340" s="9"/>
      <c r="S340" s="9"/>
      <c r="T340" s="9"/>
    </row>
    <row r="341" spans="1:20" s="3" customFormat="1" ht="15.95" customHeight="1" x14ac:dyDescent="0.25">
      <c r="A341"/>
      <c r="B341" s="7" t="s">
        <v>630</v>
      </c>
      <c r="C341" s="7" t="s">
        <v>629</v>
      </c>
      <c r="D341" s="12" t="str">
        <f>LEFT(Table13[[#This Row],[Skill / Performance]],1)</f>
        <v>S</v>
      </c>
      <c r="E341" s="10" t="s">
        <v>156</v>
      </c>
      <c r="F341" s="7" t="s">
        <v>341</v>
      </c>
      <c r="G34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1" s="12"/>
      <c r="I341" s="12">
        <f ca="1">IF(ISBLANK(E341),"",IF(LEFT(E341,1)="P",3,IFERROR(IF(SEARCH(".",E341,3)&gt;0,IF(Table13[[#This Row],[Total]]&gt;0,1,Table13[[#This Row],[S Required]])),3)))</f>
        <v>1</v>
      </c>
      <c r="J341" s="12">
        <f>IF(ISBLANK(Table13[[#This Row],[Skill / Performance]]),"",COUNT(L341:AA341))</f>
        <v>0</v>
      </c>
      <c r="K341" s="12">
        <f ca="1">IF(Table13[[#This Row],[Total]]&gt;=Table13[[#This Row],[Required]],IF(Table13[[#This Row],[S Required]]=1,2,3),IF(Table13[[#This Row],[Total]]&gt;0,1,0))</f>
        <v>0</v>
      </c>
      <c r="L341" s="8"/>
      <c r="M341" s="8"/>
      <c r="N341" s="8"/>
      <c r="O341" s="9"/>
      <c r="P341" s="9"/>
      <c r="Q341" s="9"/>
      <c r="R341" s="9"/>
      <c r="S341" s="9"/>
      <c r="T341" s="9"/>
    </row>
    <row r="342" spans="1:20" s="3" customFormat="1" ht="15.95" customHeight="1" x14ac:dyDescent="0.25">
      <c r="A342"/>
      <c r="B342" s="7" t="s">
        <v>630</v>
      </c>
      <c r="C342" s="7" t="s">
        <v>629</v>
      </c>
      <c r="D342" s="12" t="str">
        <f>LEFT(Table13[[#This Row],[Skill / Performance]],1)</f>
        <v>S</v>
      </c>
      <c r="E342" s="10" t="s">
        <v>157</v>
      </c>
      <c r="F342" s="7" t="s">
        <v>342</v>
      </c>
      <c r="G34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2" s="12"/>
      <c r="I342" s="12">
        <f ca="1">IF(ISBLANK(E342),"",IF(LEFT(E342,1)="P",3,IFERROR(IF(SEARCH(".",E342,3)&gt;0,IF(Table13[[#This Row],[Total]]&gt;0,1,Table13[[#This Row],[S Required]])),3)))</f>
        <v>1</v>
      </c>
      <c r="J342" s="12">
        <f>IF(ISBLANK(Table13[[#This Row],[Skill / Performance]]),"",COUNT(L342:AA342))</f>
        <v>0</v>
      </c>
      <c r="K342" s="12">
        <f ca="1">IF(Table13[[#This Row],[Total]]&gt;=Table13[[#This Row],[Required]],IF(Table13[[#This Row],[S Required]]=1,2,3),IF(Table13[[#This Row],[Total]]&gt;0,1,0))</f>
        <v>0</v>
      </c>
      <c r="L342" s="8"/>
      <c r="M342" s="8"/>
      <c r="N342" s="8"/>
      <c r="O342" s="9"/>
      <c r="P342" s="9"/>
      <c r="Q342" s="9"/>
      <c r="R342" s="9"/>
      <c r="S342" s="9"/>
      <c r="T342" s="9"/>
    </row>
    <row r="343" spans="1:20" s="3" customFormat="1" ht="15.95" customHeight="1" x14ac:dyDescent="0.25">
      <c r="A343"/>
      <c r="B343" s="7" t="s">
        <v>630</v>
      </c>
      <c r="C343" s="7" t="s">
        <v>629</v>
      </c>
      <c r="D343" s="12" t="str">
        <f>LEFT(Table13[[#This Row],[Skill / Performance]],1)</f>
        <v>S</v>
      </c>
      <c r="E343" s="10" t="s">
        <v>158</v>
      </c>
      <c r="F343" s="7" t="s">
        <v>343</v>
      </c>
      <c r="G34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3" s="12"/>
      <c r="I343" s="12">
        <f ca="1">IF(ISBLANK(E343),"",IF(LEFT(E343,1)="P",3,IFERROR(IF(SEARCH(".",E343,3)&gt;0,IF(Table13[[#This Row],[Total]]&gt;0,1,Table13[[#This Row],[S Required]])),3)))</f>
        <v>1</v>
      </c>
      <c r="J343" s="12">
        <f>IF(ISBLANK(Table13[[#This Row],[Skill / Performance]]),"",COUNT(L343:AA343))</f>
        <v>0</v>
      </c>
      <c r="K343" s="12">
        <f ca="1">IF(Table13[[#This Row],[Total]]&gt;=Table13[[#This Row],[Required]],IF(Table13[[#This Row],[S Required]]=1,2,3),IF(Table13[[#This Row],[Total]]&gt;0,1,0))</f>
        <v>0</v>
      </c>
      <c r="L343" s="8"/>
      <c r="M343" s="8"/>
      <c r="N343" s="8"/>
      <c r="O343" s="9"/>
      <c r="P343" s="9"/>
      <c r="Q343" s="9"/>
      <c r="R343" s="9"/>
      <c r="S343" s="9"/>
      <c r="T343" s="9"/>
    </row>
    <row r="344" spans="1:20" s="3" customFormat="1" ht="15.95" customHeight="1" x14ac:dyDescent="0.25">
      <c r="A344"/>
      <c r="B344" s="7" t="s">
        <v>630</v>
      </c>
      <c r="C344" s="7" t="s">
        <v>629</v>
      </c>
      <c r="D344" s="12" t="str">
        <f>LEFT(Table13[[#This Row],[Skill / Performance]],1)</f>
        <v>S</v>
      </c>
      <c r="E344" s="10" t="s">
        <v>159</v>
      </c>
      <c r="F344" s="7" t="s">
        <v>424</v>
      </c>
      <c r="G34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4" s="12"/>
      <c r="I344" s="12">
        <f ca="1">IF(ISBLANK(E344),"",IF(LEFT(E344,1)="P",3,IFERROR(IF(SEARCH(".",E344,3)&gt;0,IF(Table13[[#This Row],[Total]]&gt;0,1,Table13[[#This Row],[S Required]])),3)))</f>
        <v>1</v>
      </c>
      <c r="J344" s="12">
        <f>IF(ISBLANK(Table13[[#This Row],[Skill / Performance]]),"",COUNT(L344:AA344))</f>
        <v>0</v>
      </c>
      <c r="K344" s="12">
        <f ca="1">IF(Table13[[#This Row],[Total]]&gt;=Table13[[#This Row],[Required]],IF(Table13[[#This Row],[S Required]]=1,2,3),IF(Table13[[#This Row],[Total]]&gt;0,1,0))</f>
        <v>0</v>
      </c>
      <c r="L344" s="8"/>
      <c r="M344" s="8"/>
      <c r="N344" s="8"/>
      <c r="O344" s="9"/>
      <c r="P344" s="9"/>
      <c r="Q344" s="9"/>
      <c r="R344" s="9"/>
      <c r="S344" s="9"/>
      <c r="T344" s="9"/>
    </row>
    <row r="345" spans="1:20" s="3" customFormat="1" ht="15.95" customHeight="1" x14ac:dyDescent="0.25">
      <c r="A345"/>
      <c r="B345" s="7" t="s">
        <v>630</v>
      </c>
      <c r="C345" s="7" t="s">
        <v>629</v>
      </c>
      <c r="D345" s="12" t="str">
        <f>LEFT(Table13[[#This Row],[Skill / Performance]],1)</f>
        <v>S</v>
      </c>
      <c r="E345" s="10" t="s">
        <v>160</v>
      </c>
      <c r="F345" s="7" t="s">
        <v>345</v>
      </c>
      <c r="G34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5" s="12"/>
      <c r="I345" s="12">
        <f ca="1">IF(ISBLANK(E345),"",IF(LEFT(E345,1)="P",3,IFERROR(IF(SEARCH(".",E345,3)&gt;0,IF(Table13[[#This Row],[Total]]&gt;0,1,Table13[[#This Row],[S Required]])),3)))</f>
        <v>1</v>
      </c>
      <c r="J345" s="12">
        <f>IF(ISBLANK(Table13[[#This Row],[Skill / Performance]]),"",COUNT(L345:AA345))</f>
        <v>0</v>
      </c>
      <c r="K345" s="12">
        <f ca="1">IF(Table13[[#This Row],[Total]]&gt;=Table13[[#This Row],[Required]],IF(Table13[[#This Row],[S Required]]=1,2,3),IF(Table13[[#This Row],[Total]]&gt;0,1,0))</f>
        <v>0</v>
      </c>
      <c r="L345" s="8"/>
      <c r="M345" s="8"/>
      <c r="N345" s="8"/>
      <c r="O345" s="9"/>
      <c r="P345" s="9"/>
      <c r="Q345" s="9"/>
      <c r="R345" s="9"/>
      <c r="S345" s="9"/>
      <c r="T345" s="9"/>
    </row>
    <row r="346" spans="1:20" s="3" customFormat="1" ht="15.95" customHeight="1" x14ac:dyDescent="0.25">
      <c r="A346"/>
      <c r="B346" s="7" t="s">
        <v>630</v>
      </c>
      <c r="C346" s="7" t="s">
        <v>629</v>
      </c>
      <c r="D346" s="12" t="str">
        <f>LEFT(Table13[[#This Row],[Skill / Performance]],1)</f>
        <v>S</v>
      </c>
      <c r="E346" s="10" t="s">
        <v>161</v>
      </c>
      <c r="F346" s="7" t="s">
        <v>346</v>
      </c>
      <c r="G34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6" s="12"/>
      <c r="I346" s="12">
        <f ca="1">IF(ISBLANK(E346),"",IF(LEFT(E346,1)="P",3,IFERROR(IF(SEARCH(".",E346,3)&gt;0,IF(Table13[[#This Row],[Total]]&gt;0,1,Table13[[#This Row],[S Required]])),3)))</f>
        <v>1</v>
      </c>
      <c r="J346" s="12">
        <f>IF(ISBLANK(Table13[[#This Row],[Skill / Performance]]),"",COUNT(L346:AA346))</f>
        <v>0</v>
      </c>
      <c r="K346" s="12">
        <f ca="1">IF(Table13[[#This Row],[Total]]&gt;=Table13[[#This Row],[Required]],IF(Table13[[#This Row],[S Required]]=1,2,3),IF(Table13[[#This Row],[Total]]&gt;0,1,0))</f>
        <v>0</v>
      </c>
      <c r="L346" s="8"/>
      <c r="M346" s="8"/>
      <c r="N346" s="8"/>
      <c r="O346" s="9"/>
      <c r="P346" s="9"/>
      <c r="Q346" s="9"/>
      <c r="R346" s="9"/>
      <c r="S346" s="9"/>
      <c r="T346" s="9"/>
    </row>
    <row r="347" spans="1:20" s="3" customFormat="1" ht="15.95" customHeight="1" x14ac:dyDescent="0.25">
      <c r="A347"/>
      <c r="B347" s="7" t="s">
        <v>630</v>
      </c>
      <c r="C347" s="7" t="s">
        <v>629</v>
      </c>
      <c r="D347" s="12" t="str">
        <f>LEFT(Table13[[#This Row],[Skill / Performance]],1)</f>
        <v>S</v>
      </c>
      <c r="E347" s="10" t="s">
        <v>162</v>
      </c>
      <c r="F347" s="7" t="s">
        <v>347</v>
      </c>
      <c r="G34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7" s="12"/>
      <c r="I347" s="12">
        <f ca="1">IF(ISBLANK(E347),"",IF(LEFT(E347,1)="P",3,IFERROR(IF(SEARCH(".",E347,3)&gt;0,IF(Table13[[#This Row],[Total]]&gt;0,1,Table13[[#This Row],[S Required]])),3)))</f>
        <v>1</v>
      </c>
      <c r="J347" s="12">
        <f>IF(ISBLANK(Table13[[#This Row],[Skill / Performance]]),"",COUNT(L347:AA347))</f>
        <v>0</v>
      </c>
      <c r="K347" s="12">
        <f ca="1">IF(Table13[[#This Row],[Total]]&gt;=Table13[[#This Row],[Required]],IF(Table13[[#This Row],[S Required]]=1,2,3),IF(Table13[[#This Row],[Total]]&gt;0,1,0))</f>
        <v>0</v>
      </c>
      <c r="L347" s="8"/>
      <c r="M347" s="8"/>
      <c r="N347" s="8"/>
      <c r="O347" s="9"/>
      <c r="P347" s="9"/>
      <c r="Q347" s="9"/>
      <c r="R347" s="9"/>
      <c r="S347" s="9"/>
      <c r="T347" s="9"/>
    </row>
    <row r="348" spans="1:20" s="3" customFormat="1" ht="15.95" customHeight="1" x14ac:dyDescent="0.25">
      <c r="A348"/>
      <c r="B348" s="7" t="s">
        <v>630</v>
      </c>
      <c r="C348" s="7" t="s">
        <v>629</v>
      </c>
      <c r="D348" s="12" t="str">
        <f>LEFT(Table13[[#This Row],[Skill / Performance]],1)</f>
        <v>S</v>
      </c>
      <c r="E348" s="10" t="s">
        <v>163</v>
      </c>
      <c r="F348" s="7" t="s">
        <v>425</v>
      </c>
      <c r="G34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48" s="12"/>
      <c r="I348" s="12">
        <f ca="1">IF(ISBLANK(E348),"",IF(LEFT(E348,1)="P",3,IFERROR(IF(SEARCH(".",E348,3)&gt;0,IF(Table13[[#This Row],[Total]]&gt;0,1,Table13[[#This Row],[S Required]])),3)))</f>
        <v>1</v>
      </c>
      <c r="J348" s="12">
        <f>IF(ISBLANK(Table13[[#This Row],[Skill / Performance]]),"",COUNT(L348:AA348))</f>
        <v>0</v>
      </c>
      <c r="K348" s="12">
        <f ca="1">IF(Table13[[#This Row],[Total]]&gt;=Table13[[#This Row],[Required]],IF(Table13[[#This Row],[S Required]]=1,2,3),IF(Table13[[#This Row],[Total]]&gt;0,1,0))</f>
        <v>0</v>
      </c>
      <c r="L348" s="8"/>
      <c r="M348" s="8"/>
      <c r="N348" s="8"/>
      <c r="O348" s="9"/>
      <c r="P348" s="9"/>
      <c r="Q348" s="9"/>
      <c r="R348" s="9"/>
      <c r="S348" s="9"/>
      <c r="T348" s="9"/>
    </row>
    <row r="349" spans="1:20" s="3" customFormat="1" ht="15.95" customHeight="1" x14ac:dyDescent="0.25">
      <c r="A349"/>
      <c r="B349" s="7" t="s">
        <v>630</v>
      </c>
      <c r="C349" s="7" t="s">
        <v>629</v>
      </c>
      <c r="D349" s="12" t="str">
        <f>LEFT(Table13[[#This Row],[Skill / Performance]],1)</f>
        <v>P</v>
      </c>
      <c r="E349" s="10" t="s">
        <v>137</v>
      </c>
      <c r="F349" s="7" t="s">
        <v>352</v>
      </c>
      <c r="G34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49" s="12"/>
      <c r="I349" s="12">
        <f>IF(ISBLANK(E349),"",IF(LEFT(E349,1)="P",3,IFERROR(IF(SEARCH(".",E349,3)&gt;0,IF(Table13[[#This Row],[Total]]&gt;0,1,Table13[[#This Row],[S Required]])),3)))</f>
        <v>3</v>
      </c>
      <c r="J349" s="12">
        <f>IF(ISBLANK(Table13[[#This Row],[Skill / Performance]]),"",COUNT(L349:AA349))</f>
        <v>0</v>
      </c>
      <c r="K349" s="12">
        <f>IF(Table13[[#This Row],[Total]]&gt;=Table13[[#This Row],[Required]],IF(Table13[[#This Row],[S Required]]=1,2,3),IF(Table13[[#This Row],[Total]]&gt;0,1,0))</f>
        <v>0</v>
      </c>
      <c r="L349" s="8"/>
      <c r="M349" s="8"/>
      <c r="N349" s="8"/>
      <c r="O349" s="9"/>
      <c r="P349" s="9"/>
      <c r="Q349" s="9"/>
      <c r="R349" s="9"/>
      <c r="S349" s="9"/>
      <c r="T349" s="9"/>
    </row>
    <row r="350" spans="1:20" s="3" customFormat="1" ht="30" x14ac:dyDescent="0.25">
      <c r="A350"/>
      <c r="B350" s="7" t="s">
        <v>630</v>
      </c>
      <c r="C350" s="7" t="s">
        <v>629</v>
      </c>
      <c r="D350" s="12" t="str">
        <f>LEFT(Table13[[#This Row],[Skill / Performance]],1)</f>
        <v>P</v>
      </c>
      <c r="E350" s="10" t="s">
        <v>142</v>
      </c>
      <c r="F350" s="7" t="s">
        <v>426</v>
      </c>
      <c r="G35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50" s="12"/>
      <c r="I350" s="12">
        <f>IF(ISBLANK(E350),"",IF(LEFT(E350,1)="P",3,IFERROR(IF(SEARCH(".",E350,3)&gt;0,IF(Table13[[#This Row],[Total]]&gt;0,1,Table13[[#This Row],[S Required]])),3)))</f>
        <v>3</v>
      </c>
      <c r="J350" s="12">
        <f>IF(ISBLANK(Table13[[#This Row],[Skill / Performance]]),"",COUNT(L350:AA350))</f>
        <v>0</v>
      </c>
      <c r="K350" s="12">
        <f>IF(Table13[[#This Row],[Total]]&gt;=Table13[[#This Row],[Required]],IF(Table13[[#This Row],[S Required]]=1,2,3),IF(Table13[[#This Row],[Total]]&gt;0,1,0))</f>
        <v>0</v>
      </c>
      <c r="L350" s="8"/>
      <c r="M350" s="8"/>
      <c r="N350" s="8"/>
      <c r="O350" s="9"/>
      <c r="P350" s="9"/>
      <c r="Q350" s="9"/>
      <c r="R350" s="9"/>
      <c r="S350" s="9"/>
      <c r="T350" s="9"/>
    </row>
    <row r="351" spans="1:20" s="3" customFormat="1" ht="15.95" customHeight="1" x14ac:dyDescent="0.25">
      <c r="A351"/>
      <c r="B351" s="7" t="s">
        <v>630</v>
      </c>
      <c r="C351" s="7" t="s">
        <v>629</v>
      </c>
      <c r="D351" s="12" t="str">
        <f>LEFT(Table13[[#This Row],[Skill / Performance]],1)</f>
        <v>P</v>
      </c>
      <c r="E351" s="10" t="s">
        <v>143</v>
      </c>
      <c r="F351" s="7" t="s">
        <v>427</v>
      </c>
      <c r="G35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51" s="12"/>
      <c r="I351" s="12">
        <f>IF(ISBLANK(E351),"",IF(LEFT(E351,1)="P",3,IFERROR(IF(SEARCH(".",E351,3)&gt;0,IF(Table13[[#This Row],[Total]]&gt;0,1,Table13[[#This Row],[S Required]])),3)))</f>
        <v>3</v>
      </c>
      <c r="J351" s="12">
        <f>IF(ISBLANK(Table13[[#This Row],[Skill / Performance]]),"",COUNT(L351:AA351))</f>
        <v>0</v>
      </c>
      <c r="K351" s="12">
        <f>IF(Table13[[#This Row],[Total]]&gt;=Table13[[#This Row],[Required]],IF(Table13[[#This Row],[S Required]]=1,2,3),IF(Table13[[#This Row],[Total]]&gt;0,1,0))</f>
        <v>0</v>
      </c>
      <c r="L351" s="8"/>
      <c r="M351" s="8"/>
      <c r="N351" s="8"/>
      <c r="O351" s="9"/>
      <c r="P351" s="9"/>
      <c r="Q351" s="9"/>
      <c r="R351" s="9"/>
      <c r="S351" s="9"/>
      <c r="T351" s="9"/>
    </row>
    <row r="352" spans="1:20" s="3" customFormat="1" ht="15.95" customHeight="1" x14ac:dyDescent="0.25">
      <c r="A352"/>
      <c r="B352" s="7" t="s">
        <v>630</v>
      </c>
      <c r="C352" s="7" t="s">
        <v>629</v>
      </c>
      <c r="D352" s="12" t="str">
        <f>LEFT(Table13[[#This Row],[Skill / Performance]],1)</f>
        <v>P</v>
      </c>
      <c r="E352" s="10" t="s">
        <v>292</v>
      </c>
      <c r="F352" s="7" t="s">
        <v>356</v>
      </c>
      <c r="G35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52" s="12"/>
      <c r="I352" s="12">
        <f>IF(ISBLANK(E352),"",IF(LEFT(E352,1)="P",3,IFERROR(IF(SEARCH(".",E352,3)&gt;0,IF(Table13[[#This Row],[Total]]&gt;0,1,Table13[[#This Row],[S Required]])),3)))</f>
        <v>3</v>
      </c>
      <c r="J352" s="12">
        <f>IF(ISBLANK(Table13[[#This Row],[Skill / Performance]]),"",COUNT(L352:AA352))</f>
        <v>0</v>
      </c>
      <c r="K352" s="12">
        <f>IF(Table13[[#This Row],[Total]]&gt;=Table13[[#This Row],[Required]],IF(Table13[[#This Row],[S Required]]=1,2,3),IF(Table13[[#This Row],[Total]]&gt;0,1,0))</f>
        <v>0</v>
      </c>
      <c r="L352" s="8"/>
      <c r="M352" s="8"/>
      <c r="N352" s="8"/>
      <c r="O352" s="9"/>
      <c r="P352" s="9"/>
      <c r="Q352" s="9"/>
      <c r="R352" s="9"/>
      <c r="S352" s="9"/>
      <c r="T352" s="9"/>
    </row>
    <row r="353" spans="1:20" s="3" customFormat="1" ht="15.95" customHeight="1" x14ac:dyDescent="0.25">
      <c r="A353"/>
      <c r="B353" s="7" t="s">
        <v>630</v>
      </c>
      <c r="C353" s="7" t="s">
        <v>629</v>
      </c>
      <c r="D353" s="12" t="str">
        <f>LEFT(Table13[[#This Row],[Skill / Performance]],1)</f>
        <v>S</v>
      </c>
      <c r="E353" s="10" t="s">
        <v>134</v>
      </c>
      <c r="F353" s="7" t="s">
        <v>428</v>
      </c>
      <c r="G353" s="7">
        <v>4</v>
      </c>
      <c r="H353" s="12">
        <f>COUNTIF(J354:J357, "&gt;0")</f>
        <v>0</v>
      </c>
      <c r="I353" s="12">
        <f>IF(ISBLANK(E353),"",IF(LEFT(E353,1)="P",3,IFERROR(IF(SEARCH(".",E353,3)&gt;0,IF(Table13[[#This Row],[Total]]&gt;0,1,Table13[[#This Row],[S Required]])),3)))</f>
        <v>3</v>
      </c>
      <c r="J353" s="12">
        <f>IF(ISBLANK(Table13[[#This Row],[Skill / Performance]]),"",COUNT(L353:AA353))</f>
        <v>0</v>
      </c>
      <c r="K353" s="12">
        <f>IF(Table13[[#This Row],[Total]]&gt;=Table13[[#This Row],[Required]],IF(Table13[[#This Row],[S Required]]=1,2,3),IF(Table13[[#This Row],[Total]]&gt;0,1,0))</f>
        <v>0</v>
      </c>
      <c r="L353" s="13" t="str">
        <f>IF(COUNTA(L354:L357)&gt;0,1,"")</f>
        <v/>
      </c>
      <c r="M353" s="13" t="str">
        <f t="shared" ref="M353:N353" si="76">IF(COUNTA(M354:M357)&gt;0,1,"")</f>
        <v/>
      </c>
      <c r="N353" s="13" t="str">
        <f t="shared" si="76"/>
        <v/>
      </c>
      <c r="O353" s="14" t="str">
        <f t="shared" ref="O353:T353" si="77">IF(COUNTA(O354:O357)&gt;0,1,"")</f>
        <v/>
      </c>
      <c r="P353" s="14" t="str">
        <f t="shared" si="77"/>
        <v/>
      </c>
      <c r="Q353" s="14" t="str">
        <f t="shared" si="77"/>
        <v/>
      </c>
      <c r="R353" s="14" t="str">
        <f t="shared" si="77"/>
        <v/>
      </c>
      <c r="S353" s="14" t="str">
        <f t="shared" si="77"/>
        <v/>
      </c>
      <c r="T353" s="14" t="str">
        <f t="shared" si="77"/>
        <v/>
      </c>
    </row>
    <row r="354" spans="1:20" s="3" customFormat="1" ht="15.95" customHeight="1" x14ac:dyDescent="0.25">
      <c r="A354"/>
      <c r="B354" s="7" t="s">
        <v>630</v>
      </c>
      <c r="C354" s="7" t="s">
        <v>629</v>
      </c>
      <c r="D354" s="12" t="str">
        <f>LEFT(Table13[[#This Row],[Skill / Performance]],1)</f>
        <v>S</v>
      </c>
      <c r="E354" s="10" t="s">
        <v>135</v>
      </c>
      <c r="F354" s="7" t="s">
        <v>349</v>
      </c>
      <c r="G35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54" s="12"/>
      <c r="I354" s="12">
        <f ca="1">IF(ISBLANK(E354),"",IF(LEFT(E354,1)="P",3,IFERROR(IF(SEARCH(".",E354,3)&gt;0,IF(Table13[[#This Row],[Total]]&gt;0,1,Table13[[#This Row],[S Required]])),3)))</f>
        <v>1</v>
      </c>
      <c r="J354" s="12">
        <f>IF(ISBLANK(Table13[[#This Row],[Skill / Performance]]),"",COUNT(L354:AA354))</f>
        <v>0</v>
      </c>
      <c r="K354" s="12">
        <f ca="1">IF(Table13[[#This Row],[Total]]&gt;=Table13[[#This Row],[Required]],IF(Table13[[#This Row],[S Required]]=1,2,3),IF(Table13[[#This Row],[Total]]&gt;0,1,0))</f>
        <v>0</v>
      </c>
      <c r="L354" s="8"/>
      <c r="M354" s="8"/>
      <c r="N354" s="8"/>
      <c r="O354" s="9"/>
      <c r="P354" s="9"/>
      <c r="Q354" s="9"/>
      <c r="R354" s="9"/>
      <c r="S354" s="9"/>
      <c r="T354" s="9"/>
    </row>
    <row r="355" spans="1:20" s="3" customFormat="1" ht="15.95" customHeight="1" x14ac:dyDescent="0.25">
      <c r="A355"/>
      <c r="B355" s="7" t="s">
        <v>630</v>
      </c>
      <c r="C355" s="7" t="s">
        <v>629</v>
      </c>
      <c r="D355" s="12" t="str">
        <f>LEFT(Table13[[#This Row],[Skill / Performance]],1)</f>
        <v>S</v>
      </c>
      <c r="E355" s="10" t="s">
        <v>164</v>
      </c>
      <c r="F355" s="7" t="s">
        <v>350</v>
      </c>
      <c r="G3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55" s="12"/>
      <c r="I355" s="12">
        <f ca="1">IF(ISBLANK(E355),"",IF(LEFT(E355,1)="P",3,IFERROR(IF(SEARCH(".",E355,3)&gt;0,IF(Table13[[#This Row],[Total]]&gt;0,1,Table13[[#This Row],[S Required]])),3)))</f>
        <v>1</v>
      </c>
      <c r="J355" s="12">
        <f>IF(ISBLANK(Table13[[#This Row],[Skill / Performance]]),"",COUNT(L355:AA355))</f>
        <v>0</v>
      </c>
      <c r="K355" s="12">
        <f ca="1">IF(Table13[[#This Row],[Total]]&gt;=Table13[[#This Row],[Required]],IF(Table13[[#This Row],[S Required]]=1,2,3),IF(Table13[[#This Row],[Total]]&gt;0,1,0))</f>
        <v>0</v>
      </c>
      <c r="L355" s="8"/>
      <c r="M355" s="8"/>
      <c r="N355" s="8"/>
      <c r="O355" s="9"/>
      <c r="P355" s="9"/>
      <c r="Q355" s="9"/>
      <c r="R355" s="9"/>
      <c r="S355" s="9"/>
      <c r="T355" s="9"/>
    </row>
    <row r="356" spans="1:20" s="3" customFormat="1" ht="15.95" customHeight="1" x14ac:dyDescent="0.25">
      <c r="A356"/>
      <c r="B356" s="7" t="s">
        <v>630</v>
      </c>
      <c r="C356" s="7" t="s">
        <v>629</v>
      </c>
      <c r="D356" s="12" t="str">
        <f>LEFT(Table13[[#This Row],[Skill / Performance]],1)</f>
        <v>S</v>
      </c>
      <c r="E356" s="10" t="s">
        <v>165</v>
      </c>
      <c r="F356" s="7" t="s">
        <v>351</v>
      </c>
      <c r="G3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56" s="12"/>
      <c r="I356" s="12">
        <f ca="1">IF(ISBLANK(E356),"",IF(LEFT(E356,1)="P",3,IFERROR(IF(SEARCH(".",E356,3)&gt;0,IF(Table13[[#This Row],[Total]]&gt;0,1,Table13[[#This Row],[S Required]])),3)))</f>
        <v>1</v>
      </c>
      <c r="J356" s="12">
        <f>IF(ISBLANK(Table13[[#This Row],[Skill / Performance]]),"",COUNT(L356:AA356))</f>
        <v>0</v>
      </c>
      <c r="K356" s="12">
        <f ca="1">IF(Table13[[#This Row],[Total]]&gt;=Table13[[#This Row],[Required]],IF(Table13[[#This Row],[S Required]]=1,2,3),IF(Table13[[#This Row],[Total]]&gt;0,1,0))</f>
        <v>0</v>
      </c>
      <c r="L356" s="8"/>
      <c r="M356" s="8"/>
      <c r="N356" s="8"/>
      <c r="O356" s="9"/>
      <c r="P356" s="9"/>
      <c r="Q356" s="9"/>
      <c r="R356" s="9"/>
      <c r="S356" s="9"/>
      <c r="T356" s="9"/>
    </row>
    <row r="357" spans="1:20" s="3" customFormat="1" ht="15.95" customHeight="1" x14ac:dyDescent="0.25">
      <c r="A357"/>
      <c r="B357" s="7" t="s">
        <v>630</v>
      </c>
      <c r="C357" s="7" t="s">
        <v>629</v>
      </c>
      <c r="D357" s="12" t="str">
        <f>LEFT(Table13[[#This Row],[Skill / Performance]],1)</f>
        <v>S</v>
      </c>
      <c r="E357" s="10" t="s">
        <v>166</v>
      </c>
      <c r="F357" s="7" t="s">
        <v>429</v>
      </c>
      <c r="G3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57" s="12"/>
      <c r="I357" s="12">
        <f ca="1">IF(ISBLANK(E357),"",IF(LEFT(E357,1)="P",3,IFERROR(IF(SEARCH(".",E357,3)&gt;0,IF(Table13[[#This Row],[Total]]&gt;0,1,Table13[[#This Row],[S Required]])),3)))</f>
        <v>1</v>
      </c>
      <c r="J357" s="12">
        <f>IF(ISBLANK(Table13[[#This Row],[Skill / Performance]]),"",COUNT(L357:AA357))</f>
        <v>0</v>
      </c>
      <c r="K357" s="12">
        <f ca="1">IF(Table13[[#This Row],[Total]]&gt;=Table13[[#This Row],[Required]],IF(Table13[[#This Row],[S Required]]=1,2,3),IF(Table13[[#This Row],[Total]]&gt;0,1,0))</f>
        <v>0</v>
      </c>
      <c r="L357" s="8"/>
      <c r="M357" s="8"/>
      <c r="N357" s="8"/>
      <c r="O357" s="9"/>
      <c r="P357" s="9"/>
      <c r="Q357" s="9"/>
      <c r="R357" s="9"/>
      <c r="S357" s="9"/>
      <c r="T357" s="9"/>
    </row>
    <row r="358" spans="1:20" s="3" customFormat="1" ht="15.95" customHeight="1" x14ac:dyDescent="0.25">
      <c r="A358"/>
      <c r="B358" s="7" t="s">
        <v>630</v>
      </c>
      <c r="C358" s="7" t="s">
        <v>629</v>
      </c>
      <c r="D358" s="12" t="str">
        <f>LEFT(Table13[[#This Row],[Skill / Performance]],1)</f>
        <v>P</v>
      </c>
      <c r="E358" s="10" t="s">
        <v>395</v>
      </c>
      <c r="F358" s="7" t="s">
        <v>430</v>
      </c>
      <c r="G35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58" s="12"/>
      <c r="I358" s="12">
        <f>IF(ISBLANK(E358),"",IF(LEFT(E358,1)="P",3,IFERROR(IF(SEARCH(".",E358,3)&gt;0,IF(Table13[[#This Row],[Total]]&gt;0,1,Table13[[#This Row],[S Required]])),3)))</f>
        <v>3</v>
      </c>
      <c r="J358" s="12">
        <f>IF(ISBLANK(Table13[[#This Row],[Skill / Performance]]),"",COUNT(L358:AA358))</f>
        <v>0</v>
      </c>
      <c r="K358" s="12">
        <f>IF(Table13[[#This Row],[Total]]&gt;=Table13[[#This Row],[Required]],IF(Table13[[#This Row],[S Required]]=1,2,3),IF(Table13[[#This Row],[Total]]&gt;0,1,0))</f>
        <v>0</v>
      </c>
      <c r="L358" s="8"/>
      <c r="M358" s="8"/>
      <c r="N358" s="8"/>
      <c r="O358" s="9"/>
      <c r="P358" s="9"/>
      <c r="Q358" s="9"/>
      <c r="R358" s="9"/>
      <c r="S358" s="9"/>
      <c r="T358" s="9"/>
    </row>
    <row r="359" spans="1:20" s="3" customFormat="1" ht="15.95" customHeight="1" x14ac:dyDescent="0.25">
      <c r="A359"/>
      <c r="B359" s="7" t="s">
        <v>630</v>
      </c>
      <c r="C359" s="7" t="s">
        <v>629</v>
      </c>
      <c r="D359" s="12" t="str">
        <f>LEFT(Table13[[#This Row],[Skill / Performance]],1)</f>
        <v>S</v>
      </c>
      <c r="E359" s="10" t="s">
        <v>138</v>
      </c>
      <c r="F359" s="7" t="s">
        <v>431</v>
      </c>
      <c r="G359" s="7">
        <v>1</v>
      </c>
      <c r="H359" s="12">
        <f>COUNTIF(J360:J361, "&gt;0")</f>
        <v>0</v>
      </c>
      <c r="I359" s="12">
        <f>IF(ISBLANK(E359),"",IF(LEFT(E359,1)="P",3,IFERROR(IF(SEARCH(".",E359,3)&gt;0,IF(Table13[[#This Row],[Total]]&gt;0,1,Table13[[#This Row],[S Required]])),3)))</f>
        <v>3</v>
      </c>
      <c r="J359" s="12">
        <f>IF(ISBLANK(Table13[[#This Row],[Skill / Performance]]),"",COUNT(L359:AA359))</f>
        <v>0</v>
      </c>
      <c r="K359" s="12">
        <f>IF(Table13[[#This Row],[Total]]&gt;=Table13[[#This Row],[Required]],IF(Table13[[#This Row],[S Required]]=1,2,3),IF(Table13[[#This Row],[Total]]&gt;0,1,0))</f>
        <v>0</v>
      </c>
      <c r="L359" s="13" t="str">
        <f>IF(COUNTA(L360:L361)&gt;0,1,"")</f>
        <v/>
      </c>
      <c r="M359" s="13" t="str">
        <f t="shared" ref="M359:N359" si="78">IF(COUNTA(M360:M361)&gt;0,1,"")</f>
        <v/>
      </c>
      <c r="N359" s="13" t="str">
        <f t="shared" si="78"/>
        <v/>
      </c>
      <c r="O359" s="14" t="str">
        <f t="shared" ref="O359:T359" si="79">IF(COUNTA(O360:O361)&gt;0,1,"")</f>
        <v/>
      </c>
      <c r="P359" s="14" t="str">
        <f t="shared" si="79"/>
        <v/>
      </c>
      <c r="Q359" s="14" t="str">
        <f t="shared" si="79"/>
        <v/>
      </c>
      <c r="R359" s="14" t="str">
        <f t="shared" si="79"/>
        <v/>
      </c>
      <c r="S359" s="14" t="str">
        <f t="shared" si="79"/>
        <v/>
      </c>
      <c r="T359" s="14" t="str">
        <f t="shared" si="79"/>
        <v/>
      </c>
    </row>
    <row r="360" spans="1:20" s="3" customFormat="1" ht="15.95" customHeight="1" x14ac:dyDescent="0.25">
      <c r="A360"/>
      <c r="B360" s="7" t="s">
        <v>630</v>
      </c>
      <c r="C360" s="7" t="s">
        <v>629</v>
      </c>
      <c r="D360" s="12" t="str">
        <f>LEFT(Table13[[#This Row],[Skill / Performance]],1)</f>
        <v>S</v>
      </c>
      <c r="E360" s="10" t="s">
        <v>139</v>
      </c>
      <c r="F360" s="7" t="s">
        <v>432</v>
      </c>
      <c r="G36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0" s="12"/>
      <c r="I360" s="12">
        <f ca="1">IF(ISBLANK(E360),"",IF(LEFT(E360,1)="P",3,IFERROR(IF(SEARCH(".",E360,3)&gt;0,IF(Table13[[#This Row],[Total]]&gt;0,1,Table13[[#This Row],[S Required]])),3)))</f>
        <v>1</v>
      </c>
      <c r="J360" s="12">
        <f>IF(ISBLANK(Table13[[#This Row],[Skill / Performance]]),"",COUNT(L360:AA360))</f>
        <v>0</v>
      </c>
      <c r="K360" s="12">
        <f ca="1">IF(Table13[[#This Row],[Total]]&gt;=Table13[[#This Row],[Required]],IF(Table13[[#This Row],[S Required]]=1,2,3),IF(Table13[[#This Row],[Total]]&gt;0,1,0))</f>
        <v>0</v>
      </c>
      <c r="L360" s="8"/>
      <c r="M360" s="8"/>
      <c r="N360" s="8"/>
      <c r="O360" s="9"/>
      <c r="P360" s="9"/>
      <c r="Q360" s="9"/>
      <c r="R360" s="9"/>
      <c r="S360" s="9"/>
      <c r="T360" s="9"/>
    </row>
    <row r="361" spans="1:20" s="3" customFormat="1" ht="15.95" customHeight="1" x14ac:dyDescent="0.25">
      <c r="A361"/>
      <c r="B361" s="7" t="s">
        <v>630</v>
      </c>
      <c r="C361" s="7" t="s">
        <v>629</v>
      </c>
      <c r="D361" s="12" t="str">
        <f>LEFT(Table13[[#This Row],[Skill / Performance]],1)</f>
        <v>S</v>
      </c>
      <c r="E361" s="10" t="s">
        <v>140</v>
      </c>
      <c r="F361" s="7" t="s">
        <v>433</v>
      </c>
      <c r="G36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1" s="12"/>
      <c r="I361" s="12">
        <f ca="1">IF(ISBLANK(E361),"",IF(LEFT(E361,1)="P",3,IFERROR(IF(SEARCH(".",E361,3)&gt;0,IF(Table13[[#This Row],[Total]]&gt;0,1,Table13[[#This Row],[S Required]])),3)))</f>
        <v>1</v>
      </c>
      <c r="J361" s="12">
        <f>IF(ISBLANK(Table13[[#This Row],[Skill / Performance]]),"",COUNT(L361:AA361))</f>
        <v>0</v>
      </c>
      <c r="K361" s="12">
        <f ca="1">IF(Table13[[#This Row],[Total]]&gt;=Table13[[#This Row],[Required]],IF(Table13[[#This Row],[S Required]]=1,2,3),IF(Table13[[#This Row],[Total]]&gt;0,1,0))</f>
        <v>0</v>
      </c>
      <c r="L361" s="8"/>
      <c r="M361" s="8"/>
      <c r="N361" s="8"/>
      <c r="O361" s="9"/>
      <c r="P361" s="9"/>
      <c r="Q361" s="9"/>
      <c r="R361" s="9"/>
      <c r="S361" s="9"/>
      <c r="T361" s="9"/>
    </row>
    <row r="362" spans="1:20" s="3" customFormat="1" ht="15.95" customHeight="1" x14ac:dyDescent="0.25">
      <c r="A362"/>
      <c r="B362" s="7" t="s">
        <v>630</v>
      </c>
      <c r="C362" s="7" t="s">
        <v>629</v>
      </c>
      <c r="D362" s="12" t="str">
        <f>LEFT(Table13[[#This Row],[Skill / Performance]],1)</f>
        <v>S</v>
      </c>
      <c r="E362" s="10" t="s">
        <v>144</v>
      </c>
      <c r="F362" s="7" t="s">
        <v>434</v>
      </c>
      <c r="G362" s="7">
        <v>5</v>
      </c>
      <c r="H362" s="12">
        <f>COUNTIF(J363:J370, "&gt;0")</f>
        <v>0</v>
      </c>
      <c r="I362" s="12">
        <f>IF(ISBLANK(E362),"",IF(LEFT(E362,1)="P",3,IFERROR(IF(SEARCH(".",E362,3)&gt;0,IF(Table13[[#This Row],[Total]]&gt;0,1,Table13[[#This Row],[S Required]])),3)))</f>
        <v>3</v>
      </c>
      <c r="J362" s="12">
        <f>IF(ISBLANK(Table13[[#This Row],[Skill / Performance]]),"",COUNT(L362:AA362))</f>
        <v>0</v>
      </c>
      <c r="K362" s="12">
        <f>IF(Table13[[#This Row],[Total]]&gt;=Table13[[#This Row],[Required]],IF(Table13[[#This Row],[S Required]]=1,2,3),IF(Table13[[#This Row],[Total]]&gt;0,1,0))</f>
        <v>0</v>
      </c>
      <c r="L362" s="13" t="str">
        <f>IF(COUNTA(L363:L370)&gt;0,1,"")</f>
        <v/>
      </c>
      <c r="M362" s="13" t="str">
        <f t="shared" ref="M362:N362" si="80">IF(COUNTA(M363:M370)&gt;0,1,"")</f>
        <v/>
      </c>
      <c r="N362" s="13" t="str">
        <f t="shared" si="80"/>
        <v/>
      </c>
      <c r="O362" s="14" t="str">
        <f t="shared" ref="O362:T362" si="81">IF(COUNTA(O363:O370)&gt;0,1,"")</f>
        <v/>
      </c>
      <c r="P362" s="14" t="str">
        <f t="shared" si="81"/>
        <v/>
      </c>
      <c r="Q362" s="14" t="str">
        <f t="shared" si="81"/>
        <v/>
      </c>
      <c r="R362" s="14" t="str">
        <f t="shared" si="81"/>
        <v/>
      </c>
      <c r="S362" s="14" t="str">
        <f t="shared" si="81"/>
        <v/>
      </c>
      <c r="T362" s="14" t="str">
        <f t="shared" si="81"/>
        <v/>
      </c>
    </row>
    <row r="363" spans="1:20" s="3" customFormat="1" ht="15.95" customHeight="1" x14ac:dyDescent="0.25">
      <c r="A363"/>
      <c r="B363" s="7" t="s">
        <v>630</v>
      </c>
      <c r="C363" s="7" t="s">
        <v>629</v>
      </c>
      <c r="D363" s="12" t="str">
        <f>LEFT(Table13[[#This Row],[Skill / Performance]],1)</f>
        <v>S</v>
      </c>
      <c r="E363" s="10" t="s">
        <v>145</v>
      </c>
      <c r="F363" s="7" t="s">
        <v>435</v>
      </c>
      <c r="G36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3" s="12"/>
      <c r="I363" s="12">
        <f ca="1">IF(ISBLANK(E363),"",IF(LEFT(E363,1)="P",3,IFERROR(IF(SEARCH(".",E363,3)&gt;0,IF(Table13[[#This Row],[Total]]&gt;0,1,Table13[[#This Row],[S Required]])),3)))</f>
        <v>1</v>
      </c>
      <c r="J363" s="12">
        <f>IF(ISBLANK(Table13[[#This Row],[Skill / Performance]]),"",COUNT(L363:AA363))</f>
        <v>0</v>
      </c>
      <c r="K363" s="12">
        <f ca="1">IF(Table13[[#This Row],[Total]]&gt;=Table13[[#This Row],[Required]],IF(Table13[[#This Row],[S Required]]=1,2,3),IF(Table13[[#This Row],[Total]]&gt;0,1,0))</f>
        <v>0</v>
      </c>
      <c r="L363" s="8"/>
      <c r="M363" s="8"/>
      <c r="N363" s="8"/>
      <c r="O363" s="9"/>
      <c r="P363" s="9"/>
      <c r="Q363" s="9"/>
      <c r="R363" s="9"/>
      <c r="S363" s="9"/>
      <c r="T363" s="9"/>
    </row>
    <row r="364" spans="1:20" s="3" customFormat="1" ht="15.95" customHeight="1" x14ac:dyDescent="0.25">
      <c r="A364"/>
      <c r="B364" s="7" t="s">
        <v>630</v>
      </c>
      <c r="C364" s="7" t="s">
        <v>629</v>
      </c>
      <c r="D364" s="12" t="str">
        <f>LEFT(Table13[[#This Row],[Skill / Performance]],1)</f>
        <v>S</v>
      </c>
      <c r="E364" s="10" t="s">
        <v>146</v>
      </c>
      <c r="F364" s="7" t="s">
        <v>363</v>
      </c>
      <c r="G36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4" s="12"/>
      <c r="I364" s="12">
        <f ca="1">IF(ISBLANK(E364),"",IF(LEFT(E364,1)="P",3,IFERROR(IF(SEARCH(".",E364,3)&gt;0,IF(Table13[[#This Row],[Total]]&gt;0,1,Table13[[#This Row],[S Required]])),3)))</f>
        <v>1</v>
      </c>
      <c r="J364" s="12">
        <f>IF(ISBLANK(Table13[[#This Row],[Skill / Performance]]),"",COUNT(L364:AA364))</f>
        <v>0</v>
      </c>
      <c r="K364" s="12">
        <f ca="1">IF(Table13[[#This Row],[Total]]&gt;=Table13[[#This Row],[Required]],IF(Table13[[#This Row],[S Required]]=1,2,3),IF(Table13[[#This Row],[Total]]&gt;0,1,0))</f>
        <v>0</v>
      </c>
      <c r="L364" s="8"/>
      <c r="M364" s="8"/>
      <c r="N364" s="8"/>
      <c r="O364" s="9"/>
      <c r="P364" s="9"/>
      <c r="Q364" s="9"/>
      <c r="R364" s="9"/>
      <c r="S364" s="9"/>
      <c r="T364" s="9"/>
    </row>
    <row r="365" spans="1:20" s="3" customFormat="1" ht="15.95" customHeight="1" x14ac:dyDescent="0.25">
      <c r="A365"/>
      <c r="B365" s="7" t="s">
        <v>630</v>
      </c>
      <c r="C365" s="7" t="s">
        <v>629</v>
      </c>
      <c r="D365" s="12" t="str">
        <f>LEFT(Table13[[#This Row],[Skill / Performance]],1)</f>
        <v>S</v>
      </c>
      <c r="E365" s="10" t="s">
        <v>174</v>
      </c>
      <c r="F365" s="7" t="s">
        <v>364</v>
      </c>
      <c r="G36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5" s="12"/>
      <c r="I365" s="12">
        <f ca="1">IF(ISBLANK(E365),"",IF(LEFT(E365,1)="P",3,IFERROR(IF(SEARCH(".",E365,3)&gt;0,IF(Table13[[#This Row],[Total]]&gt;0,1,Table13[[#This Row],[S Required]])),3)))</f>
        <v>1</v>
      </c>
      <c r="J365" s="12">
        <f>IF(ISBLANK(Table13[[#This Row],[Skill / Performance]]),"",COUNT(L365:AA365))</f>
        <v>0</v>
      </c>
      <c r="K365" s="12">
        <f ca="1">IF(Table13[[#This Row],[Total]]&gt;=Table13[[#This Row],[Required]],IF(Table13[[#This Row],[S Required]]=1,2,3),IF(Table13[[#This Row],[Total]]&gt;0,1,0))</f>
        <v>0</v>
      </c>
      <c r="L365" s="8"/>
      <c r="M365" s="8"/>
      <c r="N365" s="8"/>
      <c r="O365" s="9"/>
      <c r="P365" s="9"/>
      <c r="Q365" s="9"/>
      <c r="R365" s="9"/>
      <c r="S365" s="9"/>
      <c r="T365" s="9"/>
    </row>
    <row r="366" spans="1:20" s="3" customFormat="1" ht="15.95" customHeight="1" x14ac:dyDescent="0.25">
      <c r="A366"/>
      <c r="B366" s="7" t="s">
        <v>630</v>
      </c>
      <c r="C366" s="7" t="s">
        <v>629</v>
      </c>
      <c r="D366" s="12" t="str">
        <f>LEFT(Table13[[#This Row],[Skill / Performance]],1)</f>
        <v>S</v>
      </c>
      <c r="E366" s="10" t="s">
        <v>175</v>
      </c>
      <c r="F366" s="7" t="s">
        <v>366</v>
      </c>
      <c r="G36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6" s="12"/>
      <c r="I366" s="12">
        <f ca="1">IF(ISBLANK(E366),"",IF(LEFT(E366,1)="P",3,IFERROR(IF(SEARCH(".",E366,3)&gt;0,IF(Table13[[#This Row],[Total]]&gt;0,1,Table13[[#This Row],[S Required]])),3)))</f>
        <v>1</v>
      </c>
      <c r="J366" s="12">
        <f>IF(ISBLANK(Table13[[#This Row],[Skill / Performance]]),"",COUNT(L366:AA366))</f>
        <v>0</v>
      </c>
      <c r="K366" s="12">
        <f ca="1">IF(Table13[[#This Row],[Total]]&gt;=Table13[[#This Row],[Required]],IF(Table13[[#This Row],[S Required]]=1,2,3),IF(Table13[[#This Row],[Total]]&gt;0,1,0))</f>
        <v>0</v>
      </c>
      <c r="L366" s="8"/>
      <c r="M366" s="8"/>
      <c r="N366" s="8"/>
      <c r="O366" s="9"/>
      <c r="P366" s="9"/>
      <c r="Q366" s="9"/>
      <c r="R366" s="9"/>
      <c r="S366" s="9"/>
      <c r="T366" s="9"/>
    </row>
    <row r="367" spans="1:20" s="3" customFormat="1" ht="15.95" customHeight="1" x14ac:dyDescent="0.25">
      <c r="A367"/>
      <c r="B367" s="7" t="s">
        <v>630</v>
      </c>
      <c r="C367" s="7" t="s">
        <v>629</v>
      </c>
      <c r="D367" s="12" t="str">
        <f>LEFT(Table13[[#This Row],[Skill / Performance]],1)</f>
        <v>S</v>
      </c>
      <c r="E367" s="10" t="s">
        <v>176</v>
      </c>
      <c r="F367" s="7" t="s">
        <v>436</v>
      </c>
      <c r="G36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7" s="12"/>
      <c r="I367" s="12">
        <f ca="1">IF(ISBLANK(E367),"",IF(LEFT(E367,1)="P",3,IFERROR(IF(SEARCH(".",E367,3)&gt;0,IF(Table13[[#This Row],[Total]]&gt;0,1,Table13[[#This Row],[S Required]])),3)))</f>
        <v>1</v>
      </c>
      <c r="J367" s="12">
        <f>IF(ISBLANK(Table13[[#This Row],[Skill / Performance]]),"",COUNT(L367:AA367))</f>
        <v>0</v>
      </c>
      <c r="K367" s="12">
        <f ca="1">IF(Table13[[#This Row],[Total]]&gt;=Table13[[#This Row],[Required]],IF(Table13[[#This Row],[S Required]]=1,2,3),IF(Table13[[#This Row],[Total]]&gt;0,1,0))</f>
        <v>0</v>
      </c>
      <c r="L367" s="8"/>
      <c r="M367" s="8"/>
      <c r="N367" s="8"/>
      <c r="O367" s="9"/>
      <c r="P367" s="9"/>
      <c r="Q367" s="9"/>
      <c r="R367" s="9"/>
      <c r="S367" s="9"/>
      <c r="T367" s="9"/>
    </row>
    <row r="368" spans="1:20" s="3" customFormat="1" ht="15.95" customHeight="1" x14ac:dyDescent="0.25">
      <c r="A368"/>
      <c r="B368" s="7" t="s">
        <v>630</v>
      </c>
      <c r="C368" s="7" t="s">
        <v>629</v>
      </c>
      <c r="D368" s="12" t="str">
        <f>LEFT(Table13[[#This Row],[Skill / Performance]],1)</f>
        <v>S</v>
      </c>
      <c r="E368" s="10" t="s">
        <v>147</v>
      </c>
      <c r="F368" s="7" t="s">
        <v>370</v>
      </c>
      <c r="G36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8" s="12"/>
      <c r="I368" s="12">
        <f ca="1">IF(ISBLANK(E368),"",IF(LEFT(E368,1)="P",3,IFERROR(IF(SEARCH(".",E368,3)&gt;0,IF(Table13[[#This Row],[Total]]&gt;0,1,Table13[[#This Row],[S Required]])),3)))</f>
        <v>1</v>
      </c>
      <c r="J368" s="12">
        <f>IF(ISBLANK(Table13[[#This Row],[Skill / Performance]]),"",COUNT(L368:AA368))</f>
        <v>0</v>
      </c>
      <c r="K368" s="12">
        <f ca="1">IF(Table13[[#This Row],[Total]]&gt;=Table13[[#This Row],[Required]],IF(Table13[[#This Row],[S Required]]=1,2,3),IF(Table13[[#This Row],[Total]]&gt;0,1,0))</f>
        <v>0</v>
      </c>
      <c r="L368" s="8"/>
      <c r="M368" s="8"/>
      <c r="N368" s="8"/>
      <c r="O368" s="9"/>
      <c r="P368" s="9"/>
      <c r="Q368" s="9"/>
      <c r="R368" s="9"/>
      <c r="S368" s="9"/>
      <c r="T368" s="9"/>
    </row>
    <row r="369" spans="1:20" s="3" customFormat="1" ht="15.95" customHeight="1" x14ac:dyDescent="0.25">
      <c r="A369"/>
      <c r="B369" s="7" t="s">
        <v>630</v>
      </c>
      <c r="C369" s="7" t="s">
        <v>629</v>
      </c>
      <c r="D369" s="12" t="str">
        <f>LEFT(Table13[[#This Row],[Skill / Performance]],1)</f>
        <v>S</v>
      </c>
      <c r="E369" s="10" t="s">
        <v>392</v>
      </c>
      <c r="F369" s="7" t="s">
        <v>437</v>
      </c>
      <c r="G36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69" s="12"/>
      <c r="I369" s="12">
        <f ca="1">IF(ISBLANK(E369),"",IF(LEFT(E369,1)="P",3,IFERROR(IF(SEARCH(".",E369,3)&gt;0,IF(Table13[[#This Row],[Total]]&gt;0,1,Table13[[#This Row],[S Required]])),3)))</f>
        <v>1</v>
      </c>
      <c r="J369" s="12">
        <f>IF(ISBLANK(Table13[[#This Row],[Skill / Performance]]),"",COUNT(L369:AA369))</f>
        <v>0</v>
      </c>
      <c r="K369" s="12">
        <f ca="1">IF(Table13[[#This Row],[Total]]&gt;=Table13[[#This Row],[Required]],IF(Table13[[#This Row],[S Required]]=1,2,3),IF(Table13[[#This Row],[Total]]&gt;0,1,0))</f>
        <v>0</v>
      </c>
      <c r="L369" s="8"/>
      <c r="M369" s="8"/>
      <c r="N369" s="8"/>
      <c r="O369" s="9"/>
      <c r="P369" s="9"/>
      <c r="Q369" s="9"/>
      <c r="R369" s="9"/>
      <c r="S369" s="9"/>
      <c r="T369" s="9"/>
    </row>
    <row r="370" spans="1:20" s="3" customFormat="1" ht="15.95" customHeight="1" x14ac:dyDescent="0.25">
      <c r="A370"/>
      <c r="B370" s="7" t="s">
        <v>630</v>
      </c>
      <c r="C370" s="7" t="s">
        <v>629</v>
      </c>
      <c r="D370" s="12" t="str">
        <f>LEFT(Table13[[#This Row],[Skill / Performance]],1)</f>
        <v>S</v>
      </c>
      <c r="E370" s="10" t="s">
        <v>393</v>
      </c>
      <c r="F370" s="7" t="s">
        <v>438</v>
      </c>
      <c r="G37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0" s="12"/>
      <c r="I370" s="12">
        <f ca="1">IF(ISBLANK(E370),"",IF(LEFT(E370,1)="P",3,IFERROR(IF(SEARCH(".",E370,3)&gt;0,IF(Table13[[#This Row],[Total]]&gt;0,1,Table13[[#This Row],[S Required]])),3)))</f>
        <v>1</v>
      </c>
      <c r="J370" s="12">
        <f>IF(ISBLANK(Table13[[#This Row],[Skill / Performance]]),"",COUNT(L370:AA370))</f>
        <v>0</v>
      </c>
      <c r="K370" s="12">
        <f ca="1">IF(Table13[[#This Row],[Total]]&gt;=Table13[[#This Row],[Required]],IF(Table13[[#This Row],[S Required]]=1,2,3),IF(Table13[[#This Row],[Total]]&gt;0,1,0))</f>
        <v>0</v>
      </c>
      <c r="L370" s="8"/>
      <c r="M370" s="8"/>
      <c r="N370" s="8"/>
      <c r="O370" s="9"/>
      <c r="P370" s="9"/>
      <c r="Q370" s="9"/>
      <c r="R370" s="9"/>
      <c r="S370" s="9"/>
      <c r="T370" s="9"/>
    </row>
    <row r="371" spans="1:20" s="3" customFormat="1" ht="15.95" customHeight="1" x14ac:dyDescent="0.25">
      <c r="A371"/>
      <c r="B371" s="7" t="s">
        <v>630</v>
      </c>
      <c r="C371" s="7" t="s">
        <v>629</v>
      </c>
      <c r="D371" s="12" t="str">
        <f>LEFT(Table13[[#This Row],[Skill / Performance]],1)</f>
        <v>P</v>
      </c>
      <c r="E371" s="10" t="s">
        <v>396</v>
      </c>
      <c r="F371" s="7" t="s">
        <v>439</v>
      </c>
      <c r="G37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71" s="12"/>
      <c r="I371" s="12">
        <f>IF(ISBLANK(E371),"",IF(LEFT(E371,1)="P",3,IFERROR(IF(SEARCH(".",E371,3)&gt;0,IF(Table13[[#This Row],[Total]]&gt;0,1,Table13[[#This Row],[S Required]])),3)))</f>
        <v>3</v>
      </c>
      <c r="J371" s="12">
        <f>IF(ISBLANK(Table13[[#This Row],[Skill / Performance]]),"",COUNT(L371:AA371))</f>
        <v>0</v>
      </c>
      <c r="K371" s="12">
        <f>IF(Table13[[#This Row],[Total]]&gt;=Table13[[#This Row],[Required]],IF(Table13[[#This Row],[S Required]]=1,2,3),IF(Table13[[#This Row],[Total]]&gt;0,1,0))</f>
        <v>0</v>
      </c>
      <c r="L371" s="8"/>
      <c r="M371" s="8"/>
      <c r="N371" s="8"/>
      <c r="O371" s="9"/>
      <c r="P371" s="9"/>
      <c r="Q371" s="9"/>
      <c r="R371" s="9"/>
      <c r="S371" s="9"/>
      <c r="T371" s="9"/>
    </row>
    <row r="372" spans="1:20" s="3" customFormat="1" ht="15.95" customHeight="1" x14ac:dyDescent="0.25">
      <c r="A372"/>
      <c r="B372" s="7" t="s">
        <v>630</v>
      </c>
      <c r="C372" s="7" t="s">
        <v>629</v>
      </c>
      <c r="D372" s="12" t="str">
        <f>LEFT(Table13[[#This Row],[Skill / Performance]],1)</f>
        <v>S</v>
      </c>
      <c r="E372" s="10" t="s">
        <v>148</v>
      </c>
      <c r="F372" s="7" t="s">
        <v>440</v>
      </c>
      <c r="G372" s="7">
        <v>5</v>
      </c>
      <c r="H372" s="12">
        <f>COUNTIF(J373:J377, "&gt;0")</f>
        <v>0</v>
      </c>
      <c r="I372" s="12">
        <f>IF(ISBLANK(E372),"",IF(LEFT(E372,1)="P",3,IFERROR(IF(SEARCH(".",E372,3)&gt;0,IF(Table13[[#This Row],[Total]]&gt;0,1,Table13[[#This Row],[S Required]])),3)))</f>
        <v>3</v>
      </c>
      <c r="J372" s="12">
        <f>IF(ISBLANK(Table13[[#This Row],[Skill / Performance]]),"",COUNT(L372:AA372))</f>
        <v>0</v>
      </c>
      <c r="K372" s="12">
        <f>IF(Table13[[#This Row],[Total]]&gt;=Table13[[#This Row],[Required]],IF(Table13[[#This Row],[S Required]]=1,2,3),IF(Table13[[#This Row],[Total]]&gt;0,1,0))</f>
        <v>0</v>
      </c>
      <c r="L372" s="13" t="str">
        <f>IF(COUNTA(L373:L377)&gt;0,1,"")</f>
        <v/>
      </c>
      <c r="M372" s="13" t="str">
        <f t="shared" ref="M372:N372" si="82">IF(COUNTA(M373:M377)&gt;0,1,"")</f>
        <v/>
      </c>
      <c r="N372" s="13" t="str">
        <f t="shared" si="82"/>
        <v/>
      </c>
      <c r="O372" s="14" t="str">
        <f t="shared" ref="O372:T372" si="83">IF(COUNTA(O373:O377)&gt;0,1,"")</f>
        <v/>
      </c>
      <c r="P372" s="14" t="str">
        <f t="shared" si="83"/>
        <v/>
      </c>
      <c r="Q372" s="14" t="str">
        <f t="shared" si="83"/>
        <v/>
      </c>
      <c r="R372" s="14" t="str">
        <f t="shared" si="83"/>
        <v/>
      </c>
      <c r="S372" s="14" t="str">
        <f t="shared" si="83"/>
        <v/>
      </c>
      <c r="T372" s="14" t="str">
        <f t="shared" si="83"/>
        <v/>
      </c>
    </row>
    <row r="373" spans="1:20" s="3" customFormat="1" ht="15.95" customHeight="1" x14ac:dyDescent="0.25">
      <c r="A373"/>
      <c r="B373" s="7" t="s">
        <v>630</v>
      </c>
      <c r="C373" s="7" t="s">
        <v>629</v>
      </c>
      <c r="D373" s="12" t="str">
        <f>LEFT(Table13[[#This Row],[Skill / Performance]],1)</f>
        <v>S</v>
      </c>
      <c r="E373" s="10" t="s">
        <v>149</v>
      </c>
      <c r="F373" s="7" t="s">
        <v>374</v>
      </c>
      <c r="G37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3" s="12"/>
      <c r="I373" s="12">
        <f ca="1">IF(ISBLANK(E373),"",IF(LEFT(E373,1)="P",3,IFERROR(IF(SEARCH(".",E373,3)&gt;0,IF(Table13[[#This Row],[Total]]&gt;0,1,Table13[[#This Row],[S Required]])),3)))</f>
        <v>1</v>
      </c>
      <c r="J373" s="12">
        <f>IF(ISBLANK(Table13[[#This Row],[Skill / Performance]]),"",COUNT(L373:AA373))</f>
        <v>0</v>
      </c>
      <c r="K373" s="12">
        <f ca="1">IF(Table13[[#This Row],[Total]]&gt;=Table13[[#This Row],[Required]],IF(Table13[[#This Row],[S Required]]=1,2,3),IF(Table13[[#This Row],[Total]]&gt;0,1,0))</f>
        <v>0</v>
      </c>
      <c r="L373" s="8"/>
      <c r="M373" s="8"/>
      <c r="N373" s="8"/>
      <c r="O373" s="9"/>
      <c r="P373" s="9"/>
      <c r="Q373" s="9"/>
      <c r="R373" s="9"/>
      <c r="S373" s="9"/>
      <c r="T373" s="9"/>
    </row>
    <row r="374" spans="1:20" s="3" customFormat="1" ht="15.95" customHeight="1" x14ac:dyDescent="0.25">
      <c r="A374"/>
      <c r="B374" s="7" t="s">
        <v>630</v>
      </c>
      <c r="C374" s="7" t="s">
        <v>629</v>
      </c>
      <c r="D374" s="12" t="str">
        <f>LEFT(Table13[[#This Row],[Skill / Performance]],1)</f>
        <v>S</v>
      </c>
      <c r="E374" s="10" t="s">
        <v>150</v>
      </c>
      <c r="F374" s="7" t="s">
        <v>441</v>
      </c>
      <c r="G37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4" s="12"/>
      <c r="I374" s="12">
        <f ca="1">IF(ISBLANK(E374),"",IF(LEFT(E374,1)="P",3,IFERROR(IF(SEARCH(".",E374,3)&gt;0,IF(Table13[[#This Row],[Total]]&gt;0,1,Table13[[#This Row],[S Required]])),3)))</f>
        <v>1</v>
      </c>
      <c r="J374" s="12">
        <f>IF(ISBLANK(Table13[[#This Row],[Skill / Performance]]),"",COUNT(L374:AA374))</f>
        <v>0</v>
      </c>
      <c r="K374" s="12">
        <f ca="1">IF(Table13[[#This Row],[Total]]&gt;=Table13[[#This Row],[Required]],IF(Table13[[#This Row],[S Required]]=1,2,3),IF(Table13[[#This Row],[Total]]&gt;0,1,0))</f>
        <v>0</v>
      </c>
      <c r="L374" s="8"/>
      <c r="M374" s="8"/>
      <c r="N374" s="8"/>
      <c r="O374" s="9"/>
      <c r="P374" s="9"/>
      <c r="Q374" s="9"/>
      <c r="R374" s="9"/>
      <c r="S374" s="9"/>
      <c r="T374" s="9"/>
    </row>
    <row r="375" spans="1:20" s="3" customFormat="1" ht="15.95" customHeight="1" x14ac:dyDescent="0.25">
      <c r="A375"/>
      <c r="B375" s="7" t="s">
        <v>630</v>
      </c>
      <c r="C375" s="7" t="s">
        <v>629</v>
      </c>
      <c r="D375" s="12" t="str">
        <f>LEFT(Table13[[#This Row],[Skill / Performance]],1)</f>
        <v>S</v>
      </c>
      <c r="E375" s="10" t="s">
        <v>151</v>
      </c>
      <c r="F375" s="7" t="s">
        <v>376</v>
      </c>
      <c r="G37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5" s="12"/>
      <c r="I375" s="12">
        <f ca="1">IF(ISBLANK(E375),"",IF(LEFT(E375,1)="P",3,IFERROR(IF(SEARCH(".",E375,3)&gt;0,IF(Table13[[#This Row],[Total]]&gt;0,1,Table13[[#This Row],[S Required]])),3)))</f>
        <v>1</v>
      </c>
      <c r="J375" s="12">
        <f>IF(ISBLANK(Table13[[#This Row],[Skill / Performance]]),"",COUNT(L375:AA375))</f>
        <v>0</v>
      </c>
      <c r="K375" s="12">
        <f ca="1">IF(Table13[[#This Row],[Total]]&gt;=Table13[[#This Row],[Required]],IF(Table13[[#This Row],[S Required]]=1,2,3),IF(Table13[[#This Row],[Total]]&gt;0,1,0))</f>
        <v>0</v>
      </c>
      <c r="L375" s="8"/>
      <c r="M375" s="8"/>
      <c r="N375" s="8"/>
      <c r="O375" s="9"/>
      <c r="P375" s="9"/>
      <c r="Q375" s="9"/>
      <c r="R375" s="9"/>
      <c r="S375" s="9"/>
      <c r="T375" s="9"/>
    </row>
    <row r="376" spans="1:20" s="3" customFormat="1" ht="15.95" customHeight="1" x14ac:dyDescent="0.25">
      <c r="A376"/>
      <c r="B376" s="7" t="s">
        <v>630</v>
      </c>
      <c r="C376" s="7" t="s">
        <v>629</v>
      </c>
      <c r="D376" s="12" t="str">
        <f>LEFT(Table13[[#This Row],[Skill / Performance]],1)</f>
        <v>S</v>
      </c>
      <c r="E376" s="10" t="s">
        <v>177</v>
      </c>
      <c r="F376" s="7" t="s">
        <v>377</v>
      </c>
      <c r="G37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6" s="12"/>
      <c r="I376" s="12">
        <f ca="1">IF(ISBLANK(E376),"",IF(LEFT(E376,1)="P",3,IFERROR(IF(SEARCH(".",E376,3)&gt;0,IF(Table13[[#This Row],[Total]]&gt;0,1,Table13[[#This Row],[S Required]])),3)))</f>
        <v>1</v>
      </c>
      <c r="J376" s="12">
        <f>IF(ISBLANK(Table13[[#This Row],[Skill / Performance]]),"",COUNT(L376:AA376))</f>
        <v>0</v>
      </c>
      <c r="K376" s="12">
        <f ca="1">IF(Table13[[#This Row],[Total]]&gt;=Table13[[#This Row],[Required]],IF(Table13[[#This Row],[S Required]]=1,2,3),IF(Table13[[#This Row],[Total]]&gt;0,1,0))</f>
        <v>0</v>
      </c>
      <c r="L376" s="8"/>
      <c r="M376" s="8"/>
      <c r="N376" s="8"/>
      <c r="O376" s="9"/>
      <c r="P376" s="9"/>
      <c r="Q376" s="9"/>
      <c r="R376" s="9"/>
      <c r="S376" s="9"/>
      <c r="T376" s="9"/>
    </row>
    <row r="377" spans="1:20" s="3" customFormat="1" ht="15.95" customHeight="1" x14ac:dyDescent="0.25">
      <c r="A377"/>
      <c r="B377" s="7" t="s">
        <v>630</v>
      </c>
      <c r="C377" s="7" t="s">
        <v>629</v>
      </c>
      <c r="D377" s="12" t="str">
        <f>LEFT(Table13[[#This Row],[Skill / Performance]],1)</f>
        <v>S</v>
      </c>
      <c r="E377" s="10" t="s">
        <v>178</v>
      </c>
      <c r="F377" s="7" t="s">
        <v>343</v>
      </c>
      <c r="G37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7" s="12"/>
      <c r="I377" s="12">
        <f ca="1">IF(ISBLANK(E377),"",IF(LEFT(E377,1)="P",3,IFERROR(IF(SEARCH(".",E377,3)&gt;0,IF(Table13[[#This Row],[Total]]&gt;0,1,Table13[[#This Row],[S Required]])),3)))</f>
        <v>1</v>
      </c>
      <c r="J377" s="12">
        <f>IF(ISBLANK(Table13[[#This Row],[Skill / Performance]]),"",COUNT(L377:AA377))</f>
        <v>0</v>
      </c>
      <c r="K377" s="12">
        <f ca="1">IF(Table13[[#This Row],[Total]]&gt;=Table13[[#This Row],[Required]],IF(Table13[[#This Row],[S Required]]=1,2,3),IF(Table13[[#This Row],[Total]]&gt;0,1,0))</f>
        <v>0</v>
      </c>
      <c r="L377" s="8"/>
      <c r="M377" s="8"/>
      <c r="N377" s="8"/>
      <c r="O377" s="9"/>
      <c r="P377" s="9"/>
      <c r="Q377" s="9"/>
      <c r="R377" s="9"/>
      <c r="S377" s="9"/>
      <c r="T377" s="9"/>
    </row>
    <row r="378" spans="1:20" s="3" customFormat="1" ht="15.95" customHeight="1" x14ac:dyDescent="0.25">
      <c r="A378"/>
      <c r="B378" s="7" t="s">
        <v>630</v>
      </c>
      <c r="C378" s="7" t="s">
        <v>629</v>
      </c>
      <c r="D378" s="12" t="str">
        <f>LEFT(Table13[[#This Row],[Skill / Performance]],1)</f>
        <v>S</v>
      </c>
      <c r="E378" s="10" t="s">
        <v>397</v>
      </c>
      <c r="F378" s="7" t="s">
        <v>442</v>
      </c>
      <c r="G378" s="7">
        <v>6</v>
      </c>
      <c r="H378" s="12">
        <f>COUNTIF(J379:J384, "&gt;0")</f>
        <v>0</v>
      </c>
      <c r="I378" s="12">
        <f>IF(ISBLANK(E378),"",IF(LEFT(E378,1)="P",3,IFERROR(IF(SEARCH(".",E378,3)&gt;0,IF(Table13[[#This Row],[Total]]&gt;0,1,Table13[[#This Row],[S Required]])),3)))</f>
        <v>3</v>
      </c>
      <c r="J378" s="12">
        <f>IF(ISBLANK(Table13[[#This Row],[Skill / Performance]]),"",COUNT(L378:AA378))</f>
        <v>0</v>
      </c>
      <c r="K378" s="12">
        <f>IF(Table13[[#This Row],[Total]]&gt;=Table13[[#This Row],[Required]],IF(Table13[[#This Row],[S Required]]=1,2,3),IF(Table13[[#This Row],[Total]]&gt;0,1,0))</f>
        <v>0</v>
      </c>
      <c r="L378" s="13" t="str">
        <f>IF(COUNTA(L379:L384)&gt;0,1,"")</f>
        <v/>
      </c>
      <c r="M378" s="13" t="str">
        <f t="shared" ref="M378:N378" si="84">IF(COUNTA(M379:M384)&gt;0,1,"")</f>
        <v/>
      </c>
      <c r="N378" s="13" t="str">
        <f t="shared" si="84"/>
        <v/>
      </c>
      <c r="O378" s="14" t="str">
        <f t="shared" ref="O378:T378" si="85">IF(COUNTA(O379:O384)&gt;0,1,"")</f>
        <v/>
      </c>
      <c r="P378" s="14" t="str">
        <f t="shared" si="85"/>
        <v/>
      </c>
      <c r="Q378" s="14" t="str">
        <f t="shared" si="85"/>
        <v/>
      </c>
      <c r="R378" s="14" t="str">
        <f t="shared" si="85"/>
        <v/>
      </c>
      <c r="S378" s="14" t="str">
        <f t="shared" si="85"/>
        <v/>
      </c>
      <c r="T378" s="14" t="str">
        <f t="shared" si="85"/>
        <v/>
      </c>
    </row>
    <row r="379" spans="1:20" s="3" customFormat="1" ht="15.95" customHeight="1" x14ac:dyDescent="0.25">
      <c r="A379"/>
      <c r="B379" s="7" t="s">
        <v>630</v>
      </c>
      <c r="C379" s="7" t="s">
        <v>629</v>
      </c>
      <c r="D379" s="12" t="str">
        <f>LEFT(Table13[[#This Row],[Skill / Performance]],1)</f>
        <v>S</v>
      </c>
      <c r="E379" s="10" t="s">
        <v>398</v>
      </c>
      <c r="F379" s="7" t="s">
        <v>443</v>
      </c>
      <c r="G37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79" s="12"/>
      <c r="I379" s="12">
        <f ca="1">IF(ISBLANK(E379),"",IF(LEFT(E379,1)="P",3,IFERROR(IF(SEARCH(".",E379,3)&gt;0,IF(Table13[[#This Row],[Total]]&gt;0,1,Table13[[#This Row],[S Required]])),3)))</f>
        <v>1</v>
      </c>
      <c r="J379" s="12">
        <f>IF(ISBLANK(Table13[[#This Row],[Skill / Performance]]),"",COUNT(L379:AA379))</f>
        <v>0</v>
      </c>
      <c r="K379" s="12">
        <f ca="1">IF(Table13[[#This Row],[Total]]&gt;=Table13[[#This Row],[Required]],IF(Table13[[#This Row],[S Required]]=1,2,3),IF(Table13[[#This Row],[Total]]&gt;0,1,0))</f>
        <v>0</v>
      </c>
      <c r="L379" s="8"/>
      <c r="M379" s="8"/>
      <c r="N379" s="8"/>
      <c r="O379" s="9"/>
      <c r="P379" s="9"/>
      <c r="Q379" s="9"/>
      <c r="R379" s="9"/>
      <c r="S379" s="9"/>
      <c r="T379" s="9"/>
    </row>
    <row r="380" spans="1:20" s="3" customFormat="1" ht="15.95" customHeight="1" x14ac:dyDescent="0.25">
      <c r="A380"/>
      <c r="B380" s="7" t="s">
        <v>630</v>
      </c>
      <c r="C380" s="7" t="s">
        <v>629</v>
      </c>
      <c r="D380" s="12" t="str">
        <f>LEFT(Table13[[#This Row],[Skill / Performance]],1)</f>
        <v>S</v>
      </c>
      <c r="E380" s="10" t="s">
        <v>399</v>
      </c>
      <c r="F380" s="7" t="s">
        <v>444</v>
      </c>
      <c r="G38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0" s="12"/>
      <c r="I380" s="12">
        <f ca="1">IF(ISBLANK(E380),"",IF(LEFT(E380,1)="P",3,IFERROR(IF(SEARCH(".",E380,3)&gt;0,IF(Table13[[#This Row],[Total]]&gt;0,1,Table13[[#This Row],[S Required]])),3)))</f>
        <v>1</v>
      </c>
      <c r="J380" s="12">
        <f>IF(ISBLANK(Table13[[#This Row],[Skill / Performance]]),"",COUNT(L380:AA380))</f>
        <v>0</v>
      </c>
      <c r="K380" s="12">
        <f ca="1">IF(Table13[[#This Row],[Total]]&gt;=Table13[[#This Row],[Required]],IF(Table13[[#This Row],[S Required]]=1,2,3),IF(Table13[[#This Row],[Total]]&gt;0,1,0))</f>
        <v>0</v>
      </c>
      <c r="L380" s="8"/>
      <c r="M380" s="8"/>
      <c r="N380" s="8"/>
      <c r="O380" s="9"/>
      <c r="P380" s="9"/>
      <c r="Q380" s="9"/>
      <c r="R380" s="9"/>
      <c r="S380" s="9"/>
      <c r="T380" s="9"/>
    </row>
    <row r="381" spans="1:20" s="3" customFormat="1" ht="15.95" customHeight="1" x14ac:dyDescent="0.25">
      <c r="A381"/>
      <c r="B381" s="7" t="s">
        <v>630</v>
      </c>
      <c r="C381" s="7" t="s">
        <v>629</v>
      </c>
      <c r="D381" s="12" t="str">
        <f>LEFT(Table13[[#This Row],[Skill / Performance]],1)</f>
        <v>S</v>
      </c>
      <c r="E381" s="10" t="s">
        <v>400</v>
      </c>
      <c r="F381" s="7" t="s">
        <v>445</v>
      </c>
      <c r="G38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1" s="12"/>
      <c r="I381" s="12">
        <f ca="1">IF(ISBLANK(E381),"",IF(LEFT(E381,1)="P",3,IFERROR(IF(SEARCH(".",E381,3)&gt;0,IF(Table13[[#This Row],[Total]]&gt;0,1,Table13[[#This Row],[S Required]])),3)))</f>
        <v>1</v>
      </c>
      <c r="J381" s="12">
        <f>IF(ISBLANK(Table13[[#This Row],[Skill / Performance]]),"",COUNT(L381:AA381))</f>
        <v>0</v>
      </c>
      <c r="K381" s="12">
        <f ca="1">IF(Table13[[#This Row],[Total]]&gt;=Table13[[#This Row],[Required]],IF(Table13[[#This Row],[S Required]]=1,2,3),IF(Table13[[#This Row],[Total]]&gt;0,1,0))</f>
        <v>0</v>
      </c>
      <c r="L381" s="8"/>
      <c r="M381" s="8"/>
      <c r="N381" s="8"/>
      <c r="O381" s="9"/>
      <c r="P381" s="9"/>
      <c r="Q381" s="9"/>
      <c r="R381" s="9"/>
      <c r="S381" s="9"/>
      <c r="T381" s="9"/>
    </row>
    <row r="382" spans="1:20" s="3" customFormat="1" ht="15.95" customHeight="1" x14ac:dyDescent="0.25">
      <c r="A382"/>
      <c r="B382" s="7" t="s">
        <v>630</v>
      </c>
      <c r="C382" s="7" t="s">
        <v>629</v>
      </c>
      <c r="D382" s="12" t="str">
        <f>LEFT(Table13[[#This Row],[Skill / Performance]],1)</f>
        <v>S</v>
      </c>
      <c r="E382" s="10" t="s">
        <v>401</v>
      </c>
      <c r="F382" s="7" t="s">
        <v>446</v>
      </c>
      <c r="G38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2" s="12"/>
      <c r="I382" s="12">
        <f ca="1">IF(ISBLANK(E382),"",IF(LEFT(E382,1)="P",3,IFERROR(IF(SEARCH(".",E382,3)&gt;0,IF(Table13[[#This Row],[Total]]&gt;0,1,Table13[[#This Row],[S Required]])),3)))</f>
        <v>1</v>
      </c>
      <c r="J382" s="12">
        <f>IF(ISBLANK(Table13[[#This Row],[Skill / Performance]]),"",COUNT(L382:AA382))</f>
        <v>0</v>
      </c>
      <c r="K382" s="12">
        <f ca="1">IF(Table13[[#This Row],[Total]]&gt;=Table13[[#This Row],[Required]],IF(Table13[[#This Row],[S Required]]=1,2,3),IF(Table13[[#This Row],[Total]]&gt;0,1,0))</f>
        <v>0</v>
      </c>
      <c r="L382" s="8"/>
      <c r="M382" s="8"/>
      <c r="N382" s="8"/>
      <c r="O382" s="9"/>
      <c r="P382" s="9"/>
      <c r="Q382" s="9"/>
      <c r="R382" s="9"/>
      <c r="S382" s="9"/>
      <c r="T382" s="9"/>
    </row>
    <row r="383" spans="1:20" s="3" customFormat="1" ht="15.95" customHeight="1" x14ac:dyDescent="0.25">
      <c r="A383"/>
      <c r="B383" s="7" t="s">
        <v>630</v>
      </c>
      <c r="C383" s="7" t="s">
        <v>629</v>
      </c>
      <c r="D383" s="12" t="str">
        <f>LEFT(Table13[[#This Row],[Skill / Performance]],1)</f>
        <v>S</v>
      </c>
      <c r="E383" s="10" t="s">
        <v>402</v>
      </c>
      <c r="F383" s="7" t="s">
        <v>447</v>
      </c>
      <c r="G38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3" s="12"/>
      <c r="I383" s="12">
        <f ca="1">IF(ISBLANK(E383),"",IF(LEFT(E383,1)="P",3,IFERROR(IF(SEARCH(".",E383,3)&gt;0,IF(Table13[[#This Row],[Total]]&gt;0,1,Table13[[#This Row],[S Required]])),3)))</f>
        <v>1</v>
      </c>
      <c r="J383" s="12">
        <f>IF(ISBLANK(Table13[[#This Row],[Skill / Performance]]),"",COUNT(L383:AA383))</f>
        <v>0</v>
      </c>
      <c r="K383" s="12">
        <f ca="1">IF(Table13[[#This Row],[Total]]&gt;=Table13[[#This Row],[Required]],IF(Table13[[#This Row],[S Required]]=1,2,3),IF(Table13[[#This Row],[Total]]&gt;0,1,0))</f>
        <v>0</v>
      </c>
      <c r="L383" s="8"/>
      <c r="M383" s="8"/>
      <c r="N383" s="8"/>
      <c r="O383" s="9"/>
      <c r="P383" s="9"/>
      <c r="Q383" s="9"/>
      <c r="R383" s="9"/>
      <c r="S383" s="9"/>
      <c r="T383" s="9"/>
    </row>
    <row r="384" spans="1:20" s="3" customFormat="1" ht="15.95" customHeight="1" x14ac:dyDescent="0.25">
      <c r="A384"/>
      <c r="B384" s="7" t="s">
        <v>630</v>
      </c>
      <c r="C384" s="7" t="s">
        <v>629</v>
      </c>
      <c r="D384" s="12" t="str">
        <f>LEFT(Table13[[#This Row],[Skill / Performance]],1)</f>
        <v>S</v>
      </c>
      <c r="E384" s="10" t="s">
        <v>403</v>
      </c>
      <c r="F384" s="7" t="s">
        <v>384</v>
      </c>
      <c r="G38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4" s="12"/>
      <c r="I384" s="12">
        <f ca="1">IF(ISBLANK(E384),"",IF(LEFT(E384,1)="P",3,IFERROR(IF(SEARCH(".",E384,3)&gt;0,IF(Table13[[#This Row],[Total]]&gt;0,1,Table13[[#This Row],[S Required]])),3)))</f>
        <v>1</v>
      </c>
      <c r="J384" s="12">
        <f>IF(ISBLANK(Table13[[#This Row],[Skill / Performance]]),"",COUNT(L384:AA384))</f>
        <v>0</v>
      </c>
      <c r="K384" s="12">
        <f ca="1">IF(Table13[[#This Row],[Total]]&gt;=Table13[[#This Row],[Required]],IF(Table13[[#This Row],[S Required]]=1,2,3),IF(Table13[[#This Row],[Total]]&gt;0,1,0))</f>
        <v>0</v>
      </c>
      <c r="L384" s="8"/>
      <c r="M384" s="8"/>
      <c r="N384" s="8"/>
      <c r="O384" s="9"/>
      <c r="P384" s="9"/>
      <c r="Q384" s="9"/>
      <c r="R384" s="9"/>
      <c r="S384" s="9"/>
      <c r="T384" s="9"/>
    </row>
    <row r="385" spans="1:20" s="3" customFormat="1" ht="15.95" customHeight="1" x14ac:dyDescent="0.25">
      <c r="A385"/>
      <c r="B385" s="7" t="s">
        <v>630</v>
      </c>
      <c r="C385" s="7" t="s">
        <v>629</v>
      </c>
      <c r="D385" s="12" t="str">
        <f>LEFT(Table13[[#This Row],[Skill / Performance]],1)</f>
        <v>S</v>
      </c>
      <c r="E385" s="10" t="s">
        <v>404</v>
      </c>
      <c r="F385" s="7" t="s">
        <v>448</v>
      </c>
      <c r="G385" s="7">
        <v>1</v>
      </c>
      <c r="H385" s="12">
        <f>COUNTIF(J386:J391, "&gt;0")</f>
        <v>0</v>
      </c>
      <c r="I385" s="12">
        <f>IF(ISBLANK(E385),"",IF(LEFT(E385,1)="P",3,IFERROR(IF(SEARCH(".",E385,3)&gt;0,IF(Table13[[#This Row],[Total]]&gt;0,1,Table13[[#This Row],[S Required]])),3)))</f>
        <v>3</v>
      </c>
      <c r="J385" s="12">
        <f>IF(ISBLANK(Table13[[#This Row],[Skill / Performance]]),"",COUNT(L385:AA385))</f>
        <v>0</v>
      </c>
      <c r="K385" s="12">
        <f>IF(Table13[[#This Row],[Total]]&gt;=Table13[[#This Row],[Required]],IF(Table13[[#This Row],[S Required]]=1,2,3),IF(Table13[[#This Row],[Total]]&gt;0,1,0))</f>
        <v>0</v>
      </c>
      <c r="L385" s="13" t="str">
        <f>IF(COUNTA(L386:L391)&gt;0,1,"")</f>
        <v/>
      </c>
      <c r="M385" s="13" t="str">
        <f t="shared" ref="M385:N385" si="86">IF(COUNTA(M386:M391)&gt;0,1,"")</f>
        <v/>
      </c>
      <c r="N385" s="13" t="str">
        <f t="shared" si="86"/>
        <v/>
      </c>
      <c r="O385" s="14" t="str">
        <f t="shared" ref="O385:T385" si="87">IF(COUNTA(O386:O391)&gt;0,1,"")</f>
        <v/>
      </c>
      <c r="P385" s="14" t="str">
        <f t="shared" si="87"/>
        <v/>
      </c>
      <c r="Q385" s="14" t="str">
        <f t="shared" si="87"/>
        <v/>
      </c>
      <c r="R385" s="14" t="str">
        <f t="shared" si="87"/>
        <v/>
      </c>
      <c r="S385" s="14" t="str">
        <f t="shared" si="87"/>
        <v/>
      </c>
      <c r="T385" s="14" t="str">
        <f t="shared" si="87"/>
        <v/>
      </c>
    </row>
    <row r="386" spans="1:20" s="3" customFormat="1" ht="15.95" customHeight="1" x14ac:dyDescent="0.25">
      <c r="A386"/>
      <c r="B386" s="7" t="s">
        <v>630</v>
      </c>
      <c r="C386" s="7" t="s">
        <v>629</v>
      </c>
      <c r="D386" s="12" t="str">
        <f>LEFT(Table13[[#This Row],[Skill / Performance]],1)</f>
        <v>S</v>
      </c>
      <c r="E386" s="10" t="s">
        <v>405</v>
      </c>
      <c r="F386" s="7" t="s">
        <v>386</v>
      </c>
      <c r="G38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6" s="12"/>
      <c r="I386" s="12">
        <f ca="1">IF(ISBLANK(E386),"",IF(LEFT(E386,1)="P",3,IFERROR(IF(SEARCH(".",E386,3)&gt;0,IF(Table13[[#This Row],[Total]]&gt;0,1,Table13[[#This Row],[S Required]])),3)))</f>
        <v>1</v>
      </c>
      <c r="J386" s="12">
        <f>IF(ISBLANK(Table13[[#This Row],[Skill / Performance]]),"",COUNT(L386:AA386))</f>
        <v>0</v>
      </c>
      <c r="K386" s="12">
        <f ca="1">IF(Table13[[#This Row],[Total]]&gt;=Table13[[#This Row],[Required]],IF(Table13[[#This Row],[S Required]]=1,2,3),IF(Table13[[#This Row],[Total]]&gt;0,1,0))</f>
        <v>0</v>
      </c>
      <c r="L386" s="8"/>
      <c r="M386" s="8"/>
      <c r="N386" s="8"/>
      <c r="O386" s="9"/>
      <c r="P386" s="9"/>
      <c r="Q386" s="9"/>
      <c r="R386" s="9"/>
      <c r="S386" s="9"/>
      <c r="T386" s="9"/>
    </row>
    <row r="387" spans="1:20" s="3" customFormat="1" ht="15.95" customHeight="1" x14ac:dyDescent="0.25">
      <c r="A387"/>
      <c r="B387" s="7" t="s">
        <v>630</v>
      </c>
      <c r="C387" s="7" t="s">
        <v>629</v>
      </c>
      <c r="D387" s="12" t="str">
        <f>LEFT(Table13[[#This Row],[Skill / Performance]],1)</f>
        <v>S</v>
      </c>
      <c r="E387" s="10" t="s">
        <v>406</v>
      </c>
      <c r="F387" s="7" t="s">
        <v>261</v>
      </c>
      <c r="G38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7" s="12"/>
      <c r="I387" s="12">
        <f ca="1">IF(ISBLANK(E387),"",IF(LEFT(E387,1)="P",3,IFERROR(IF(SEARCH(".",E387,3)&gt;0,IF(Table13[[#This Row],[Total]]&gt;0,1,Table13[[#This Row],[S Required]])),3)))</f>
        <v>1</v>
      </c>
      <c r="J387" s="12">
        <f>IF(ISBLANK(Table13[[#This Row],[Skill / Performance]]),"",COUNT(L387:AA387))</f>
        <v>0</v>
      </c>
      <c r="K387" s="12">
        <f ca="1">IF(Table13[[#This Row],[Total]]&gt;=Table13[[#This Row],[Required]],IF(Table13[[#This Row],[S Required]]=1,2,3),IF(Table13[[#This Row],[Total]]&gt;0,1,0))</f>
        <v>0</v>
      </c>
      <c r="L387" s="8"/>
      <c r="M387" s="8"/>
      <c r="N387" s="8"/>
      <c r="O387" s="9"/>
      <c r="P387" s="9"/>
      <c r="Q387" s="9"/>
      <c r="R387" s="9"/>
      <c r="S387" s="9"/>
      <c r="T387" s="9"/>
    </row>
    <row r="388" spans="1:20" s="3" customFormat="1" ht="15.95" customHeight="1" x14ac:dyDescent="0.25">
      <c r="A388"/>
      <c r="B388" s="7" t="s">
        <v>630</v>
      </c>
      <c r="C388" s="7" t="s">
        <v>629</v>
      </c>
      <c r="D388" s="12" t="str">
        <f>LEFT(Table13[[#This Row],[Skill / Performance]],1)</f>
        <v>S</v>
      </c>
      <c r="E388" s="10" t="s">
        <v>407</v>
      </c>
      <c r="F388" s="7" t="s">
        <v>387</v>
      </c>
      <c r="G38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8" s="12"/>
      <c r="I388" s="12">
        <f ca="1">IF(ISBLANK(E388),"",IF(LEFT(E388,1)="P",3,IFERROR(IF(SEARCH(".",E388,3)&gt;0,IF(Table13[[#This Row],[Total]]&gt;0,1,Table13[[#This Row],[S Required]])),3)))</f>
        <v>1</v>
      </c>
      <c r="J388" s="12">
        <f>IF(ISBLANK(Table13[[#This Row],[Skill / Performance]]),"",COUNT(L388:AA388))</f>
        <v>0</v>
      </c>
      <c r="K388" s="12">
        <f ca="1">IF(Table13[[#This Row],[Total]]&gt;=Table13[[#This Row],[Required]],IF(Table13[[#This Row],[S Required]]=1,2,3),IF(Table13[[#This Row],[Total]]&gt;0,1,0))</f>
        <v>0</v>
      </c>
      <c r="L388" s="8"/>
      <c r="M388" s="8"/>
      <c r="N388" s="8"/>
      <c r="O388" s="9"/>
      <c r="P388" s="9"/>
      <c r="Q388" s="9"/>
      <c r="R388" s="9"/>
      <c r="S388" s="9"/>
      <c r="T388" s="9"/>
    </row>
    <row r="389" spans="1:20" s="3" customFormat="1" ht="15.95" customHeight="1" x14ac:dyDescent="0.25">
      <c r="A389"/>
      <c r="B389" s="7" t="s">
        <v>630</v>
      </c>
      <c r="C389" s="7" t="s">
        <v>629</v>
      </c>
      <c r="D389" s="12" t="str">
        <f>LEFT(Table13[[#This Row],[Skill / Performance]],1)</f>
        <v>S</v>
      </c>
      <c r="E389" s="10" t="s">
        <v>408</v>
      </c>
      <c r="F389" s="7" t="s">
        <v>388</v>
      </c>
      <c r="G38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89" s="12"/>
      <c r="I389" s="12">
        <f ca="1">IF(ISBLANK(E389),"",IF(LEFT(E389,1)="P",3,IFERROR(IF(SEARCH(".",E389,3)&gt;0,IF(Table13[[#This Row],[Total]]&gt;0,1,Table13[[#This Row],[S Required]])),3)))</f>
        <v>1</v>
      </c>
      <c r="J389" s="12">
        <f>IF(ISBLANK(Table13[[#This Row],[Skill / Performance]]),"",COUNT(L389:AA389))</f>
        <v>0</v>
      </c>
      <c r="K389" s="12">
        <f ca="1">IF(Table13[[#This Row],[Total]]&gt;=Table13[[#This Row],[Required]],IF(Table13[[#This Row],[S Required]]=1,2,3),IF(Table13[[#This Row],[Total]]&gt;0,1,0))</f>
        <v>0</v>
      </c>
      <c r="L389" s="8"/>
      <c r="M389" s="8"/>
      <c r="N389" s="8"/>
      <c r="O389" s="9"/>
      <c r="P389" s="9"/>
      <c r="Q389" s="9"/>
      <c r="R389" s="9"/>
      <c r="S389" s="9"/>
      <c r="T389" s="9"/>
    </row>
    <row r="390" spans="1:20" s="3" customFormat="1" ht="15.95" customHeight="1" x14ac:dyDescent="0.25">
      <c r="A390"/>
      <c r="B390" s="7" t="s">
        <v>630</v>
      </c>
      <c r="C390" s="7" t="s">
        <v>629</v>
      </c>
      <c r="D390" s="12" t="str">
        <f>LEFT(Table13[[#This Row],[Skill / Performance]],1)</f>
        <v>S</v>
      </c>
      <c r="E390" s="10" t="s">
        <v>409</v>
      </c>
      <c r="F390" s="7" t="s">
        <v>389</v>
      </c>
      <c r="G39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90" s="12"/>
      <c r="I390" s="12">
        <f ca="1">IF(ISBLANK(E390),"",IF(LEFT(E390,1)="P",3,IFERROR(IF(SEARCH(".",E390,3)&gt;0,IF(Table13[[#This Row],[Total]]&gt;0,1,Table13[[#This Row],[S Required]])),3)))</f>
        <v>1</v>
      </c>
      <c r="J390" s="12">
        <f>IF(ISBLANK(Table13[[#This Row],[Skill / Performance]]),"",COUNT(L390:AA390))</f>
        <v>0</v>
      </c>
      <c r="K390" s="12">
        <f ca="1">IF(Table13[[#This Row],[Total]]&gt;=Table13[[#This Row],[Required]],IF(Table13[[#This Row],[S Required]]=1,2,3),IF(Table13[[#This Row],[Total]]&gt;0,1,0))</f>
        <v>0</v>
      </c>
      <c r="L390" s="8"/>
      <c r="M390" s="8"/>
      <c r="N390" s="8"/>
      <c r="O390" s="9"/>
      <c r="P390" s="9"/>
      <c r="Q390" s="9"/>
      <c r="R390" s="9"/>
      <c r="S390" s="9"/>
      <c r="T390" s="9"/>
    </row>
    <row r="391" spans="1:20" s="3" customFormat="1" ht="15.95" customHeight="1" x14ac:dyDescent="0.25">
      <c r="A391"/>
      <c r="B391" s="7" t="s">
        <v>630</v>
      </c>
      <c r="C391" s="7" t="s">
        <v>629</v>
      </c>
      <c r="D391" s="12" t="str">
        <f>LEFT(Table13[[#This Row],[Skill / Performance]],1)</f>
        <v>S</v>
      </c>
      <c r="E391" s="10" t="s">
        <v>410</v>
      </c>
      <c r="F391" s="7" t="s">
        <v>390</v>
      </c>
      <c r="G39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91" s="12"/>
      <c r="I391" s="12">
        <f ca="1">IF(ISBLANK(E391),"",IF(LEFT(E391,1)="P",3,IFERROR(IF(SEARCH(".",E391,3)&gt;0,IF(Table13[[#This Row],[Total]]&gt;0,1,Table13[[#This Row],[S Required]])),3)))</f>
        <v>1</v>
      </c>
      <c r="J391" s="12">
        <f>IF(ISBLANK(Table13[[#This Row],[Skill / Performance]]),"",COUNT(L391:AA391))</f>
        <v>0</v>
      </c>
      <c r="K391" s="12">
        <f ca="1">IF(Table13[[#This Row],[Total]]&gt;=Table13[[#This Row],[Required]],IF(Table13[[#This Row],[S Required]]=1,2,3),IF(Table13[[#This Row],[Total]]&gt;0,1,0))</f>
        <v>0</v>
      </c>
      <c r="L391" s="8"/>
      <c r="M391" s="8"/>
      <c r="N391" s="8"/>
      <c r="O391" s="9"/>
      <c r="P391" s="9"/>
      <c r="Q391" s="9"/>
      <c r="R391" s="9"/>
      <c r="S391" s="9"/>
      <c r="T391" s="9"/>
    </row>
    <row r="392" spans="1:20" s="3" customFormat="1" ht="30" x14ac:dyDescent="0.25">
      <c r="A392"/>
      <c r="B392" s="7" t="s">
        <v>630</v>
      </c>
      <c r="C392" s="7" t="s">
        <v>629</v>
      </c>
      <c r="D392" s="12" t="str">
        <f>LEFT(Table13[[#This Row],[Skill / Performance]],1)</f>
        <v>P</v>
      </c>
      <c r="E392" s="10" t="s">
        <v>411</v>
      </c>
      <c r="F392" s="7" t="s">
        <v>391</v>
      </c>
      <c r="G39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92" s="12"/>
      <c r="I392" s="12">
        <f>IF(ISBLANK(E392),"",IF(LEFT(E392,1)="P",3,IFERROR(IF(SEARCH(".",E392,3)&gt;0,IF(Table13[[#This Row],[Total]]&gt;0,1,Table13[[#This Row],[S Required]])),3)))</f>
        <v>3</v>
      </c>
      <c r="J392" s="12">
        <f>IF(ISBLANK(Table13[[#This Row],[Skill / Performance]]),"",COUNT(L392:AA392))</f>
        <v>0</v>
      </c>
      <c r="K392" s="12">
        <f>IF(Table13[[#This Row],[Total]]&gt;=Table13[[#This Row],[Required]],IF(Table13[[#This Row],[S Required]]=1,2,3),IF(Table13[[#This Row],[Total]]&gt;0,1,0))</f>
        <v>0</v>
      </c>
      <c r="L392" s="8"/>
      <c r="M392" s="8"/>
      <c r="N392" s="8"/>
      <c r="O392" s="9"/>
      <c r="P392" s="9"/>
      <c r="Q392" s="9"/>
      <c r="R392" s="9"/>
      <c r="S392" s="9"/>
      <c r="T392" s="9"/>
    </row>
    <row r="393" spans="1:20" s="3" customFormat="1" ht="15.95" customHeight="1" x14ac:dyDescent="0.25">
      <c r="A393"/>
      <c r="B393" s="7" t="s">
        <v>632</v>
      </c>
      <c r="C393" s="7" t="s">
        <v>631</v>
      </c>
      <c r="D393" s="12" t="str">
        <f>LEFT(Table13[[#This Row],[Skill / Performance]],1)</f>
        <v/>
      </c>
      <c r="E393" s="10"/>
      <c r="F393" s="7"/>
      <c r="G39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93" s="12"/>
      <c r="I393" s="12" t="str">
        <f>IF(ISBLANK(E393),"",IF(LEFT(E393,1)="P",3,IFERROR(IF(SEARCH(".",E393,3)&gt;0,IF(Table13[[#This Row],[Total]]&gt;0,1,Table13[[#This Row],[S Required]])),3)))</f>
        <v/>
      </c>
      <c r="J393" s="12" t="str">
        <f>IF(ISBLANK(Table13[[#This Row],[Skill / Performance]]),"",COUNT(L393:AA393))</f>
        <v/>
      </c>
      <c r="K393" s="12">
        <f ca="1">IF(Table13[[#This Row],[Total]]&gt;=Table13[[#This Row],[Required]],IF(Table13[[#This Row],[S Required]]=1,2,3),IF(Table13[[#This Row],[Total]]&gt;0,1,0))</f>
        <v>3</v>
      </c>
      <c r="L393" s="8"/>
      <c r="M393" s="8"/>
      <c r="N393" s="8"/>
      <c r="O393" s="9"/>
      <c r="P393" s="9"/>
      <c r="Q393" s="9"/>
      <c r="R393" s="9"/>
      <c r="S393" s="9"/>
      <c r="T393" s="9"/>
    </row>
    <row r="394" spans="1:20" s="3" customFormat="1" ht="15.95" customHeight="1" x14ac:dyDescent="0.25">
      <c r="A394"/>
      <c r="B394" s="7" t="s">
        <v>632</v>
      </c>
      <c r="C394" s="7" t="s">
        <v>631</v>
      </c>
      <c r="D394" s="12" t="str">
        <f>LEFT(Table13[[#This Row],[Skill / Performance]],1)</f>
        <v>P</v>
      </c>
      <c r="E394" s="10" t="s">
        <v>12</v>
      </c>
      <c r="F394" s="7" t="s">
        <v>316</v>
      </c>
      <c r="G39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94" s="12"/>
      <c r="I394" s="12">
        <f>IF(ISBLANK(E394),"",IF(LEFT(E394,1)="P",3,IFERROR(IF(SEARCH(".",E394,3)&gt;0,IF(Table13[[#This Row],[Total]]&gt;0,1,Table13[[#This Row],[S Required]])),3)))</f>
        <v>3</v>
      </c>
      <c r="J394" s="12">
        <f>IF(ISBLANK(Table13[[#This Row],[Skill / Performance]]),"",COUNT(L394:AA394))</f>
        <v>0</v>
      </c>
      <c r="K394" s="12">
        <f>IF(Table13[[#This Row],[Total]]&gt;=Table13[[#This Row],[Required]],IF(Table13[[#This Row],[S Required]]=1,2,3),IF(Table13[[#This Row],[Total]]&gt;0,1,0))</f>
        <v>0</v>
      </c>
      <c r="L394" s="8"/>
      <c r="M394" s="8"/>
      <c r="N394" s="8"/>
      <c r="O394" s="9"/>
      <c r="P394" s="9"/>
      <c r="Q394" s="9"/>
      <c r="R394" s="9"/>
      <c r="S394" s="9"/>
      <c r="T394" s="9"/>
    </row>
    <row r="395" spans="1:20" s="3" customFormat="1" ht="15.95" customHeight="1" x14ac:dyDescent="0.25">
      <c r="A395"/>
      <c r="B395" s="7" t="s">
        <v>632</v>
      </c>
      <c r="C395" s="7" t="s">
        <v>631</v>
      </c>
      <c r="D395" s="12" t="str">
        <f>LEFT(Table13[[#This Row],[Skill / Performance]],1)</f>
        <v>P</v>
      </c>
      <c r="E395" s="10" t="s">
        <v>14</v>
      </c>
      <c r="F395" s="7" t="s">
        <v>15</v>
      </c>
      <c r="G39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95" s="12"/>
      <c r="I395" s="12">
        <f>IF(ISBLANK(E395),"",IF(LEFT(E395,1)="P",3,IFERROR(IF(SEARCH(".",E395,3)&gt;0,IF(Table13[[#This Row],[Total]]&gt;0,1,Table13[[#This Row],[S Required]])),3)))</f>
        <v>3</v>
      </c>
      <c r="J395" s="12">
        <f>IF(ISBLANK(Table13[[#This Row],[Skill / Performance]]),"",COUNT(L395:AA395))</f>
        <v>0</v>
      </c>
      <c r="K395" s="12">
        <f>IF(Table13[[#This Row],[Total]]&gt;=Table13[[#This Row],[Required]],IF(Table13[[#This Row],[S Required]]=1,2,3),IF(Table13[[#This Row],[Total]]&gt;0,1,0))</f>
        <v>0</v>
      </c>
      <c r="L395" s="8"/>
      <c r="M395" s="8"/>
      <c r="N395" s="8"/>
      <c r="O395" s="9"/>
      <c r="P395" s="9"/>
      <c r="Q395" s="9"/>
      <c r="R395" s="9"/>
      <c r="S395" s="9"/>
      <c r="T395" s="9"/>
    </row>
    <row r="396" spans="1:20" s="3" customFormat="1" ht="15.95" customHeight="1" x14ac:dyDescent="0.25">
      <c r="A396"/>
      <c r="B396" s="7" t="s">
        <v>632</v>
      </c>
      <c r="C396" s="7" t="s">
        <v>631</v>
      </c>
      <c r="D396" s="12" t="str">
        <f>LEFT(Table13[[#This Row],[Skill / Performance]],1)</f>
        <v>P</v>
      </c>
      <c r="E396" s="10" t="s">
        <v>128</v>
      </c>
      <c r="F396" s="7" t="s">
        <v>449</v>
      </c>
      <c r="G396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396" s="12"/>
      <c r="I396" s="12">
        <f>IF(ISBLANK(E396),"",IF(LEFT(E396,1)="P",3,IFERROR(IF(SEARCH(".",E396,3)&gt;0,IF(Table13[[#This Row],[Total]]&gt;0,1,Table13[[#This Row],[S Required]])),3)))</f>
        <v>3</v>
      </c>
      <c r="J396" s="12">
        <f>IF(ISBLANK(Table13[[#This Row],[Skill / Performance]]),"",COUNT(L396:AA396))</f>
        <v>0</v>
      </c>
      <c r="K396" s="12">
        <f>IF(Table13[[#This Row],[Total]]&gt;=Table13[[#This Row],[Required]],IF(Table13[[#This Row],[S Required]]=1,2,3),IF(Table13[[#This Row],[Total]]&gt;0,1,0))</f>
        <v>0</v>
      </c>
      <c r="L396" s="8"/>
      <c r="M396" s="8"/>
      <c r="N396" s="8"/>
      <c r="O396" s="9"/>
      <c r="P396" s="9"/>
      <c r="Q396" s="9"/>
      <c r="R396" s="9"/>
      <c r="S396" s="9"/>
      <c r="T396" s="9"/>
    </row>
    <row r="397" spans="1:20" s="3" customFormat="1" ht="15.95" customHeight="1" x14ac:dyDescent="0.25">
      <c r="A397"/>
      <c r="B397" s="7" t="s">
        <v>632</v>
      </c>
      <c r="C397" s="7" t="s">
        <v>631</v>
      </c>
      <c r="D397" s="12" t="str">
        <f>LEFT(Table13[[#This Row],[Skill / Performance]],1)</f>
        <v>S</v>
      </c>
      <c r="E397" s="10" t="s">
        <v>1</v>
      </c>
      <c r="F397" s="7" t="s">
        <v>450</v>
      </c>
      <c r="G397" s="7">
        <v>5</v>
      </c>
      <c r="H397" s="12">
        <f>COUNTIF(J398:J402, "&gt;0")</f>
        <v>0</v>
      </c>
      <c r="I397" s="12">
        <f>IF(ISBLANK(E397),"",IF(LEFT(E397,1)="P",3,IFERROR(IF(SEARCH(".",E397,3)&gt;0,IF(Table13[[#This Row],[Total]]&gt;0,1,Table13[[#This Row],[S Required]])),3)))</f>
        <v>3</v>
      </c>
      <c r="J397" s="12">
        <f>IF(ISBLANK(Table13[[#This Row],[Skill / Performance]]),"",COUNT(L397:AA397))</f>
        <v>0</v>
      </c>
      <c r="K397" s="12">
        <f>IF(Table13[[#This Row],[Total]]&gt;=Table13[[#This Row],[Required]],IF(Table13[[#This Row],[S Required]]=1,2,3),IF(Table13[[#This Row],[Total]]&gt;0,1,0))</f>
        <v>0</v>
      </c>
      <c r="L397" s="13" t="str">
        <f>IF(COUNTA(L398:L402)&gt;0,1,"")</f>
        <v/>
      </c>
      <c r="M397" s="13" t="str">
        <f t="shared" ref="M397:N397" si="88">IF(COUNTA(M398:M402)&gt;0,1,"")</f>
        <v/>
      </c>
      <c r="N397" s="13" t="str">
        <f t="shared" si="88"/>
        <v/>
      </c>
      <c r="O397" s="14" t="str">
        <f t="shared" ref="O397:T397" si="89">IF(COUNTA(O398:O402)&gt;0,1,"")</f>
        <v/>
      </c>
      <c r="P397" s="14" t="str">
        <f t="shared" si="89"/>
        <v/>
      </c>
      <c r="Q397" s="14" t="str">
        <f t="shared" si="89"/>
        <v/>
      </c>
      <c r="R397" s="14" t="str">
        <f t="shared" si="89"/>
        <v/>
      </c>
      <c r="S397" s="14" t="str">
        <f t="shared" si="89"/>
        <v/>
      </c>
      <c r="T397" s="14" t="str">
        <f t="shared" si="89"/>
        <v/>
      </c>
    </row>
    <row r="398" spans="1:20" s="3" customFormat="1" ht="30" x14ac:dyDescent="0.25">
      <c r="A398"/>
      <c r="B398" s="7" t="s">
        <v>632</v>
      </c>
      <c r="C398" s="7" t="s">
        <v>631</v>
      </c>
      <c r="D398" s="12" t="str">
        <f>LEFT(Table13[[#This Row],[Skill / Performance]],1)</f>
        <v>S</v>
      </c>
      <c r="E398" s="10" t="s">
        <v>19</v>
      </c>
      <c r="F398" s="7" t="s">
        <v>451</v>
      </c>
      <c r="G39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98" s="12"/>
      <c r="I398" s="12">
        <f ca="1">IF(ISBLANK(E398),"",IF(LEFT(E398,1)="P",3,IFERROR(IF(SEARCH(".",E398,3)&gt;0,IF(Table13[[#This Row],[Total]]&gt;0,1,Table13[[#This Row],[S Required]])),3)))</f>
        <v>1</v>
      </c>
      <c r="J398" s="12">
        <f>IF(ISBLANK(Table13[[#This Row],[Skill / Performance]]),"",COUNT(L398:AA398))</f>
        <v>0</v>
      </c>
      <c r="K398" s="12">
        <f ca="1">IF(Table13[[#This Row],[Total]]&gt;=Table13[[#This Row],[Required]],IF(Table13[[#This Row],[S Required]]=1,2,3),IF(Table13[[#This Row],[Total]]&gt;0,1,0))</f>
        <v>0</v>
      </c>
      <c r="L398" s="8"/>
      <c r="M398" s="8"/>
      <c r="N398" s="8"/>
      <c r="O398" s="9"/>
      <c r="P398" s="9"/>
      <c r="Q398" s="9"/>
      <c r="R398" s="9"/>
      <c r="S398" s="9"/>
      <c r="T398" s="9"/>
    </row>
    <row r="399" spans="1:20" s="3" customFormat="1" ht="15.95" customHeight="1" x14ac:dyDescent="0.25">
      <c r="A399"/>
      <c r="B399" s="7" t="s">
        <v>632</v>
      </c>
      <c r="C399" s="7" t="s">
        <v>631</v>
      </c>
      <c r="D399" s="12" t="str">
        <f>LEFT(Table13[[#This Row],[Skill / Performance]],1)</f>
        <v>S</v>
      </c>
      <c r="E399" s="10" t="s">
        <v>20</v>
      </c>
      <c r="F399" s="7" t="s">
        <v>452</v>
      </c>
      <c r="G39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399" s="12"/>
      <c r="I399" s="12">
        <f ca="1">IF(ISBLANK(E399),"",IF(LEFT(E399,1)="P",3,IFERROR(IF(SEARCH(".",E399,3)&gt;0,IF(Table13[[#This Row],[Total]]&gt;0,1,Table13[[#This Row],[S Required]])),3)))</f>
        <v>1</v>
      </c>
      <c r="J399" s="12">
        <f>IF(ISBLANK(Table13[[#This Row],[Skill / Performance]]),"",COUNT(L399:AA399))</f>
        <v>0</v>
      </c>
      <c r="K399" s="12">
        <f ca="1">IF(Table13[[#This Row],[Total]]&gt;=Table13[[#This Row],[Required]],IF(Table13[[#This Row],[S Required]]=1,2,3),IF(Table13[[#This Row],[Total]]&gt;0,1,0))</f>
        <v>0</v>
      </c>
      <c r="L399" s="8"/>
      <c r="M399" s="8"/>
      <c r="N399" s="8"/>
      <c r="O399" s="9"/>
      <c r="P399" s="9"/>
      <c r="Q399" s="9"/>
      <c r="R399" s="9"/>
      <c r="S399" s="9"/>
      <c r="T399" s="9"/>
    </row>
    <row r="400" spans="1:20" s="3" customFormat="1" ht="15.95" customHeight="1" x14ac:dyDescent="0.25">
      <c r="A400"/>
      <c r="B400" s="7" t="s">
        <v>632</v>
      </c>
      <c r="C400" s="7" t="s">
        <v>631</v>
      </c>
      <c r="D400" s="12" t="str">
        <f>LEFT(Table13[[#This Row],[Skill / Performance]],1)</f>
        <v>S</v>
      </c>
      <c r="E400" s="10" t="s">
        <v>21</v>
      </c>
      <c r="F400" s="7" t="s">
        <v>453</v>
      </c>
      <c r="G40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0" s="12"/>
      <c r="I400" s="12">
        <f ca="1">IF(ISBLANK(E400),"",IF(LEFT(E400,1)="P",3,IFERROR(IF(SEARCH(".",E400,3)&gt;0,IF(Table13[[#This Row],[Total]]&gt;0,1,Table13[[#This Row],[S Required]])),3)))</f>
        <v>1</v>
      </c>
      <c r="J400" s="12">
        <f>IF(ISBLANK(Table13[[#This Row],[Skill / Performance]]),"",COUNT(L400:AA400))</f>
        <v>0</v>
      </c>
      <c r="K400" s="12">
        <f ca="1">IF(Table13[[#This Row],[Total]]&gt;=Table13[[#This Row],[Required]],IF(Table13[[#This Row],[S Required]]=1,2,3),IF(Table13[[#This Row],[Total]]&gt;0,1,0))</f>
        <v>0</v>
      </c>
      <c r="L400" s="8"/>
      <c r="M400" s="8"/>
      <c r="N400" s="8"/>
      <c r="O400" s="9"/>
      <c r="P400" s="9"/>
      <c r="Q400" s="9"/>
      <c r="R400" s="9"/>
      <c r="S400" s="9"/>
      <c r="T400" s="9"/>
    </row>
    <row r="401" spans="1:20" s="3" customFormat="1" ht="15.95" customHeight="1" x14ac:dyDescent="0.25">
      <c r="A401"/>
      <c r="B401" s="7" t="s">
        <v>632</v>
      </c>
      <c r="C401" s="7" t="s">
        <v>631</v>
      </c>
      <c r="D401" s="12" t="str">
        <f>LEFT(Table13[[#This Row],[Skill / Performance]],1)</f>
        <v>S</v>
      </c>
      <c r="E401" s="10" t="s">
        <v>22</v>
      </c>
      <c r="F401" s="7" t="s">
        <v>454</v>
      </c>
      <c r="G40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1" s="12"/>
      <c r="I401" s="12">
        <f ca="1">IF(ISBLANK(E401),"",IF(LEFT(E401,1)="P",3,IFERROR(IF(SEARCH(".",E401,3)&gt;0,IF(Table13[[#This Row],[Total]]&gt;0,1,Table13[[#This Row],[S Required]])),3)))</f>
        <v>1</v>
      </c>
      <c r="J401" s="12">
        <f>IF(ISBLANK(Table13[[#This Row],[Skill / Performance]]),"",COUNT(L401:AA401))</f>
        <v>0</v>
      </c>
      <c r="K401" s="12">
        <f ca="1">IF(Table13[[#This Row],[Total]]&gt;=Table13[[#This Row],[Required]],IF(Table13[[#This Row],[S Required]]=1,2,3),IF(Table13[[#This Row],[Total]]&gt;0,1,0))</f>
        <v>0</v>
      </c>
      <c r="L401" s="8"/>
      <c r="M401" s="8"/>
      <c r="N401" s="8"/>
      <c r="O401" s="9"/>
      <c r="P401" s="9"/>
      <c r="Q401" s="9"/>
      <c r="R401" s="9"/>
      <c r="S401" s="9"/>
      <c r="T401" s="9"/>
    </row>
    <row r="402" spans="1:20" s="3" customFormat="1" ht="15.95" customHeight="1" x14ac:dyDescent="0.25">
      <c r="A402"/>
      <c r="B402" s="7" t="s">
        <v>632</v>
      </c>
      <c r="C402" s="7" t="s">
        <v>631</v>
      </c>
      <c r="D402" s="12" t="str">
        <f>LEFT(Table13[[#This Row],[Skill / Performance]],1)</f>
        <v>S</v>
      </c>
      <c r="E402" s="10" t="s">
        <v>23</v>
      </c>
      <c r="F402" s="7" t="s">
        <v>455</v>
      </c>
      <c r="G40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2" s="12"/>
      <c r="I402" s="12">
        <f ca="1">IF(ISBLANK(E402),"",IF(LEFT(E402,1)="P",3,IFERROR(IF(SEARCH(".",E402,3)&gt;0,IF(Table13[[#This Row],[Total]]&gt;0,1,Table13[[#This Row],[S Required]])),3)))</f>
        <v>1</v>
      </c>
      <c r="J402" s="12">
        <f>IF(ISBLANK(Table13[[#This Row],[Skill / Performance]]),"",COUNT(L402:AA402))</f>
        <v>0</v>
      </c>
      <c r="K402" s="12">
        <f ca="1">IF(Table13[[#This Row],[Total]]&gt;=Table13[[#This Row],[Required]],IF(Table13[[#This Row],[S Required]]=1,2,3),IF(Table13[[#This Row],[Total]]&gt;0,1,0))</f>
        <v>0</v>
      </c>
      <c r="L402" s="8"/>
      <c r="M402" s="8"/>
      <c r="N402" s="8"/>
      <c r="O402" s="9"/>
      <c r="P402" s="9"/>
      <c r="Q402" s="9"/>
      <c r="R402" s="9"/>
      <c r="S402" s="9"/>
      <c r="T402" s="9"/>
    </row>
    <row r="403" spans="1:20" s="3" customFormat="1" ht="15.95" customHeight="1" x14ac:dyDescent="0.25">
      <c r="A403"/>
      <c r="B403" s="7" t="s">
        <v>632</v>
      </c>
      <c r="C403" s="7" t="s">
        <v>631</v>
      </c>
      <c r="D403" s="12" t="str">
        <f>LEFT(Table13[[#This Row],[Skill / Performance]],1)</f>
        <v>P</v>
      </c>
      <c r="E403" s="10" t="s">
        <v>129</v>
      </c>
      <c r="F403" s="7" t="s">
        <v>456</v>
      </c>
      <c r="G40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03" s="12"/>
      <c r="I403" s="12">
        <f>IF(ISBLANK(E403),"",IF(LEFT(E403,1)="P",3,IFERROR(IF(SEARCH(".",E403,3)&gt;0,IF(Table13[[#This Row],[Total]]&gt;0,1,Table13[[#This Row],[S Required]])),3)))</f>
        <v>3</v>
      </c>
      <c r="J403" s="12">
        <f>IF(ISBLANK(Table13[[#This Row],[Skill / Performance]]),"",COUNT(L403:AA403))</f>
        <v>0</v>
      </c>
      <c r="K403" s="12">
        <f>IF(Table13[[#This Row],[Total]]&gt;=Table13[[#This Row],[Required]],IF(Table13[[#This Row],[S Required]]=1,2,3),IF(Table13[[#This Row],[Total]]&gt;0,1,0))</f>
        <v>0</v>
      </c>
      <c r="L403" s="8"/>
      <c r="M403" s="8"/>
      <c r="N403" s="8"/>
      <c r="O403" s="9"/>
      <c r="P403" s="9"/>
      <c r="Q403" s="9"/>
      <c r="R403" s="9"/>
      <c r="S403" s="9"/>
      <c r="T403" s="9"/>
    </row>
    <row r="404" spans="1:20" s="3" customFormat="1" ht="15.95" customHeight="1" x14ac:dyDescent="0.25">
      <c r="A404"/>
      <c r="B404" s="7" t="s">
        <v>632</v>
      </c>
      <c r="C404" s="7" t="s">
        <v>631</v>
      </c>
      <c r="D404" s="12" t="str">
        <f>LEFT(Table13[[#This Row],[Skill / Performance]],1)</f>
        <v>S</v>
      </c>
      <c r="E404" s="10" t="s">
        <v>16</v>
      </c>
      <c r="F404" s="7" t="s">
        <v>457</v>
      </c>
      <c r="G404" s="7">
        <v>4</v>
      </c>
      <c r="H404" s="12">
        <f>COUNTIF(J405:J414, "&gt;0")</f>
        <v>0</v>
      </c>
      <c r="I404" s="12">
        <f>IF(ISBLANK(E404),"",IF(LEFT(E404,1)="P",3,IFERROR(IF(SEARCH(".",E404,3)&gt;0,IF(Table13[[#This Row],[Total]]&gt;0,1,Table13[[#This Row],[S Required]])),3)))</f>
        <v>3</v>
      </c>
      <c r="J404" s="12">
        <f>IF(ISBLANK(Table13[[#This Row],[Skill / Performance]]),"",COUNT(L404:AA404))</f>
        <v>0</v>
      </c>
      <c r="K404" s="12">
        <f>IF(Table13[[#This Row],[Total]]&gt;=Table13[[#This Row],[Required]],IF(Table13[[#This Row],[S Required]]=1,2,3),IF(Table13[[#This Row],[Total]]&gt;0,1,0))</f>
        <v>0</v>
      </c>
      <c r="L404" s="13" t="str">
        <f>IF(COUNTA(L405:L414)&gt;0,1,"")</f>
        <v/>
      </c>
      <c r="M404" s="13" t="str">
        <f t="shared" ref="M404:N404" si="90">IF(COUNTA(M405:M414)&gt;0,1,"")</f>
        <v/>
      </c>
      <c r="N404" s="13" t="str">
        <f t="shared" si="90"/>
        <v/>
      </c>
      <c r="O404" s="14" t="str">
        <f t="shared" ref="O404:T404" si="91">IF(COUNTA(O405:O414)&gt;0,1,"")</f>
        <v/>
      </c>
      <c r="P404" s="14" t="str">
        <f t="shared" si="91"/>
        <v/>
      </c>
      <c r="Q404" s="14" t="str">
        <f t="shared" si="91"/>
        <v/>
      </c>
      <c r="R404" s="14" t="str">
        <f t="shared" si="91"/>
        <v/>
      </c>
      <c r="S404" s="14" t="str">
        <f t="shared" si="91"/>
        <v/>
      </c>
      <c r="T404" s="14" t="str">
        <f t="shared" si="91"/>
        <v/>
      </c>
    </row>
    <row r="405" spans="1:20" s="3" customFormat="1" ht="15.95" customHeight="1" x14ac:dyDescent="0.25">
      <c r="A405"/>
      <c r="B405" s="7" t="s">
        <v>632</v>
      </c>
      <c r="C405" s="7" t="s">
        <v>631</v>
      </c>
      <c r="D405" s="12" t="str">
        <f>LEFT(Table13[[#This Row],[Skill / Performance]],1)</f>
        <v>S</v>
      </c>
      <c r="E405" s="10" t="s">
        <v>27</v>
      </c>
      <c r="F405" s="7" t="s">
        <v>458</v>
      </c>
      <c r="G40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5" s="12"/>
      <c r="I405" s="12">
        <f ca="1">IF(ISBLANK(E405),"",IF(LEFT(E405,1)="P",3,IFERROR(IF(SEARCH(".",E405,3)&gt;0,IF(Table13[[#This Row],[Total]]&gt;0,1,Table13[[#This Row],[S Required]])),3)))</f>
        <v>1</v>
      </c>
      <c r="J405" s="12">
        <f>IF(ISBLANK(Table13[[#This Row],[Skill / Performance]]),"",COUNT(L405:AA405))</f>
        <v>0</v>
      </c>
      <c r="K405" s="12">
        <f ca="1">IF(Table13[[#This Row],[Total]]&gt;=Table13[[#This Row],[Required]],IF(Table13[[#This Row],[S Required]]=1,2,3),IF(Table13[[#This Row],[Total]]&gt;0,1,0))</f>
        <v>0</v>
      </c>
      <c r="L405" s="8"/>
      <c r="M405" s="8"/>
      <c r="N405" s="8"/>
      <c r="O405" s="9"/>
      <c r="P405" s="9"/>
      <c r="Q405" s="9"/>
      <c r="R405" s="9"/>
      <c r="S405" s="9"/>
      <c r="T405" s="9"/>
    </row>
    <row r="406" spans="1:20" s="3" customFormat="1" ht="15.95" customHeight="1" x14ac:dyDescent="0.25">
      <c r="A406"/>
      <c r="B406" s="7" t="s">
        <v>632</v>
      </c>
      <c r="C406" s="7" t="s">
        <v>631</v>
      </c>
      <c r="D406" s="12" t="str">
        <f>LEFT(Table13[[#This Row],[Skill / Performance]],1)</f>
        <v>S</v>
      </c>
      <c r="E406" s="10" t="s">
        <v>29</v>
      </c>
      <c r="F406" s="7" t="s">
        <v>327</v>
      </c>
      <c r="G40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6" s="12"/>
      <c r="I406" s="12">
        <f ca="1">IF(ISBLANK(E406),"",IF(LEFT(E406,1)="P",3,IFERROR(IF(SEARCH(".",E406,3)&gt;0,IF(Table13[[#This Row],[Total]]&gt;0,1,Table13[[#This Row],[S Required]])),3)))</f>
        <v>1</v>
      </c>
      <c r="J406" s="12">
        <f>IF(ISBLANK(Table13[[#This Row],[Skill / Performance]]),"",COUNT(L406:AA406))</f>
        <v>0</v>
      </c>
      <c r="K406" s="12">
        <f ca="1">IF(Table13[[#This Row],[Total]]&gt;=Table13[[#This Row],[Required]],IF(Table13[[#This Row],[S Required]]=1,2,3),IF(Table13[[#This Row],[Total]]&gt;0,1,0))</f>
        <v>0</v>
      </c>
      <c r="L406" s="8"/>
      <c r="M406" s="8"/>
      <c r="N406" s="8"/>
      <c r="O406" s="9"/>
      <c r="P406" s="9"/>
      <c r="Q406" s="9"/>
      <c r="R406" s="9"/>
      <c r="S406" s="9"/>
      <c r="T406" s="9"/>
    </row>
    <row r="407" spans="1:20" s="3" customFormat="1" ht="15.95" customHeight="1" x14ac:dyDescent="0.25">
      <c r="A407"/>
      <c r="B407" s="7" t="s">
        <v>632</v>
      </c>
      <c r="C407" s="7" t="s">
        <v>631</v>
      </c>
      <c r="D407" s="12" t="str">
        <f>LEFT(Table13[[#This Row],[Skill / Performance]],1)</f>
        <v>S</v>
      </c>
      <c r="E407" s="10" t="s">
        <v>30</v>
      </c>
      <c r="F407" s="7" t="s">
        <v>328</v>
      </c>
      <c r="G40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7" s="12"/>
      <c r="I407" s="12">
        <f ca="1">IF(ISBLANK(E407),"",IF(LEFT(E407,1)="P",3,IFERROR(IF(SEARCH(".",E407,3)&gt;0,IF(Table13[[#This Row],[Total]]&gt;0,1,Table13[[#This Row],[S Required]])),3)))</f>
        <v>1</v>
      </c>
      <c r="J407" s="12">
        <f>IF(ISBLANK(Table13[[#This Row],[Skill / Performance]]),"",COUNT(L407:AA407))</f>
        <v>0</v>
      </c>
      <c r="K407" s="12">
        <f ca="1">IF(Table13[[#This Row],[Total]]&gt;=Table13[[#This Row],[Required]],IF(Table13[[#This Row],[S Required]]=1,2,3),IF(Table13[[#This Row],[Total]]&gt;0,1,0))</f>
        <v>0</v>
      </c>
      <c r="L407" s="8"/>
      <c r="M407" s="8"/>
      <c r="N407" s="8"/>
      <c r="O407" s="9"/>
      <c r="P407" s="9"/>
      <c r="Q407" s="9"/>
      <c r="R407" s="9"/>
      <c r="S407" s="9"/>
      <c r="T407" s="9"/>
    </row>
    <row r="408" spans="1:20" s="3" customFormat="1" ht="15.95" customHeight="1" x14ac:dyDescent="0.25">
      <c r="A408"/>
      <c r="B408" s="7" t="s">
        <v>632</v>
      </c>
      <c r="C408" s="7" t="s">
        <v>631</v>
      </c>
      <c r="D408" s="12" t="str">
        <f>LEFT(Table13[[#This Row],[Skill / Performance]],1)</f>
        <v>S</v>
      </c>
      <c r="E408" s="10" t="s">
        <v>31</v>
      </c>
      <c r="F408" s="7" t="s">
        <v>329</v>
      </c>
      <c r="G40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8" s="12"/>
      <c r="I408" s="12">
        <f ca="1">IF(ISBLANK(E408),"",IF(LEFT(E408,1)="P",3,IFERROR(IF(SEARCH(".",E408,3)&gt;0,IF(Table13[[#This Row],[Total]]&gt;0,1,Table13[[#This Row],[S Required]])),3)))</f>
        <v>1</v>
      </c>
      <c r="J408" s="12">
        <f>IF(ISBLANK(Table13[[#This Row],[Skill / Performance]]),"",COUNT(L408:AA408))</f>
        <v>0</v>
      </c>
      <c r="K408" s="12">
        <f ca="1">IF(Table13[[#This Row],[Total]]&gt;=Table13[[#This Row],[Required]],IF(Table13[[#This Row],[S Required]]=1,2,3),IF(Table13[[#This Row],[Total]]&gt;0,1,0))</f>
        <v>0</v>
      </c>
      <c r="L408" s="8"/>
      <c r="M408" s="8"/>
      <c r="N408" s="8"/>
      <c r="O408" s="9"/>
      <c r="P408" s="9"/>
      <c r="Q408" s="9"/>
      <c r="R408" s="9"/>
      <c r="S408" s="9"/>
      <c r="T408" s="9"/>
    </row>
    <row r="409" spans="1:20" s="3" customFormat="1" ht="15.95" customHeight="1" x14ac:dyDescent="0.25">
      <c r="A409"/>
      <c r="B409" s="7" t="s">
        <v>632</v>
      </c>
      <c r="C409" s="7" t="s">
        <v>631</v>
      </c>
      <c r="D409" s="12" t="str">
        <f>LEFT(Table13[[#This Row],[Skill / Performance]],1)</f>
        <v>S</v>
      </c>
      <c r="E409" s="10" t="s">
        <v>32</v>
      </c>
      <c r="F409" s="7" t="s">
        <v>459</v>
      </c>
      <c r="G40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09" s="12"/>
      <c r="I409" s="12">
        <f ca="1">IF(ISBLANK(E409),"",IF(LEFT(E409,1)="P",3,IFERROR(IF(SEARCH(".",E409,3)&gt;0,IF(Table13[[#This Row],[Total]]&gt;0,1,Table13[[#This Row],[S Required]])),3)))</f>
        <v>1</v>
      </c>
      <c r="J409" s="12">
        <f>IF(ISBLANK(Table13[[#This Row],[Skill / Performance]]),"",COUNT(L409:AA409))</f>
        <v>0</v>
      </c>
      <c r="K409" s="12">
        <f ca="1">IF(Table13[[#This Row],[Total]]&gt;=Table13[[#This Row],[Required]],IF(Table13[[#This Row],[S Required]]=1,2,3),IF(Table13[[#This Row],[Total]]&gt;0,1,0))</f>
        <v>0</v>
      </c>
      <c r="L409" s="8"/>
      <c r="M409" s="8"/>
      <c r="N409" s="8"/>
      <c r="O409" s="9"/>
      <c r="P409" s="9"/>
      <c r="Q409" s="9"/>
      <c r="R409" s="9"/>
      <c r="S409" s="9"/>
      <c r="T409" s="9"/>
    </row>
    <row r="410" spans="1:20" s="3" customFormat="1" ht="15.95" customHeight="1" x14ac:dyDescent="0.25">
      <c r="A410"/>
      <c r="B410" s="7" t="s">
        <v>632</v>
      </c>
      <c r="C410" s="7" t="s">
        <v>631</v>
      </c>
      <c r="D410" s="12" t="str">
        <f>LEFT(Table13[[#This Row],[Skill / Performance]],1)</f>
        <v>S</v>
      </c>
      <c r="E410" s="10" t="s">
        <v>33</v>
      </c>
      <c r="F410" s="7" t="s">
        <v>334</v>
      </c>
      <c r="G41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0" s="12"/>
      <c r="I410" s="12">
        <f ca="1">IF(ISBLANK(E410),"",IF(LEFT(E410,1)="P",3,IFERROR(IF(SEARCH(".",E410,3)&gt;0,IF(Table13[[#This Row],[Total]]&gt;0,1,Table13[[#This Row],[S Required]])),3)))</f>
        <v>1</v>
      </c>
      <c r="J410" s="12">
        <f>IF(ISBLANK(Table13[[#This Row],[Skill / Performance]]),"",COUNT(L410:AA410))</f>
        <v>0</v>
      </c>
      <c r="K410" s="12">
        <f ca="1">IF(Table13[[#This Row],[Total]]&gt;=Table13[[#This Row],[Required]],IF(Table13[[#This Row],[S Required]]=1,2,3),IF(Table13[[#This Row],[Total]]&gt;0,1,0))</f>
        <v>0</v>
      </c>
      <c r="L410" s="8"/>
      <c r="M410" s="8"/>
      <c r="N410" s="8"/>
      <c r="O410" s="9"/>
      <c r="P410" s="9"/>
      <c r="Q410" s="9"/>
      <c r="R410" s="9"/>
      <c r="S410" s="9"/>
      <c r="T410" s="9"/>
    </row>
    <row r="411" spans="1:20" s="3" customFormat="1" ht="15.95" customHeight="1" x14ac:dyDescent="0.25">
      <c r="A411"/>
      <c r="B411" s="7" t="s">
        <v>632</v>
      </c>
      <c r="C411" s="7" t="s">
        <v>631</v>
      </c>
      <c r="D411" s="12" t="str">
        <f>LEFT(Table13[[#This Row],[Skill / Performance]],1)</f>
        <v>S</v>
      </c>
      <c r="E411" s="10" t="s">
        <v>34</v>
      </c>
      <c r="F411" s="7" t="s">
        <v>460</v>
      </c>
      <c r="G41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1" s="12"/>
      <c r="I411" s="12">
        <f ca="1">IF(ISBLANK(E411),"",IF(LEFT(E411,1)="P",3,IFERROR(IF(SEARCH(".",E411,3)&gt;0,IF(Table13[[#This Row],[Total]]&gt;0,1,Table13[[#This Row],[S Required]])),3)))</f>
        <v>1</v>
      </c>
      <c r="J411" s="12">
        <f>IF(ISBLANK(Table13[[#This Row],[Skill / Performance]]),"",COUNT(L411:AA411))</f>
        <v>0</v>
      </c>
      <c r="K411" s="12">
        <f ca="1">IF(Table13[[#This Row],[Total]]&gt;=Table13[[#This Row],[Required]],IF(Table13[[#This Row],[S Required]]=1,2,3),IF(Table13[[#This Row],[Total]]&gt;0,1,0))</f>
        <v>0</v>
      </c>
      <c r="L411" s="8"/>
      <c r="M411" s="8"/>
      <c r="N411" s="8"/>
      <c r="O411" s="9"/>
      <c r="P411" s="9"/>
      <c r="Q411" s="9"/>
      <c r="R411" s="9"/>
      <c r="S411" s="9"/>
      <c r="T411" s="9"/>
    </row>
    <row r="412" spans="1:20" s="3" customFormat="1" ht="15.95" customHeight="1" x14ac:dyDescent="0.25">
      <c r="A412"/>
      <c r="B412" s="7" t="s">
        <v>632</v>
      </c>
      <c r="C412" s="7" t="s">
        <v>631</v>
      </c>
      <c r="D412" s="12" t="str">
        <f>LEFT(Table13[[#This Row],[Skill / Performance]],1)</f>
        <v>S</v>
      </c>
      <c r="E412" s="10" t="s">
        <v>35</v>
      </c>
      <c r="F412" s="7" t="s">
        <v>461</v>
      </c>
      <c r="G41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2" s="12"/>
      <c r="I412" s="12">
        <f ca="1">IF(ISBLANK(E412),"",IF(LEFT(E412,1)="P",3,IFERROR(IF(SEARCH(".",E412,3)&gt;0,IF(Table13[[#This Row],[Total]]&gt;0,1,Table13[[#This Row],[S Required]])),3)))</f>
        <v>1</v>
      </c>
      <c r="J412" s="12">
        <f>IF(ISBLANK(Table13[[#This Row],[Skill / Performance]]),"",COUNT(L412:AA412))</f>
        <v>0</v>
      </c>
      <c r="K412" s="12">
        <f ca="1">IF(Table13[[#This Row],[Total]]&gt;=Table13[[#This Row],[Required]],IF(Table13[[#This Row],[S Required]]=1,2,3),IF(Table13[[#This Row],[Total]]&gt;0,1,0))</f>
        <v>0</v>
      </c>
      <c r="L412" s="8"/>
      <c r="M412" s="8"/>
      <c r="N412" s="8"/>
      <c r="O412" s="9"/>
      <c r="P412" s="9"/>
      <c r="Q412" s="9"/>
      <c r="R412" s="9"/>
      <c r="S412" s="9"/>
      <c r="T412" s="9"/>
    </row>
    <row r="413" spans="1:20" s="3" customFormat="1" ht="15.95" customHeight="1" x14ac:dyDescent="0.25">
      <c r="A413"/>
      <c r="B413" s="7" t="s">
        <v>632</v>
      </c>
      <c r="C413" s="7" t="s">
        <v>631</v>
      </c>
      <c r="D413" s="12" t="str">
        <f>LEFT(Table13[[#This Row],[Skill / Performance]],1)</f>
        <v>S</v>
      </c>
      <c r="E413" s="10" t="s">
        <v>36</v>
      </c>
      <c r="F413" s="7" t="s">
        <v>332</v>
      </c>
      <c r="G41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3" s="12"/>
      <c r="I413" s="12">
        <f ca="1">IF(ISBLANK(E413),"",IF(LEFT(E413,1)="P",3,IFERROR(IF(SEARCH(".",E413,3)&gt;0,IF(Table13[[#This Row],[Total]]&gt;0,1,Table13[[#This Row],[S Required]])),3)))</f>
        <v>1</v>
      </c>
      <c r="J413" s="12">
        <f>IF(ISBLANK(Table13[[#This Row],[Skill / Performance]]),"",COUNT(L413:AA413))</f>
        <v>0</v>
      </c>
      <c r="K413" s="12">
        <f ca="1">IF(Table13[[#This Row],[Total]]&gt;=Table13[[#This Row],[Required]],IF(Table13[[#This Row],[S Required]]=1,2,3),IF(Table13[[#This Row],[Total]]&gt;0,1,0))</f>
        <v>0</v>
      </c>
      <c r="L413" s="8"/>
      <c r="M413" s="8"/>
      <c r="N413" s="8"/>
      <c r="O413" s="9"/>
      <c r="P413" s="9"/>
      <c r="Q413" s="9"/>
      <c r="R413" s="9"/>
      <c r="S413" s="9"/>
      <c r="T413" s="9"/>
    </row>
    <row r="414" spans="1:20" s="3" customFormat="1" ht="15.95" customHeight="1" x14ac:dyDescent="0.25">
      <c r="A414"/>
      <c r="B414" s="7" t="s">
        <v>632</v>
      </c>
      <c r="C414" s="7" t="s">
        <v>631</v>
      </c>
      <c r="D414" s="12" t="str">
        <f>LEFT(Table13[[#This Row],[Skill / Performance]],1)</f>
        <v>S</v>
      </c>
      <c r="E414" s="10" t="s">
        <v>37</v>
      </c>
      <c r="F414" s="7" t="s">
        <v>336</v>
      </c>
      <c r="G41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4" s="12"/>
      <c r="I414" s="12">
        <f ca="1">IF(ISBLANK(E414),"",IF(LEFT(E414,1)="P",3,IFERROR(IF(SEARCH(".",E414,3)&gt;0,IF(Table13[[#This Row],[Total]]&gt;0,1,Table13[[#This Row],[S Required]])),3)))</f>
        <v>1</v>
      </c>
      <c r="J414" s="12">
        <f>IF(ISBLANK(Table13[[#This Row],[Skill / Performance]]),"",COUNT(L414:AA414))</f>
        <v>0</v>
      </c>
      <c r="K414" s="12">
        <f ca="1">IF(Table13[[#This Row],[Total]]&gt;=Table13[[#This Row],[Required]],IF(Table13[[#This Row],[S Required]]=1,2,3),IF(Table13[[#This Row],[Total]]&gt;0,1,0))</f>
        <v>0</v>
      </c>
      <c r="L414" s="8"/>
      <c r="M414" s="8"/>
      <c r="N414" s="8"/>
      <c r="O414" s="9"/>
      <c r="P414" s="9"/>
      <c r="Q414" s="9"/>
      <c r="R414" s="9"/>
      <c r="S414" s="9"/>
      <c r="T414" s="9"/>
    </row>
    <row r="415" spans="1:20" s="3" customFormat="1" ht="15.95" customHeight="1" x14ac:dyDescent="0.25">
      <c r="A415"/>
      <c r="B415" s="7" t="s">
        <v>632</v>
      </c>
      <c r="C415" s="7" t="s">
        <v>631</v>
      </c>
      <c r="D415" s="12" t="str">
        <f>LEFT(Table13[[#This Row],[Skill / Performance]],1)</f>
        <v>S</v>
      </c>
      <c r="E415" s="10" t="s">
        <v>131</v>
      </c>
      <c r="F415" s="7" t="s">
        <v>462</v>
      </c>
      <c r="G415" s="7">
        <v>6</v>
      </c>
      <c r="H415" s="12">
        <f>COUNTIF(J416:J426, "&gt;0")</f>
        <v>0</v>
      </c>
      <c r="I415" s="12">
        <f>IF(ISBLANK(E415),"",IF(LEFT(E415,1)="P",3,IFERROR(IF(SEARCH(".",E415,3)&gt;0,IF(Table13[[#This Row],[Total]]&gt;0,1,Table13[[#This Row],[S Required]])),3)))</f>
        <v>3</v>
      </c>
      <c r="J415" s="12">
        <f>IF(ISBLANK(Table13[[#This Row],[Skill / Performance]]),"",COUNT(L415:AA415))</f>
        <v>0</v>
      </c>
      <c r="K415" s="12">
        <f>IF(Table13[[#This Row],[Total]]&gt;=Table13[[#This Row],[Required]],IF(Table13[[#This Row],[S Required]]=1,2,3),IF(Table13[[#This Row],[Total]]&gt;0,1,0))</f>
        <v>0</v>
      </c>
      <c r="L415" s="13" t="str">
        <f>IF(COUNTA(L416:L426)&gt;0,1,"")</f>
        <v/>
      </c>
      <c r="M415" s="13" t="str">
        <f t="shared" ref="M415:N415" si="92">IF(COUNTA(M416:M426)&gt;0,1,"")</f>
        <v/>
      </c>
      <c r="N415" s="13" t="str">
        <f t="shared" si="92"/>
        <v/>
      </c>
      <c r="O415" s="14" t="str">
        <f t="shared" ref="O415:T415" si="93">IF(COUNTA(O416:O426)&gt;0,1,"")</f>
        <v/>
      </c>
      <c r="P415" s="14" t="str">
        <f t="shared" si="93"/>
        <v/>
      </c>
      <c r="Q415" s="14" t="str">
        <f t="shared" si="93"/>
        <v/>
      </c>
      <c r="R415" s="14" t="str">
        <f t="shared" si="93"/>
        <v/>
      </c>
      <c r="S415" s="14" t="str">
        <f t="shared" si="93"/>
        <v/>
      </c>
      <c r="T415" s="14" t="str">
        <f t="shared" si="93"/>
        <v/>
      </c>
    </row>
    <row r="416" spans="1:20" s="3" customFormat="1" ht="15.95" customHeight="1" x14ac:dyDescent="0.25">
      <c r="A416"/>
      <c r="B416" s="7" t="s">
        <v>632</v>
      </c>
      <c r="C416" s="7" t="s">
        <v>631</v>
      </c>
      <c r="D416" s="12" t="str">
        <f>LEFT(Table13[[#This Row],[Skill / Performance]],1)</f>
        <v>S</v>
      </c>
      <c r="E416" s="10" t="s">
        <v>132</v>
      </c>
      <c r="F416" s="7" t="s">
        <v>338</v>
      </c>
      <c r="G41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6" s="12"/>
      <c r="I416" s="12">
        <f ca="1">IF(ISBLANK(E416),"",IF(LEFT(E416,1)="P",3,IFERROR(IF(SEARCH(".",E416,3)&gt;0,IF(Table13[[#This Row],[Total]]&gt;0,1,Table13[[#This Row],[S Required]])),3)))</f>
        <v>1</v>
      </c>
      <c r="J416" s="12">
        <f>IF(ISBLANK(Table13[[#This Row],[Skill / Performance]]),"",COUNT(L416:AA416))</f>
        <v>0</v>
      </c>
      <c r="K416" s="12">
        <f ca="1">IF(Table13[[#This Row],[Total]]&gt;=Table13[[#This Row],[Required]],IF(Table13[[#This Row],[S Required]]=1,2,3),IF(Table13[[#This Row],[Total]]&gt;0,1,0))</f>
        <v>0</v>
      </c>
      <c r="L416" s="8"/>
      <c r="M416" s="8"/>
      <c r="N416" s="8"/>
      <c r="O416" s="9"/>
      <c r="P416" s="9"/>
      <c r="Q416" s="9"/>
      <c r="R416" s="9"/>
      <c r="S416" s="9"/>
      <c r="T416" s="9"/>
    </row>
    <row r="417" spans="1:20" s="3" customFormat="1" ht="15.95" customHeight="1" x14ac:dyDescent="0.25">
      <c r="A417"/>
      <c r="B417" s="7" t="s">
        <v>632</v>
      </c>
      <c r="C417" s="7" t="s">
        <v>631</v>
      </c>
      <c r="D417" s="12" t="str">
        <f>LEFT(Table13[[#This Row],[Skill / Performance]],1)</f>
        <v>S</v>
      </c>
      <c r="E417" s="10" t="s">
        <v>153</v>
      </c>
      <c r="F417" s="7" t="s">
        <v>339</v>
      </c>
      <c r="G41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7" s="12"/>
      <c r="I417" s="12">
        <f ca="1">IF(ISBLANK(E417),"",IF(LEFT(E417,1)="P",3,IFERROR(IF(SEARCH(".",E417,3)&gt;0,IF(Table13[[#This Row],[Total]]&gt;0,1,Table13[[#This Row],[S Required]])),3)))</f>
        <v>1</v>
      </c>
      <c r="J417" s="12">
        <f>IF(ISBLANK(Table13[[#This Row],[Skill / Performance]]),"",COUNT(L417:AA417))</f>
        <v>0</v>
      </c>
      <c r="K417" s="12">
        <f ca="1">IF(Table13[[#This Row],[Total]]&gt;=Table13[[#This Row],[Required]],IF(Table13[[#This Row],[S Required]]=1,2,3),IF(Table13[[#This Row],[Total]]&gt;0,1,0))</f>
        <v>0</v>
      </c>
      <c r="L417" s="8"/>
      <c r="M417" s="8"/>
      <c r="N417" s="8"/>
      <c r="O417" s="9"/>
      <c r="P417" s="9"/>
      <c r="Q417" s="9"/>
      <c r="R417" s="9"/>
      <c r="S417" s="9"/>
      <c r="T417" s="9"/>
    </row>
    <row r="418" spans="1:20" s="3" customFormat="1" ht="15.95" customHeight="1" x14ac:dyDescent="0.25">
      <c r="A418"/>
      <c r="B418" s="7" t="s">
        <v>632</v>
      </c>
      <c r="C418" s="7" t="s">
        <v>631</v>
      </c>
      <c r="D418" s="12" t="str">
        <f>LEFT(Table13[[#This Row],[Skill / Performance]],1)</f>
        <v>S</v>
      </c>
      <c r="E418" s="10" t="s">
        <v>154</v>
      </c>
      <c r="F418" s="7" t="s">
        <v>340</v>
      </c>
      <c r="G41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8" s="12"/>
      <c r="I418" s="12">
        <f ca="1">IF(ISBLANK(E418),"",IF(LEFT(E418,1)="P",3,IFERROR(IF(SEARCH(".",E418,3)&gt;0,IF(Table13[[#This Row],[Total]]&gt;0,1,Table13[[#This Row],[S Required]])),3)))</f>
        <v>1</v>
      </c>
      <c r="J418" s="12">
        <f>IF(ISBLANK(Table13[[#This Row],[Skill / Performance]]),"",COUNT(L418:AA418))</f>
        <v>0</v>
      </c>
      <c r="K418" s="12">
        <f ca="1">IF(Table13[[#This Row],[Total]]&gt;=Table13[[#This Row],[Required]],IF(Table13[[#This Row],[S Required]]=1,2,3),IF(Table13[[#This Row],[Total]]&gt;0,1,0))</f>
        <v>0</v>
      </c>
      <c r="L418" s="8"/>
      <c r="M418" s="8"/>
      <c r="N418" s="8"/>
      <c r="O418" s="9"/>
      <c r="P418" s="9"/>
      <c r="Q418" s="9"/>
      <c r="R418" s="9"/>
      <c r="S418" s="9"/>
      <c r="T418" s="9"/>
    </row>
    <row r="419" spans="1:20" s="3" customFormat="1" ht="15.95" customHeight="1" x14ac:dyDescent="0.25">
      <c r="A419"/>
      <c r="B419" s="7" t="s">
        <v>632</v>
      </c>
      <c r="C419" s="7" t="s">
        <v>631</v>
      </c>
      <c r="D419" s="12" t="str">
        <f>LEFT(Table13[[#This Row],[Skill / Performance]],1)</f>
        <v>S</v>
      </c>
      <c r="E419" s="10" t="s">
        <v>155</v>
      </c>
      <c r="F419" s="7" t="s">
        <v>341</v>
      </c>
      <c r="G41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19" s="12"/>
      <c r="I419" s="12">
        <f ca="1">IF(ISBLANK(E419),"",IF(LEFT(E419,1)="P",3,IFERROR(IF(SEARCH(".",E419,3)&gt;0,IF(Table13[[#This Row],[Total]]&gt;0,1,Table13[[#This Row],[S Required]])),3)))</f>
        <v>1</v>
      </c>
      <c r="J419" s="12">
        <f>IF(ISBLANK(Table13[[#This Row],[Skill / Performance]]),"",COUNT(L419:AA419))</f>
        <v>0</v>
      </c>
      <c r="K419" s="12">
        <f ca="1">IF(Table13[[#This Row],[Total]]&gt;=Table13[[#This Row],[Required]],IF(Table13[[#This Row],[S Required]]=1,2,3),IF(Table13[[#This Row],[Total]]&gt;0,1,0))</f>
        <v>0</v>
      </c>
      <c r="L419" s="8"/>
      <c r="M419" s="8"/>
      <c r="N419" s="8"/>
      <c r="O419" s="9"/>
      <c r="P419" s="9"/>
      <c r="Q419" s="9"/>
      <c r="R419" s="9"/>
      <c r="S419" s="9"/>
      <c r="T419" s="9"/>
    </row>
    <row r="420" spans="1:20" s="3" customFormat="1" ht="15.95" customHeight="1" x14ac:dyDescent="0.25">
      <c r="A420"/>
      <c r="B420" s="7" t="s">
        <v>632</v>
      </c>
      <c r="C420" s="7" t="s">
        <v>631</v>
      </c>
      <c r="D420" s="12" t="str">
        <f>LEFT(Table13[[#This Row],[Skill / Performance]],1)</f>
        <v>S</v>
      </c>
      <c r="E420" s="10" t="s">
        <v>156</v>
      </c>
      <c r="F420" s="7" t="s">
        <v>342</v>
      </c>
      <c r="G4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0" s="12"/>
      <c r="I420" s="12">
        <f ca="1">IF(ISBLANK(E420),"",IF(LEFT(E420,1)="P",3,IFERROR(IF(SEARCH(".",E420,3)&gt;0,IF(Table13[[#This Row],[Total]]&gt;0,1,Table13[[#This Row],[S Required]])),3)))</f>
        <v>1</v>
      </c>
      <c r="J420" s="12">
        <f>IF(ISBLANK(Table13[[#This Row],[Skill / Performance]]),"",COUNT(L420:AA420))</f>
        <v>0</v>
      </c>
      <c r="K420" s="12">
        <f ca="1">IF(Table13[[#This Row],[Total]]&gt;=Table13[[#This Row],[Required]],IF(Table13[[#This Row],[S Required]]=1,2,3),IF(Table13[[#This Row],[Total]]&gt;0,1,0))</f>
        <v>0</v>
      </c>
      <c r="L420" s="8"/>
      <c r="M420" s="8"/>
      <c r="N420" s="8"/>
      <c r="O420" s="9"/>
      <c r="P420" s="9"/>
      <c r="Q420" s="9"/>
      <c r="R420" s="9"/>
      <c r="S420" s="9"/>
      <c r="T420" s="9"/>
    </row>
    <row r="421" spans="1:20" s="3" customFormat="1" ht="15.95" customHeight="1" x14ac:dyDescent="0.25">
      <c r="A421"/>
      <c r="B421" s="7" t="s">
        <v>632</v>
      </c>
      <c r="C421" s="7" t="s">
        <v>631</v>
      </c>
      <c r="D421" s="12" t="str">
        <f>LEFT(Table13[[#This Row],[Skill / Performance]],1)</f>
        <v>S</v>
      </c>
      <c r="E421" s="10" t="s">
        <v>157</v>
      </c>
      <c r="F421" s="7" t="s">
        <v>463</v>
      </c>
      <c r="G42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1" s="12"/>
      <c r="I421" s="12">
        <f ca="1">IF(ISBLANK(E421),"",IF(LEFT(E421,1)="P",3,IFERROR(IF(SEARCH(".",E421,3)&gt;0,IF(Table13[[#This Row],[Total]]&gt;0,1,Table13[[#This Row],[S Required]])),3)))</f>
        <v>1</v>
      </c>
      <c r="J421" s="12">
        <f>IF(ISBLANK(Table13[[#This Row],[Skill / Performance]]),"",COUNT(L421:AA421))</f>
        <v>0</v>
      </c>
      <c r="K421" s="12">
        <f ca="1">IF(Table13[[#This Row],[Total]]&gt;=Table13[[#This Row],[Required]],IF(Table13[[#This Row],[S Required]]=1,2,3),IF(Table13[[#This Row],[Total]]&gt;0,1,0))</f>
        <v>0</v>
      </c>
      <c r="L421" s="8"/>
      <c r="M421" s="8"/>
      <c r="N421" s="8"/>
      <c r="O421" s="9"/>
      <c r="P421" s="9"/>
      <c r="Q421" s="9"/>
      <c r="R421" s="9"/>
      <c r="S421" s="9"/>
      <c r="T421" s="9"/>
    </row>
    <row r="422" spans="1:20" s="3" customFormat="1" ht="15.95" customHeight="1" x14ac:dyDescent="0.25">
      <c r="A422"/>
      <c r="B422" s="7" t="s">
        <v>632</v>
      </c>
      <c r="C422" s="7" t="s">
        <v>631</v>
      </c>
      <c r="D422" s="12" t="str">
        <f>LEFT(Table13[[#This Row],[Skill / Performance]],1)</f>
        <v>S</v>
      </c>
      <c r="E422" s="10" t="s">
        <v>158</v>
      </c>
      <c r="F422" s="7" t="s">
        <v>464</v>
      </c>
      <c r="G42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2" s="12"/>
      <c r="I422" s="12">
        <f ca="1">IF(ISBLANK(E422),"",IF(LEFT(E422,1)="P",3,IFERROR(IF(SEARCH(".",E422,3)&gt;0,IF(Table13[[#This Row],[Total]]&gt;0,1,Table13[[#This Row],[S Required]])),3)))</f>
        <v>1</v>
      </c>
      <c r="J422" s="12">
        <f>IF(ISBLANK(Table13[[#This Row],[Skill / Performance]]),"",COUNT(L422:AA422))</f>
        <v>0</v>
      </c>
      <c r="K422" s="12">
        <f ca="1">IF(Table13[[#This Row],[Total]]&gt;=Table13[[#This Row],[Required]],IF(Table13[[#This Row],[S Required]]=1,2,3),IF(Table13[[#This Row],[Total]]&gt;0,1,0))</f>
        <v>0</v>
      </c>
      <c r="L422" s="8"/>
      <c r="M422" s="8"/>
      <c r="N422" s="8"/>
      <c r="O422" s="9"/>
      <c r="P422" s="9"/>
      <c r="Q422" s="9"/>
      <c r="R422" s="9"/>
      <c r="S422" s="9"/>
      <c r="T422" s="9"/>
    </row>
    <row r="423" spans="1:20" s="3" customFormat="1" ht="15.95" customHeight="1" x14ac:dyDescent="0.25">
      <c r="A423"/>
      <c r="B423" s="7" t="s">
        <v>632</v>
      </c>
      <c r="C423" s="7" t="s">
        <v>631</v>
      </c>
      <c r="D423" s="12" t="str">
        <f>LEFT(Table13[[#This Row],[Skill / Performance]],1)</f>
        <v>S</v>
      </c>
      <c r="E423" s="10" t="s">
        <v>159</v>
      </c>
      <c r="F423" s="7" t="s">
        <v>345</v>
      </c>
      <c r="G42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3" s="12"/>
      <c r="I423" s="12">
        <f ca="1">IF(ISBLANK(E423),"",IF(LEFT(E423,1)="P",3,IFERROR(IF(SEARCH(".",E423,3)&gt;0,IF(Table13[[#This Row],[Total]]&gt;0,1,Table13[[#This Row],[S Required]])),3)))</f>
        <v>1</v>
      </c>
      <c r="J423" s="12">
        <f>IF(ISBLANK(Table13[[#This Row],[Skill / Performance]]),"",COUNT(L423:AA423))</f>
        <v>0</v>
      </c>
      <c r="K423" s="12">
        <f ca="1">IF(Table13[[#This Row],[Total]]&gt;=Table13[[#This Row],[Required]],IF(Table13[[#This Row],[S Required]]=1,2,3),IF(Table13[[#This Row],[Total]]&gt;0,1,0))</f>
        <v>0</v>
      </c>
      <c r="L423" s="8"/>
      <c r="M423" s="8"/>
      <c r="N423" s="8"/>
      <c r="O423" s="9"/>
      <c r="P423" s="9"/>
      <c r="Q423" s="9"/>
      <c r="R423" s="9"/>
      <c r="S423" s="9"/>
      <c r="T423" s="9"/>
    </row>
    <row r="424" spans="1:20" s="3" customFormat="1" ht="15.95" customHeight="1" x14ac:dyDescent="0.25">
      <c r="A424"/>
      <c r="B424" s="7" t="s">
        <v>632</v>
      </c>
      <c r="C424" s="7" t="s">
        <v>631</v>
      </c>
      <c r="D424" s="12" t="str">
        <f>LEFT(Table13[[#This Row],[Skill / Performance]],1)</f>
        <v>S</v>
      </c>
      <c r="E424" s="10" t="s">
        <v>160</v>
      </c>
      <c r="F424" s="7" t="s">
        <v>465</v>
      </c>
      <c r="G42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4" s="12"/>
      <c r="I424" s="12">
        <f ca="1">IF(ISBLANK(E424),"",IF(LEFT(E424,1)="P",3,IFERROR(IF(SEARCH(".",E424,3)&gt;0,IF(Table13[[#This Row],[Total]]&gt;0,1,Table13[[#This Row],[S Required]])),3)))</f>
        <v>1</v>
      </c>
      <c r="J424" s="12">
        <f>IF(ISBLANK(Table13[[#This Row],[Skill / Performance]]),"",COUNT(L424:AA424))</f>
        <v>0</v>
      </c>
      <c r="K424" s="12">
        <f ca="1">IF(Table13[[#This Row],[Total]]&gt;=Table13[[#This Row],[Required]],IF(Table13[[#This Row],[S Required]]=1,2,3),IF(Table13[[#This Row],[Total]]&gt;0,1,0))</f>
        <v>0</v>
      </c>
      <c r="L424" s="8"/>
      <c r="M424" s="8"/>
      <c r="N424" s="8"/>
      <c r="O424" s="9"/>
      <c r="P424" s="9"/>
      <c r="Q424" s="9"/>
      <c r="R424" s="9"/>
      <c r="S424" s="9"/>
      <c r="T424" s="9"/>
    </row>
    <row r="425" spans="1:20" s="3" customFormat="1" ht="15.95" customHeight="1" x14ac:dyDescent="0.25">
      <c r="A425"/>
      <c r="B425" s="7" t="s">
        <v>632</v>
      </c>
      <c r="C425" s="7" t="s">
        <v>631</v>
      </c>
      <c r="D425" s="12" t="str">
        <f>LEFT(Table13[[#This Row],[Skill / Performance]],1)</f>
        <v>S</v>
      </c>
      <c r="E425" s="10" t="s">
        <v>161</v>
      </c>
      <c r="F425" s="7" t="s">
        <v>347</v>
      </c>
      <c r="G42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5" s="12"/>
      <c r="I425" s="12">
        <f ca="1">IF(ISBLANK(E425),"",IF(LEFT(E425,1)="P",3,IFERROR(IF(SEARCH(".",E425,3)&gt;0,IF(Table13[[#This Row],[Total]]&gt;0,1,Table13[[#This Row],[S Required]])),3)))</f>
        <v>1</v>
      </c>
      <c r="J425" s="12">
        <f>IF(ISBLANK(Table13[[#This Row],[Skill / Performance]]),"",COUNT(L425:AA425))</f>
        <v>0</v>
      </c>
      <c r="K425" s="12">
        <f ca="1">IF(Table13[[#This Row],[Total]]&gt;=Table13[[#This Row],[Required]],IF(Table13[[#This Row],[S Required]]=1,2,3),IF(Table13[[#This Row],[Total]]&gt;0,1,0))</f>
        <v>0</v>
      </c>
      <c r="L425" s="8"/>
      <c r="M425" s="8"/>
      <c r="N425" s="8"/>
      <c r="O425" s="9"/>
      <c r="P425" s="9"/>
      <c r="Q425" s="9"/>
      <c r="R425" s="9"/>
      <c r="S425" s="9"/>
      <c r="T425" s="9"/>
    </row>
    <row r="426" spans="1:20" s="3" customFormat="1" ht="15.95" customHeight="1" x14ac:dyDescent="0.25">
      <c r="A426"/>
      <c r="B426" s="7" t="s">
        <v>632</v>
      </c>
      <c r="C426" s="7" t="s">
        <v>631</v>
      </c>
      <c r="D426" s="12" t="str">
        <f>LEFT(Table13[[#This Row],[Skill / Performance]],1)</f>
        <v>S</v>
      </c>
      <c r="E426" s="10" t="s">
        <v>162</v>
      </c>
      <c r="F426" s="7" t="s">
        <v>466</v>
      </c>
      <c r="G42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26" s="12"/>
      <c r="I426" s="12">
        <f ca="1">IF(ISBLANK(E426),"",IF(LEFT(E426,1)="P",3,IFERROR(IF(SEARCH(".",E426,3)&gt;0,IF(Table13[[#This Row],[Total]]&gt;0,1,Table13[[#This Row],[S Required]])),3)))</f>
        <v>1</v>
      </c>
      <c r="J426" s="12">
        <f>IF(ISBLANK(Table13[[#This Row],[Skill / Performance]]),"",COUNT(L426:AA426))</f>
        <v>0</v>
      </c>
      <c r="K426" s="12">
        <f ca="1">IF(Table13[[#This Row],[Total]]&gt;=Table13[[#This Row],[Required]],IF(Table13[[#This Row],[S Required]]=1,2,3),IF(Table13[[#This Row],[Total]]&gt;0,1,0))</f>
        <v>0</v>
      </c>
      <c r="L426" s="8"/>
      <c r="M426" s="8"/>
      <c r="N426" s="8"/>
      <c r="O426" s="9"/>
      <c r="P426" s="9"/>
      <c r="Q426" s="9"/>
      <c r="R426" s="9"/>
      <c r="S426" s="9"/>
      <c r="T426" s="9"/>
    </row>
    <row r="427" spans="1:20" s="3" customFormat="1" ht="15.95" customHeight="1" x14ac:dyDescent="0.25">
      <c r="A427"/>
      <c r="B427" s="7" t="s">
        <v>632</v>
      </c>
      <c r="C427" s="7" t="s">
        <v>631</v>
      </c>
      <c r="D427" s="12" t="str">
        <f>LEFT(Table13[[#This Row],[Skill / Performance]],1)</f>
        <v>P</v>
      </c>
      <c r="E427" s="10" t="s">
        <v>130</v>
      </c>
      <c r="F427" s="7" t="s">
        <v>467</v>
      </c>
      <c r="G427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27" s="12"/>
      <c r="I427" s="12">
        <f>IF(ISBLANK(E427),"",IF(LEFT(E427,1)="P",3,IFERROR(IF(SEARCH(".",E427,3)&gt;0,IF(Table13[[#This Row],[Total]]&gt;0,1,Table13[[#This Row],[S Required]])),3)))</f>
        <v>3</v>
      </c>
      <c r="J427" s="12">
        <f>IF(ISBLANK(Table13[[#This Row],[Skill / Performance]]),"",COUNT(L427:AA427))</f>
        <v>0</v>
      </c>
      <c r="K427" s="12">
        <f>IF(Table13[[#This Row],[Total]]&gt;=Table13[[#This Row],[Required]],IF(Table13[[#This Row],[S Required]]=1,2,3),IF(Table13[[#This Row],[Total]]&gt;0,1,0))</f>
        <v>0</v>
      </c>
      <c r="L427" s="8"/>
      <c r="M427" s="8"/>
      <c r="N427" s="8"/>
      <c r="O427" s="9"/>
      <c r="P427" s="9"/>
      <c r="Q427" s="9"/>
      <c r="R427" s="9"/>
      <c r="S427" s="9"/>
      <c r="T427" s="9"/>
    </row>
    <row r="428" spans="1:20" s="3" customFormat="1" ht="15.95" customHeight="1" x14ac:dyDescent="0.25">
      <c r="A428"/>
      <c r="B428" s="7" t="s">
        <v>632</v>
      </c>
      <c r="C428" s="7" t="s">
        <v>631</v>
      </c>
      <c r="D428" s="12" t="str">
        <f>LEFT(Table13[[#This Row],[Skill / Performance]],1)</f>
        <v>P</v>
      </c>
      <c r="E428" s="10" t="s">
        <v>137</v>
      </c>
      <c r="F428" s="7" t="s">
        <v>352</v>
      </c>
      <c r="G42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28" s="12"/>
      <c r="I428" s="12">
        <f>IF(ISBLANK(E428),"",IF(LEFT(E428,1)="P",3,IFERROR(IF(SEARCH(".",E428,3)&gt;0,IF(Table13[[#This Row],[Total]]&gt;0,1,Table13[[#This Row],[S Required]])),3)))</f>
        <v>3</v>
      </c>
      <c r="J428" s="12">
        <f>IF(ISBLANK(Table13[[#This Row],[Skill / Performance]]),"",COUNT(L428:AA428))</f>
        <v>0</v>
      </c>
      <c r="K428" s="12">
        <f>IF(Table13[[#This Row],[Total]]&gt;=Table13[[#This Row],[Required]],IF(Table13[[#This Row],[S Required]]=1,2,3),IF(Table13[[#This Row],[Total]]&gt;0,1,0))</f>
        <v>0</v>
      </c>
      <c r="L428" s="8"/>
      <c r="M428" s="8"/>
      <c r="N428" s="8"/>
      <c r="O428" s="9"/>
      <c r="P428" s="9"/>
      <c r="Q428" s="9"/>
      <c r="R428" s="9"/>
      <c r="S428" s="9"/>
      <c r="T428" s="9"/>
    </row>
    <row r="429" spans="1:20" s="3" customFormat="1" ht="30" x14ac:dyDescent="0.25">
      <c r="A429"/>
      <c r="B429" s="7" t="s">
        <v>632</v>
      </c>
      <c r="C429" s="7" t="s">
        <v>631</v>
      </c>
      <c r="D429" s="12" t="str">
        <f>LEFT(Table13[[#This Row],[Skill / Performance]],1)</f>
        <v>P</v>
      </c>
      <c r="E429" s="10" t="s">
        <v>142</v>
      </c>
      <c r="F429" s="7" t="s">
        <v>468</v>
      </c>
      <c r="G42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29" s="12"/>
      <c r="I429" s="12">
        <f>IF(ISBLANK(E429),"",IF(LEFT(E429,1)="P",3,IFERROR(IF(SEARCH(".",E429,3)&gt;0,IF(Table13[[#This Row],[Total]]&gt;0,1,Table13[[#This Row],[S Required]])),3)))</f>
        <v>3</v>
      </c>
      <c r="J429" s="12">
        <f>IF(ISBLANK(Table13[[#This Row],[Skill / Performance]]),"",COUNT(L429:AA429))</f>
        <v>0</v>
      </c>
      <c r="K429" s="12">
        <f>IF(Table13[[#This Row],[Total]]&gt;=Table13[[#This Row],[Required]],IF(Table13[[#This Row],[S Required]]=1,2,3),IF(Table13[[#This Row],[Total]]&gt;0,1,0))</f>
        <v>0</v>
      </c>
      <c r="L429" s="8"/>
      <c r="M429" s="8"/>
      <c r="N429" s="8"/>
      <c r="O429" s="9"/>
      <c r="P429" s="9"/>
      <c r="Q429" s="9"/>
      <c r="R429" s="9"/>
      <c r="S429" s="9"/>
      <c r="T429" s="9"/>
    </row>
    <row r="430" spans="1:20" s="3" customFormat="1" ht="15.95" customHeight="1" x14ac:dyDescent="0.25">
      <c r="A430"/>
      <c r="B430" s="7" t="s">
        <v>632</v>
      </c>
      <c r="C430" s="7" t="s">
        <v>631</v>
      </c>
      <c r="D430" s="12" t="str">
        <f>LEFT(Table13[[#This Row],[Skill / Performance]],1)</f>
        <v>S</v>
      </c>
      <c r="E430" s="10" t="s">
        <v>134</v>
      </c>
      <c r="F430" s="7" t="s">
        <v>469</v>
      </c>
      <c r="G430" s="7">
        <v>3</v>
      </c>
      <c r="H430" s="12">
        <f>COUNTIF(J431:J433, "&gt;0")</f>
        <v>0</v>
      </c>
      <c r="I430" s="12">
        <f>IF(ISBLANK(E430),"",IF(LEFT(E430,1)="P",3,IFERROR(IF(SEARCH(".",E430,3)&gt;0,IF(Table13[[#This Row],[Total]]&gt;0,1,Table13[[#This Row],[S Required]])),3)))</f>
        <v>3</v>
      </c>
      <c r="J430" s="12">
        <f>IF(ISBLANK(Table13[[#This Row],[Skill / Performance]]),"",COUNT(L430:AA430))</f>
        <v>0</v>
      </c>
      <c r="K430" s="12">
        <f>IF(Table13[[#This Row],[Total]]&gt;=Table13[[#This Row],[Required]],IF(Table13[[#This Row],[S Required]]=1,2,3),IF(Table13[[#This Row],[Total]]&gt;0,1,0))</f>
        <v>0</v>
      </c>
      <c r="L430" s="13" t="str">
        <f>IF(COUNTA(L431:L433)&gt;0,1,"")</f>
        <v/>
      </c>
      <c r="M430" s="13" t="str">
        <f t="shared" ref="M430:N430" si="94">IF(COUNTA(M431:M433)&gt;0,1,"")</f>
        <v/>
      </c>
      <c r="N430" s="13" t="str">
        <f t="shared" si="94"/>
        <v/>
      </c>
      <c r="O430" s="14" t="str">
        <f t="shared" ref="O430:T430" si="95">IF(COUNTA(O431:O433)&gt;0,1,"")</f>
        <v/>
      </c>
      <c r="P430" s="14" t="str">
        <f t="shared" si="95"/>
        <v/>
      </c>
      <c r="Q430" s="14" t="str">
        <f t="shared" si="95"/>
        <v/>
      </c>
      <c r="R430" s="14" t="str">
        <f t="shared" si="95"/>
        <v/>
      </c>
      <c r="S430" s="14" t="str">
        <f t="shared" si="95"/>
        <v/>
      </c>
      <c r="T430" s="14" t="str">
        <f t="shared" si="95"/>
        <v/>
      </c>
    </row>
    <row r="431" spans="1:20" s="3" customFormat="1" ht="15.95" customHeight="1" x14ac:dyDescent="0.25">
      <c r="A431"/>
      <c r="B431" s="7" t="s">
        <v>632</v>
      </c>
      <c r="C431" s="7" t="s">
        <v>631</v>
      </c>
      <c r="D431" s="12" t="str">
        <f>LEFT(Table13[[#This Row],[Skill / Performance]],1)</f>
        <v>S</v>
      </c>
      <c r="E431" s="10" t="s">
        <v>135</v>
      </c>
      <c r="F431" s="7" t="s">
        <v>349</v>
      </c>
      <c r="G43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1" s="12"/>
      <c r="I431" s="12">
        <f ca="1">IF(ISBLANK(E431),"",IF(LEFT(E431,1)="P",3,IFERROR(IF(SEARCH(".",E431,3)&gt;0,IF(Table13[[#This Row],[Total]]&gt;0,1,Table13[[#This Row],[S Required]])),3)))</f>
        <v>1</v>
      </c>
      <c r="J431" s="12">
        <f>IF(ISBLANK(Table13[[#This Row],[Skill / Performance]]),"",COUNT(L431:AA431))</f>
        <v>0</v>
      </c>
      <c r="K431" s="12">
        <f ca="1">IF(Table13[[#This Row],[Total]]&gt;=Table13[[#This Row],[Required]],IF(Table13[[#This Row],[S Required]]=1,2,3),IF(Table13[[#This Row],[Total]]&gt;0,1,0))</f>
        <v>0</v>
      </c>
      <c r="L431" s="8"/>
      <c r="M431" s="8"/>
      <c r="N431" s="8"/>
      <c r="O431" s="9"/>
      <c r="P431" s="9"/>
      <c r="Q431" s="9"/>
      <c r="R431" s="9"/>
      <c r="S431" s="9"/>
      <c r="T431" s="9"/>
    </row>
    <row r="432" spans="1:20" s="3" customFormat="1" ht="15.95" customHeight="1" x14ac:dyDescent="0.25">
      <c r="A432"/>
      <c r="B432" s="7" t="s">
        <v>632</v>
      </c>
      <c r="C432" s="7" t="s">
        <v>631</v>
      </c>
      <c r="D432" s="12" t="str">
        <f>LEFT(Table13[[#This Row],[Skill / Performance]],1)</f>
        <v>S</v>
      </c>
      <c r="E432" s="10" t="s">
        <v>164</v>
      </c>
      <c r="F432" s="7" t="s">
        <v>470</v>
      </c>
      <c r="G43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2" s="12"/>
      <c r="I432" s="12">
        <f ca="1">IF(ISBLANK(E432),"",IF(LEFT(E432,1)="P",3,IFERROR(IF(SEARCH(".",E432,3)&gt;0,IF(Table13[[#This Row],[Total]]&gt;0,1,Table13[[#This Row],[S Required]])),3)))</f>
        <v>1</v>
      </c>
      <c r="J432" s="12">
        <f>IF(ISBLANK(Table13[[#This Row],[Skill / Performance]]),"",COUNT(L432:AA432))</f>
        <v>0</v>
      </c>
      <c r="K432" s="12">
        <f ca="1">IF(Table13[[#This Row],[Total]]&gt;=Table13[[#This Row],[Required]],IF(Table13[[#This Row],[S Required]]=1,2,3),IF(Table13[[#This Row],[Total]]&gt;0,1,0))</f>
        <v>0</v>
      </c>
      <c r="L432" s="8"/>
      <c r="M432" s="8"/>
      <c r="N432" s="8"/>
      <c r="O432" s="9"/>
      <c r="P432" s="9"/>
      <c r="Q432" s="9"/>
      <c r="R432" s="9"/>
      <c r="S432" s="9"/>
      <c r="T432" s="9"/>
    </row>
    <row r="433" spans="1:20" s="3" customFormat="1" ht="15.95" customHeight="1" x14ac:dyDescent="0.25">
      <c r="A433"/>
      <c r="B433" s="7" t="s">
        <v>632</v>
      </c>
      <c r="C433" s="7" t="s">
        <v>631</v>
      </c>
      <c r="D433" s="12" t="str">
        <f>LEFT(Table13[[#This Row],[Skill / Performance]],1)</f>
        <v>S</v>
      </c>
      <c r="E433" s="10" t="s">
        <v>165</v>
      </c>
      <c r="F433" s="7" t="s">
        <v>351</v>
      </c>
      <c r="G43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3" s="12"/>
      <c r="I433" s="12">
        <f ca="1">IF(ISBLANK(E433),"",IF(LEFT(E433,1)="P",3,IFERROR(IF(SEARCH(".",E433,3)&gt;0,IF(Table13[[#This Row],[Total]]&gt;0,1,Table13[[#This Row],[S Required]])),3)))</f>
        <v>1</v>
      </c>
      <c r="J433" s="12">
        <f>IF(ISBLANK(Table13[[#This Row],[Skill / Performance]]),"",COUNT(L433:AA433))</f>
        <v>0</v>
      </c>
      <c r="K433" s="12">
        <f ca="1">IF(Table13[[#This Row],[Total]]&gt;=Table13[[#This Row],[Required]],IF(Table13[[#This Row],[S Required]]=1,2,3),IF(Table13[[#This Row],[Total]]&gt;0,1,0))</f>
        <v>0</v>
      </c>
      <c r="L433" s="8"/>
      <c r="M433" s="8"/>
      <c r="N433" s="8"/>
      <c r="O433" s="9"/>
      <c r="P433" s="9"/>
      <c r="Q433" s="9"/>
      <c r="R433" s="9"/>
      <c r="S433" s="9"/>
      <c r="T433" s="9"/>
    </row>
    <row r="434" spans="1:20" s="3" customFormat="1" ht="15.95" customHeight="1" x14ac:dyDescent="0.25">
      <c r="A434"/>
      <c r="B434" s="7" t="s">
        <v>632</v>
      </c>
      <c r="C434" s="7" t="s">
        <v>631</v>
      </c>
      <c r="D434" s="12" t="str">
        <f>LEFT(Table13[[#This Row],[Skill / Performance]],1)</f>
        <v>P</v>
      </c>
      <c r="E434" s="10" t="s">
        <v>143</v>
      </c>
      <c r="F434" s="7" t="s">
        <v>471</v>
      </c>
      <c r="G43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34" s="12"/>
      <c r="I434" s="12">
        <f>IF(ISBLANK(E434),"",IF(LEFT(E434,1)="P",3,IFERROR(IF(SEARCH(".",E434,3)&gt;0,IF(Table13[[#This Row],[Total]]&gt;0,1,Table13[[#This Row],[S Required]])),3)))</f>
        <v>3</v>
      </c>
      <c r="J434" s="12">
        <f>IF(ISBLANK(Table13[[#This Row],[Skill / Performance]]),"",COUNT(L434:AA434))</f>
        <v>0</v>
      </c>
      <c r="K434" s="12">
        <f>IF(Table13[[#This Row],[Total]]&gt;=Table13[[#This Row],[Required]],IF(Table13[[#This Row],[S Required]]=1,2,3),IF(Table13[[#This Row],[Total]]&gt;0,1,0))</f>
        <v>0</v>
      </c>
      <c r="L434" s="8"/>
      <c r="M434" s="8"/>
      <c r="N434" s="8"/>
      <c r="O434" s="9"/>
      <c r="P434" s="9"/>
      <c r="Q434" s="9"/>
      <c r="R434" s="9"/>
      <c r="S434" s="9"/>
      <c r="T434" s="9"/>
    </row>
    <row r="435" spans="1:20" s="3" customFormat="1" ht="15.95" customHeight="1" x14ac:dyDescent="0.25">
      <c r="A435"/>
      <c r="B435" s="7" t="s">
        <v>632</v>
      </c>
      <c r="C435" s="7" t="s">
        <v>631</v>
      </c>
      <c r="D435" s="12" t="str">
        <f>LEFT(Table13[[#This Row],[Skill / Performance]],1)</f>
        <v>P</v>
      </c>
      <c r="E435" s="10" t="s">
        <v>292</v>
      </c>
      <c r="F435" s="7" t="s">
        <v>472</v>
      </c>
      <c r="G43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35" s="12"/>
      <c r="I435" s="12">
        <f>IF(ISBLANK(E435),"",IF(LEFT(E435,1)="P",3,IFERROR(IF(SEARCH(".",E435,3)&gt;0,IF(Table13[[#This Row],[Total]]&gt;0,1,Table13[[#This Row],[S Required]])),3)))</f>
        <v>3</v>
      </c>
      <c r="J435" s="12">
        <f>IF(ISBLANK(Table13[[#This Row],[Skill / Performance]]),"",COUNT(L435:AA435))</f>
        <v>0</v>
      </c>
      <c r="K435" s="12">
        <f>IF(Table13[[#This Row],[Total]]&gt;=Table13[[#This Row],[Required]],IF(Table13[[#This Row],[S Required]]=1,2,3),IF(Table13[[#This Row],[Total]]&gt;0,1,0))</f>
        <v>0</v>
      </c>
      <c r="L435" s="8"/>
      <c r="M435" s="8"/>
      <c r="N435" s="8"/>
      <c r="O435" s="9"/>
      <c r="P435" s="9"/>
      <c r="Q435" s="9"/>
      <c r="R435" s="9"/>
      <c r="S435" s="9"/>
      <c r="T435" s="9"/>
    </row>
    <row r="436" spans="1:20" s="3" customFormat="1" ht="15.95" customHeight="1" x14ac:dyDescent="0.25">
      <c r="A436"/>
      <c r="B436" s="7" t="s">
        <v>632</v>
      </c>
      <c r="C436" s="7" t="s">
        <v>631</v>
      </c>
      <c r="D436" s="12" t="str">
        <f>LEFT(Table13[[#This Row],[Skill / Performance]],1)</f>
        <v>S</v>
      </c>
      <c r="E436" s="10" t="s">
        <v>138</v>
      </c>
      <c r="F436" s="7" t="s">
        <v>473</v>
      </c>
      <c r="G436" s="7">
        <v>5</v>
      </c>
      <c r="H436" s="12">
        <f>COUNTIF(J437:J446, "&gt;0")</f>
        <v>0</v>
      </c>
      <c r="I436" s="12">
        <f>IF(ISBLANK(E436),"",IF(LEFT(E436,1)="P",3,IFERROR(IF(SEARCH(".",E436,3)&gt;0,IF(Table13[[#This Row],[Total]]&gt;0,1,Table13[[#This Row],[S Required]])),3)))</f>
        <v>3</v>
      </c>
      <c r="J436" s="12">
        <f>IF(ISBLANK(Table13[[#This Row],[Skill / Performance]]),"",COUNT(L436:AA436))</f>
        <v>0</v>
      </c>
      <c r="K436" s="12">
        <f>IF(Table13[[#This Row],[Total]]&gt;=Table13[[#This Row],[Required]],IF(Table13[[#This Row],[S Required]]=1,2,3),IF(Table13[[#This Row],[Total]]&gt;0,1,0))</f>
        <v>0</v>
      </c>
      <c r="L436" s="13" t="str">
        <f>IF(COUNTA(L437:L446)&gt;0,1,"")</f>
        <v/>
      </c>
      <c r="M436" s="13" t="str">
        <f t="shared" ref="M436:N436" si="96">IF(COUNTA(M437:M446)&gt;0,1,"")</f>
        <v/>
      </c>
      <c r="N436" s="13" t="str">
        <f t="shared" si="96"/>
        <v/>
      </c>
      <c r="O436" s="14" t="str">
        <f t="shared" ref="O436:T436" si="97">IF(COUNTA(O437:O446)&gt;0,1,"")</f>
        <v/>
      </c>
      <c r="P436" s="14" t="str">
        <f t="shared" si="97"/>
        <v/>
      </c>
      <c r="Q436" s="14" t="str">
        <f t="shared" si="97"/>
        <v/>
      </c>
      <c r="R436" s="14" t="str">
        <f t="shared" si="97"/>
        <v/>
      </c>
      <c r="S436" s="14" t="str">
        <f t="shared" si="97"/>
        <v/>
      </c>
      <c r="T436" s="14" t="str">
        <f t="shared" si="97"/>
        <v/>
      </c>
    </row>
    <row r="437" spans="1:20" s="3" customFormat="1" ht="15.95" customHeight="1" x14ac:dyDescent="0.25">
      <c r="A437"/>
      <c r="B437" s="7" t="s">
        <v>632</v>
      </c>
      <c r="C437" s="7" t="s">
        <v>631</v>
      </c>
      <c r="D437" s="12" t="str">
        <f>LEFT(Table13[[#This Row],[Skill / Performance]],1)</f>
        <v>S</v>
      </c>
      <c r="E437" s="10" t="s">
        <v>139</v>
      </c>
      <c r="F437" s="7" t="s">
        <v>474</v>
      </c>
      <c r="G43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7" s="12"/>
      <c r="I437" s="12">
        <f ca="1">IF(ISBLANK(E437),"",IF(LEFT(E437,1)="P",3,IFERROR(IF(SEARCH(".",E437,3)&gt;0,IF(Table13[[#This Row],[Total]]&gt;0,1,Table13[[#This Row],[S Required]])),3)))</f>
        <v>1</v>
      </c>
      <c r="J437" s="12">
        <f>IF(ISBLANK(Table13[[#This Row],[Skill / Performance]]),"",COUNT(L437:AA437))</f>
        <v>0</v>
      </c>
      <c r="K437" s="12">
        <f ca="1">IF(Table13[[#This Row],[Total]]&gt;=Table13[[#This Row],[Required]],IF(Table13[[#This Row],[S Required]]=1,2,3),IF(Table13[[#This Row],[Total]]&gt;0,1,0))</f>
        <v>0</v>
      </c>
      <c r="L437" s="8"/>
      <c r="M437" s="8"/>
      <c r="N437" s="8"/>
      <c r="O437" s="9"/>
      <c r="P437" s="9"/>
      <c r="Q437" s="9"/>
      <c r="R437" s="9"/>
      <c r="S437" s="9"/>
      <c r="T437" s="9"/>
    </row>
    <row r="438" spans="1:20" s="3" customFormat="1" ht="15.95" customHeight="1" x14ac:dyDescent="0.25">
      <c r="A438"/>
      <c r="B438" s="7" t="s">
        <v>632</v>
      </c>
      <c r="C438" s="7" t="s">
        <v>631</v>
      </c>
      <c r="D438" s="12" t="str">
        <f>LEFT(Table13[[#This Row],[Skill / Performance]],1)</f>
        <v>S</v>
      </c>
      <c r="E438" s="10" t="s">
        <v>140</v>
      </c>
      <c r="F438" s="7" t="s">
        <v>475</v>
      </c>
      <c r="G43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8" s="12"/>
      <c r="I438" s="12">
        <f ca="1">IF(ISBLANK(E438),"",IF(LEFT(E438,1)="P",3,IFERROR(IF(SEARCH(".",E438,3)&gt;0,IF(Table13[[#This Row],[Total]]&gt;0,1,Table13[[#This Row],[S Required]])),3)))</f>
        <v>1</v>
      </c>
      <c r="J438" s="12">
        <f>IF(ISBLANK(Table13[[#This Row],[Skill / Performance]]),"",COUNT(L438:AA438))</f>
        <v>0</v>
      </c>
      <c r="K438" s="12">
        <f ca="1">IF(Table13[[#This Row],[Total]]&gt;=Table13[[#This Row],[Required]],IF(Table13[[#This Row],[S Required]]=1,2,3),IF(Table13[[#This Row],[Total]]&gt;0,1,0))</f>
        <v>0</v>
      </c>
      <c r="L438" s="8"/>
      <c r="M438" s="8"/>
      <c r="N438" s="8"/>
      <c r="O438" s="9"/>
      <c r="P438" s="9"/>
      <c r="Q438" s="9"/>
      <c r="R438" s="9"/>
      <c r="S438" s="9"/>
      <c r="T438" s="9"/>
    </row>
    <row r="439" spans="1:20" s="3" customFormat="1" ht="15.95" customHeight="1" x14ac:dyDescent="0.25">
      <c r="A439"/>
      <c r="B439" s="7" t="s">
        <v>632</v>
      </c>
      <c r="C439" s="7" t="s">
        <v>631</v>
      </c>
      <c r="D439" s="12" t="str">
        <f>LEFT(Table13[[#This Row],[Skill / Performance]],1)</f>
        <v>S</v>
      </c>
      <c r="E439" s="10" t="s">
        <v>141</v>
      </c>
      <c r="F439" s="7" t="s">
        <v>364</v>
      </c>
      <c r="G43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39" s="12"/>
      <c r="I439" s="12">
        <f ca="1">IF(ISBLANK(E439),"",IF(LEFT(E439,1)="P",3,IFERROR(IF(SEARCH(".",E439,3)&gt;0,IF(Table13[[#This Row],[Total]]&gt;0,1,Table13[[#This Row],[S Required]])),3)))</f>
        <v>1</v>
      </c>
      <c r="J439" s="12">
        <f>IF(ISBLANK(Table13[[#This Row],[Skill / Performance]]),"",COUNT(L439:AA439))</f>
        <v>0</v>
      </c>
      <c r="K439" s="12">
        <f ca="1">IF(Table13[[#This Row],[Total]]&gt;=Table13[[#This Row],[Required]],IF(Table13[[#This Row],[S Required]]=1,2,3),IF(Table13[[#This Row],[Total]]&gt;0,1,0))</f>
        <v>0</v>
      </c>
      <c r="L439" s="8"/>
      <c r="M439" s="8"/>
      <c r="N439" s="8"/>
      <c r="O439" s="9"/>
      <c r="P439" s="9"/>
      <c r="Q439" s="9"/>
      <c r="R439" s="9"/>
      <c r="S439" s="9"/>
      <c r="T439" s="9"/>
    </row>
    <row r="440" spans="1:20" s="3" customFormat="1" ht="15.95" customHeight="1" x14ac:dyDescent="0.25">
      <c r="A440"/>
      <c r="B440" s="7" t="s">
        <v>632</v>
      </c>
      <c r="C440" s="7" t="s">
        <v>631</v>
      </c>
      <c r="D440" s="12" t="str">
        <f>LEFT(Table13[[#This Row],[Skill / Performance]],1)</f>
        <v>S</v>
      </c>
      <c r="E440" s="10" t="s">
        <v>209</v>
      </c>
      <c r="F440" s="7" t="s">
        <v>366</v>
      </c>
      <c r="G44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0" s="12"/>
      <c r="I440" s="12">
        <f ca="1">IF(ISBLANK(E440),"",IF(LEFT(E440,1)="P",3,IFERROR(IF(SEARCH(".",E440,3)&gt;0,IF(Table13[[#This Row],[Total]]&gt;0,1,Table13[[#This Row],[S Required]])),3)))</f>
        <v>1</v>
      </c>
      <c r="J440" s="12">
        <f>IF(ISBLANK(Table13[[#This Row],[Skill / Performance]]),"",COUNT(L440:AA440))</f>
        <v>0</v>
      </c>
      <c r="K440" s="12">
        <f ca="1">IF(Table13[[#This Row],[Total]]&gt;=Table13[[#This Row],[Required]],IF(Table13[[#This Row],[S Required]]=1,2,3),IF(Table13[[#This Row],[Total]]&gt;0,1,0))</f>
        <v>0</v>
      </c>
      <c r="L440" s="8"/>
      <c r="M440" s="8"/>
      <c r="N440" s="8"/>
      <c r="O440" s="9"/>
      <c r="P440" s="9"/>
      <c r="Q440" s="9"/>
      <c r="R440" s="9"/>
      <c r="S440" s="9"/>
      <c r="T440" s="9"/>
    </row>
    <row r="441" spans="1:20" s="3" customFormat="1" ht="15.95" customHeight="1" x14ac:dyDescent="0.25">
      <c r="A441"/>
      <c r="B441" s="7" t="s">
        <v>632</v>
      </c>
      <c r="C441" s="7" t="s">
        <v>631</v>
      </c>
      <c r="D441" s="12" t="str">
        <f>LEFT(Table13[[#This Row],[Skill / Performance]],1)</f>
        <v>S</v>
      </c>
      <c r="E441" s="10" t="s">
        <v>290</v>
      </c>
      <c r="F441" s="7" t="s">
        <v>436</v>
      </c>
      <c r="G44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1" s="12"/>
      <c r="I441" s="12">
        <f ca="1">IF(ISBLANK(E441),"",IF(LEFT(E441,1)="P",3,IFERROR(IF(SEARCH(".",E441,3)&gt;0,IF(Table13[[#This Row],[Total]]&gt;0,1,Table13[[#This Row],[S Required]])),3)))</f>
        <v>1</v>
      </c>
      <c r="J441" s="12">
        <f>IF(ISBLANK(Table13[[#This Row],[Skill / Performance]]),"",COUNT(L441:AA441))</f>
        <v>0</v>
      </c>
      <c r="K441" s="12">
        <f ca="1">IF(Table13[[#This Row],[Total]]&gt;=Table13[[#This Row],[Required]],IF(Table13[[#This Row],[S Required]]=1,2,3),IF(Table13[[#This Row],[Total]]&gt;0,1,0))</f>
        <v>0</v>
      </c>
      <c r="L441" s="8"/>
      <c r="M441" s="8"/>
      <c r="N441" s="8"/>
      <c r="O441" s="9"/>
      <c r="P441" s="9"/>
      <c r="Q441" s="9"/>
      <c r="R441" s="9"/>
      <c r="S441" s="9"/>
      <c r="T441" s="9"/>
    </row>
    <row r="442" spans="1:20" s="3" customFormat="1" ht="15.95" customHeight="1" x14ac:dyDescent="0.25">
      <c r="A442"/>
      <c r="B442" s="7" t="s">
        <v>632</v>
      </c>
      <c r="C442" s="7" t="s">
        <v>631</v>
      </c>
      <c r="D442" s="12" t="str">
        <f>LEFT(Table13[[#This Row],[Skill / Performance]],1)</f>
        <v>S</v>
      </c>
      <c r="E442" s="10" t="s">
        <v>291</v>
      </c>
      <c r="F442" s="7" t="s">
        <v>363</v>
      </c>
      <c r="G44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2" s="12"/>
      <c r="I442" s="12">
        <f ca="1">IF(ISBLANK(E442),"",IF(LEFT(E442,1)="P",3,IFERROR(IF(SEARCH(".",E442,3)&gt;0,IF(Table13[[#This Row],[Total]]&gt;0,1,Table13[[#This Row],[S Required]])),3)))</f>
        <v>1</v>
      </c>
      <c r="J442" s="12">
        <f>IF(ISBLANK(Table13[[#This Row],[Skill / Performance]]),"",COUNT(L442:AA442))</f>
        <v>0</v>
      </c>
      <c r="K442" s="12">
        <f ca="1">IF(Table13[[#This Row],[Total]]&gt;=Table13[[#This Row],[Required]],IF(Table13[[#This Row],[S Required]]=1,2,3),IF(Table13[[#This Row],[Total]]&gt;0,1,0))</f>
        <v>0</v>
      </c>
      <c r="L442" s="8"/>
      <c r="M442" s="8"/>
      <c r="N442" s="8"/>
      <c r="O442" s="9"/>
      <c r="P442" s="9"/>
      <c r="Q442" s="9"/>
      <c r="R442" s="9"/>
      <c r="S442" s="9"/>
      <c r="T442" s="9"/>
    </row>
    <row r="443" spans="1:20" s="3" customFormat="1" ht="15.95" customHeight="1" x14ac:dyDescent="0.25">
      <c r="A443"/>
      <c r="B443" s="7" t="s">
        <v>632</v>
      </c>
      <c r="C443" s="7" t="s">
        <v>631</v>
      </c>
      <c r="D443" s="12" t="str">
        <f>LEFT(Table13[[#This Row],[Skill / Performance]],1)</f>
        <v>S</v>
      </c>
      <c r="E443" s="10" t="s">
        <v>495</v>
      </c>
      <c r="F443" s="7" t="s">
        <v>476</v>
      </c>
      <c r="G44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3" s="12"/>
      <c r="I443" s="12">
        <f ca="1">IF(ISBLANK(E443),"",IF(LEFT(E443,1)="P",3,IFERROR(IF(SEARCH(".",E443,3)&gt;0,IF(Table13[[#This Row],[Total]]&gt;0,1,Table13[[#This Row],[S Required]])),3)))</f>
        <v>1</v>
      </c>
      <c r="J443" s="12">
        <f>IF(ISBLANK(Table13[[#This Row],[Skill / Performance]]),"",COUNT(L443:AA443))</f>
        <v>0</v>
      </c>
      <c r="K443" s="12">
        <f ca="1">IF(Table13[[#This Row],[Total]]&gt;=Table13[[#This Row],[Required]],IF(Table13[[#This Row],[S Required]]=1,2,3),IF(Table13[[#This Row],[Total]]&gt;0,1,0))</f>
        <v>0</v>
      </c>
      <c r="L443" s="8"/>
      <c r="M443" s="8"/>
      <c r="N443" s="8"/>
      <c r="O443" s="9"/>
      <c r="P443" s="9"/>
      <c r="Q443" s="9"/>
      <c r="R443" s="9"/>
      <c r="S443" s="9"/>
      <c r="T443" s="9"/>
    </row>
    <row r="444" spans="1:20" s="3" customFormat="1" ht="15.95" customHeight="1" x14ac:dyDescent="0.25">
      <c r="A444"/>
      <c r="B444" s="7" t="s">
        <v>632</v>
      </c>
      <c r="C444" s="7" t="s">
        <v>631</v>
      </c>
      <c r="D444" s="12" t="str">
        <f>LEFT(Table13[[#This Row],[Skill / Performance]],1)</f>
        <v>S</v>
      </c>
      <c r="E444" s="10" t="s">
        <v>496</v>
      </c>
      <c r="F444" s="7" t="s">
        <v>477</v>
      </c>
      <c r="G44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4" s="12"/>
      <c r="I444" s="12">
        <f ca="1">IF(ISBLANK(E444),"",IF(LEFT(E444,1)="P",3,IFERROR(IF(SEARCH(".",E444,3)&gt;0,IF(Table13[[#This Row],[Total]]&gt;0,1,Table13[[#This Row],[S Required]])),3)))</f>
        <v>1</v>
      </c>
      <c r="J444" s="12">
        <f>IF(ISBLANK(Table13[[#This Row],[Skill / Performance]]),"",COUNT(L444:AA444))</f>
        <v>0</v>
      </c>
      <c r="K444" s="12">
        <f ca="1">IF(Table13[[#This Row],[Total]]&gt;=Table13[[#This Row],[Required]],IF(Table13[[#This Row],[S Required]]=1,2,3),IF(Table13[[#This Row],[Total]]&gt;0,1,0))</f>
        <v>0</v>
      </c>
      <c r="L444" s="8"/>
      <c r="M444" s="8"/>
      <c r="N444" s="8"/>
      <c r="O444" s="9"/>
      <c r="P444" s="9"/>
      <c r="Q444" s="9"/>
      <c r="R444" s="9"/>
      <c r="S444" s="9"/>
      <c r="T444" s="9"/>
    </row>
    <row r="445" spans="1:20" s="3" customFormat="1" ht="15.95" customHeight="1" x14ac:dyDescent="0.25">
      <c r="A445"/>
      <c r="B445" s="7" t="s">
        <v>632</v>
      </c>
      <c r="C445" s="7" t="s">
        <v>631</v>
      </c>
      <c r="D445" s="12" t="str">
        <f>LEFT(Table13[[#This Row],[Skill / Performance]],1)</f>
        <v>S</v>
      </c>
      <c r="E445" s="10" t="s">
        <v>497</v>
      </c>
      <c r="F445" s="7" t="s">
        <v>437</v>
      </c>
      <c r="G44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5" s="12"/>
      <c r="I445" s="12">
        <f ca="1">IF(ISBLANK(E445),"",IF(LEFT(E445,1)="P",3,IFERROR(IF(SEARCH(".",E445,3)&gt;0,IF(Table13[[#This Row],[Total]]&gt;0,1,Table13[[#This Row],[S Required]])),3)))</f>
        <v>1</v>
      </c>
      <c r="J445" s="12">
        <f>IF(ISBLANK(Table13[[#This Row],[Skill / Performance]]),"",COUNT(L445:AA445))</f>
        <v>0</v>
      </c>
      <c r="K445" s="12">
        <f ca="1">IF(Table13[[#This Row],[Total]]&gt;=Table13[[#This Row],[Required]],IF(Table13[[#This Row],[S Required]]=1,2,3),IF(Table13[[#This Row],[Total]]&gt;0,1,0))</f>
        <v>0</v>
      </c>
      <c r="L445" s="8"/>
      <c r="M445" s="8"/>
      <c r="N445" s="8"/>
      <c r="O445" s="9"/>
      <c r="P445" s="9"/>
      <c r="Q445" s="9"/>
      <c r="R445" s="9"/>
      <c r="S445" s="9"/>
      <c r="T445" s="9"/>
    </row>
    <row r="446" spans="1:20" s="3" customFormat="1" ht="15.95" customHeight="1" x14ac:dyDescent="0.25">
      <c r="A446"/>
      <c r="B446" s="7" t="s">
        <v>632</v>
      </c>
      <c r="C446" s="7" t="s">
        <v>631</v>
      </c>
      <c r="D446" s="12" t="str">
        <f>LEFT(Table13[[#This Row],[Skill / Performance]],1)</f>
        <v>S</v>
      </c>
      <c r="E446" s="10" t="s">
        <v>498</v>
      </c>
      <c r="F446" s="7" t="s">
        <v>438</v>
      </c>
      <c r="G44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6" s="12"/>
      <c r="I446" s="12">
        <f ca="1">IF(ISBLANK(E446),"",IF(LEFT(E446,1)="P",3,IFERROR(IF(SEARCH(".",E446,3)&gt;0,IF(Table13[[#This Row],[Total]]&gt;0,1,Table13[[#This Row],[S Required]])),3)))</f>
        <v>1</v>
      </c>
      <c r="J446" s="12">
        <f>IF(ISBLANK(Table13[[#This Row],[Skill / Performance]]),"",COUNT(L446:AA446))</f>
        <v>0</v>
      </c>
      <c r="K446" s="12">
        <f ca="1">IF(Table13[[#This Row],[Total]]&gt;=Table13[[#This Row],[Required]],IF(Table13[[#This Row],[S Required]]=1,2,3),IF(Table13[[#This Row],[Total]]&gt;0,1,0))</f>
        <v>0</v>
      </c>
      <c r="L446" s="8"/>
      <c r="M446" s="8"/>
      <c r="N446" s="8"/>
      <c r="O446" s="9"/>
      <c r="P446" s="9"/>
      <c r="Q446" s="9"/>
      <c r="R446" s="9"/>
      <c r="S446" s="9"/>
      <c r="T446" s="9"/>
    </row>
    <row r="447" spans="1:20" s="3" customFormat="1" ht="15.95" customHeight="1" x14ac:dyDescent="0.25">
      <c r="A447"/>
      <c r="B447" s="7" t="s">
        <v>632</v>
      </c>
      <c r="C447" s="7" t="s">
        <v>631</v>
      </c>
      <c r="D447" s="12" t="str">
        <f>LEFT(Table13[[#This Row],[Skill / Performance]],1)</f>
        <v>P</v>
      </c>
      <c r="E447" s="10" t="s">
        <v>395</v>
      </c>
      <c r="F447" s="7" t="s">
        <v>478</v>
      </c>
      <c r="G447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47" s="12"/>
      <c r="I447" s="12">
        <f>IF(ISBLANK(E447),"",IF(LEFT(E447,1)="P",3,IFERROR(IF(SEARCH(".",E447,3)&gt;0,IF(Table13[[#This Row],[Total]]&gt;0,1,Table13[[#This Row],[S Required]])),3)))</f>
        <v>3</v>
      </c>
      <c r="J447" s="12">
        <f>IF(ISBLANK(Table13[[#This Row],[Skill / Performance]]),"",COUNT(L447:AA447))</f>
        <v>0</v>
      </c>
      <c r="K447" s="12">
        <f>IF(Table13[[#This Row],[Total]]&gt;=Table13[[#This Row],[Required]],IF(Table13[[#This Row],[S Required]]=1,2,3),IF(Table13[[#This Row],[Total]]&gt;0,1,0))</f>
        <v>0</v>
      </c>
      <c r="L447" s="8"/>
      <c r="M447" s="8"/>
      <c r="N447" s="8"/>
      <c r="O447" s="9"/>
      <c r="P447" s="9"/>
      <c r="Q447" s="9"/>
      <c r="R447" s="9"/>
      <c r="S447" s="9"/>
      <c r="T447" s="9"/>
    </row>
    <row r="448" spans="1:20" s="3" customFormat="1" ht="15.95" customHeight="1" x14ac:dyDescent="0.25">
      <c r="A448"/>
      <c r="B448" s="7" t="s">
        <v>632</v>
      </c>
      <c r="C448" s="7" t="s">
        <v>631</v>
      </c>
      <c r="D448" s="12" t="str">
        <f>LEFT(Table13[[#This Row],[Skill / Performance]],1)</f>
        <v>S</v>
      </c>
      <c r="E448" s="10" t="s">
        <v>144</v>
      </c>
      <c r="F448" s="7" t="s">
        <v>479</v>
      </c>
      <c r="G448" s="7">
        <v>5</v>
      </c>
      <c r="H448" s="12">
        <f>COUNTIF(J449:J453, "&gt;0")</f>
        <v>0</v>
      </c>
      <c r="I448" s="12">
        <f>IF(ISBLANK(E448),"",IF(LEFT(E448,1)="P",3,IFERROR(IF(SEARCH(".",E448,3)&gt;0,IF(Table13[[#This Row],[Total]]&gt;0,1,Table13[[#This Row],[S Required]])),3)))</f>
        <v>3</v>
      </c>
      <c r="J448" s="12">
        <f>IF(ISBLANK(Table13[[#This Row],[Skill / Performance]]),"",COUNT(L448:AA448))</f>
        <v>0</v>
      </c>
      <c r="K448" s="12">
        <f>IF(Table13[[#This Row],[Total]]&gt;=Table13[[#This Row],[Required]],IF(Table13[[#This Row],[S Required]]=1,2,3),IF(Table13[[#This Row],[Total]]&gt;0,1,0))</f>
        <v>0</v>
      </c>
      <c r="L448" s="13" t="str">
        <f>IF(COUNTA(L449:L453)&gt;0,1,"")</f>
        <v/>
      </c>
      <c r="M448" s="13" t="str">
        <f t="shared" ref="M448:N448" si="98">IF(COUNTA(M449:M453)&gt;0,1,"")</f>
        <v/>
      </c>
      <c r="N448" s="13" t="str">
        <f t="shared" si="98"/>
        <v/>
      </c>
      <c r="O448" s="14" t="str">
        <f t="shared" ref="O448:T448" si="99">IF(COUNTA(O449:O453)&gt;0,1,"")</f>
        <v/>
      </c>
      <c r="P448" s="14" t="str">
        <f t="shared" si="99"/>
        <v/>
      </c>
      <c r="Q448" s="14" t="str">
        <f t="shared" si="99"/>
        <v/>
      </c>
      <c r="R448" s="14" t="str">
        <f t="shared" si="99"/>
        <v/>
      </c>
      <c r="S448" s="14" t="str">
        <f t="shared" si="99"/>
        <v/>
      </c>
      <c r="T448" s="14" t="str">
        <f t="shared" si="99"/>
        <v/>
      </c>
    </row>
    <row r="449" spans="1:20" s="3" customFormat="1" ht="15.95" customHeight="1" x14ac:dyDescent="0.25">
      <c r="A449"/>
      <c r="B449" s="7" t="s">
        <v>632</v>
      </c>
      <c r="C449" s="7" t="s">
        <v>631</v>
      </c>
      <c r="D449" s="12" t="str">
        <f>LEFT(Table13[[#This Row],[Skill / Performance]],1)</f>
        <v>S</v>
      </c>
      <c r="E449" s="10" t="s">
        <v>145</v>
      </c>
      <c r="F449" s="7" t="s">
        <v>480</v>
      </c>
      <c r="G44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49" s="12"/>
      <c r="I449" s="12">
        <f ca="1">IF(ISBLANK(E449),"",IF(LEFT(E449,1)="P",3,IFERROR(IF(SEARCH(".",E449,3)&gt;0,IF(Table13[[#This Row],[Total]]&gt;0,1,Table13[[#This Row],[S Required]])),3)))</f>
        <v>1</v>
      </c>
      <c r="J449" s="12">
        <f>IF(ISBLANK(Table13[[#This Row],[Skill / Performance]]),"",COUNT(L449:AA449))</f>
        <v>0</v>
      </c>
      <c r="K449" s="12">
        <f ca="1">IF(Table13[[#This Row],[Total]]&gt;=Table13[[#This Row],[Required]],IF(Table13[[#This Row],[S Required]]=1,2,3),IF(Table13[[#This Row],[Total]]&gt;0,1,0))</f>
        <v>0</v>
      </c>
      <c r="L449" s="8"/>
      <c r="M449" s="8"/>
      <c r="N449" s="8"/>
      <c r="O449" s="9"/>
      <c r="P449" s="9"/>
      <c r="Q449" s="9"/>
      <c r="R449" s="9"/>
      <c r="S449" s="9"/>
      <c r="T449" s="9"/>
    </row>
    <row r="450" spans="1:20" s="3" customFormat="1" ht="15.95" customHeight="1" x14ac:dyDescent="0.25">
      <c r="A450"/>
      <c r="B450" s="7" t="s">
        <v>632</v>
      </c>
      <c r="C450" s="7" t="s">
        <v>631</v>
      </c>
      <c r="D450" s="12" t="str">
        <f>LEFT(Table13[[#This Row],[Skill / Performance]],1)</f>
        <v>S</v>
      </c>
      <c r="E450" s="10" t="s">
        <v>146</v>
      </c>
      <c r="F450" s="7" t="s">
        <v>376</v>
      </c>
      <c r="G45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0" s="12"/>
      <c r="I450" s="12">
        <f ca="1">IF(ISBLANK(E450),"",IF(LEFT(E450,1)="P",3,IFERROR(IF(SEARCH(".",E450,3)&gt;0,IF(Table13[[#This Row],[Total]]&gt;0,1,Table13[[#This Row],[S Required]])),3)))</f>
        <v>1</v>
      </c>
      <c r="J450" s="12">
        <f>IF(ISBLANK(Table13[[#This Row],[Skill / Performance]]),"",COUNT(L450:AA450))</f>
        <v>0</v>
      </c>
      <c r="K450" s="12">
        <f ca="1">IF(Table13[[#This Row],[Total]]&gt;=Table13[[#This Row],[Required]],IF(Table13[[#This Row],[S Required]]=1,2,3),IF(Table13[[#This Row],[Total]]&gt;0,1,0))</f>
        <v>0</v>
      </c>
      <c r="L450" s="8"/>
      <c r="M450" s="8"/>
      <c r="N450" s="8"/>
      <c r="O450" s="9"/>
      <c r="P450" s="9"/>
      <c r="Q450" s="9"/>
      <c r="R450" s="9"/>
      <c r="S450" s="9"/>
      <c r="T450" s="9"/>
    </row>
    <row r="451" spans="1:20" s="3" customFormat="1" ht="15.95" customHeight="1" x14ac:dyDescent="0.25">
      <c r="A451"/>
      <c r="B451" s="7" t="s">
        <v>632</v>
      </c>
      <c r="C451" s="7" t="s">
        <v>631</v>
      </c>
      <c r="D451" s="12" t="str">
        <f>LEFT(Table13[[#This Row],[Skill / Performance]],1)</f>
        <v>S</v>
      </c>
      <c r="E451" s="10" t="s">
        <v>174</v>
      </c>
      <c r="F451" s="7" t="s">
        <v>481</v>
      </c>
      <c r="G45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1" s="12"/>
      <c r="I451" s="12">
        <f ca="1">IF(ISBLANK(E451),"",IF(LEFT(E451,1)="P",3,IFERROR(IF(SEARCH(".",E451,3)&gt;0,IF(Table13[[#This Row],[Total]]&gt;0,1,Table13[[#This Row],[S Required]])),3)))</f>
        <v>1</v>
      </c>
      <c r="J451" s="12">
        <f>IF(ISBLANK(Table13[[#This Row],[Skill / Performance]]),"",COUNTA(L451:AA451))</f>
        <v>0</v>
      </c>
      <c r="K451" s="12">
        <f ca="1">IF(Table13[[#This Row],[Total]]&gt;=Table13[[#This Row],[Required]],IF(Table13[[#This Row],[S Required]]=1,2,3),IF(Table13[[#This Row],[Total]]&gt;0,1,0))</f>
        <v>0</v>
      </c>
      <c r="L451" s="8"/>
      <c r="M451" s="8"/>
      <c r="N451" s="8"/>
      <c r="O451" s="9"/>
      <c r="P451" s="9"/>
      <c r="Q451" s="9"/>
      <c r="R451" s="9"/>
      <c r="S451" s="9"/>
      <c r="T451" s="9"/>
    </row>
    <row r="452" spans="1:20" s="3" customFormat="1" ht="15.95" customHeight="1" x14ac:dyDescent="0.25">
      <c r="A452"/>
      <c r="B452" s="7" t="s">
        <v>632</v>
      </c>
      <c r="C452" s="7" t="s">
        <v>631</v>
      </c>
      <c r="D452" s="12" t="str">
        <f>LEFT(Table13[[#This Row],[Skill / Performance]],1)</f>
        <v>S</v>
      </c>
      <c r="E452" s="10" t="s">
        <v>175</v>
      </c>
      <c r="F452" s="7" t="s">
        <v>377</v>
      </c>
      <c r="G45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2" s="12"/>
      <c r="I452" s="12">
        <f ca="1">IF(ISBLANK(E452),"",IF(LEFT(E452,1)="P",3,IFERROR(IF(SEARCH(".",E452,3)&gt;0,IF(Table13[[#This Row],[Total]]&gt;0,1,Table13[[#This Row],[S Required]])),3)))</f>
        <v>1</v>
      </c>
      <c r="J452" s="12">
        <f>IF(ISBLANK(Table13[[#This Row],[Skill / Performance]]),"",COUNT(L452:AA452))</f>
        <v>0</v>
      </c>
      <c r="K452" s="12">
        <f ca="1">IF(Table13[[#This Row],[Total]]&gt;=Table13[[#This Row],[Required]],IF(Table13[[#This Row],[S Required]]=1,2,3),IF(Table13[[#This Row],[Total]]&gt;0,1,0))</f>
        <v>0</v>
      </c>
      <c r="L452" s="8"/>
      <c r="M452" s="8"/>
      <c r="N452" s="8"/>
      <c r="O452" s="9"/>
      <c r="P452" s="9"/>
      <c r="Q452" s="9"/>
      <c r="R452" s="9"/>
      <c r="S452" s="9"/>
      <c r="T452" s="9"/>
    </row>
    <row r="453" spans="1:20" s="3" customFormat="1" ht="15.95" customHeight="1" x14ac:dyDescent="0.25">
      <c r="A453"/>
      <c r="B453" s="7" t="s">
        <v>632</v>
      </c>
      <c r="C453" s="7" t="s">
        <v>631</v>
      </c>
      <c r="D453" s="12" t="str">
        <f>LEFT(Table13[[#This Row],[Skill / Performance]],1)</f>
        <v>S</v>
      </c>
      <c r="E453" s="10" t="s">
        <v>176</v>
      </c>
      <c r="F453" s="7" t="s">
        <v>343</v>
      </c>
      <c r="G45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3" s="12"/>
      <c r="I453" s="12">
        <f ca="1">IF(ISBLANK(E453),"",IF(LEFT(E453,1)="P",3,IFERROR(IF(SEARCH(".",E453,3)&gt;0,IF(Table13[[#This Row],[Total]]&gt;0,1,Table13[[#This Row],[S Required]])),3)))</f>
        <v>1</v>
      </c>
      <c r="J453" s="12">
        <f>IF(ISBLANK(Table13[[#This Row],[Skill / Performance]]),"",COUNT(L453:AA453))</f>
        <v>0</v>
      </c>
      <c r="K453" s="12">
        <f ca="1">IF(Table13[[#This Row],[Total]]&gt;=Table13[[#This Row],[Required]],IF(Table13[[#This Row],[S Required]]=1,2,3),IF(Table13[[#This Row],[Total]]&gt;0,1,0))</f>
        <v>0</v>
      </c>
      <c r="L453" s="8"/>
      <c r="M453" s="8"/>
      <c r="N453" s="8"/>
      <c r="O453" s="9"/>
      <c r="P453" s="9"/>
      <c r="Q453" s="9"/>
      <c r="R453" s="9"/>
      <c r="S453" s="9"/>
      <c r="T453" s="9"/>
    </row>
    <row r="454" spans="1:20" s="3" customFormat="1" ht="15.95" customHeight="1" x14ac:dyDescent="0.25">
      <c r="A454"/>
      <c r="B454" s="7" t="s">
        <v>632</v>
      </c>
      <c r="C454" s="7" t="s">
        <v>631</v>
      </c>
      <c r="D454" s="12" t="str">
        <f>LEFT(Table13[[#This Row],[Skill / Performance]],1)</f>
        <v>S</v>
      </c>
      <c r="E454" s="10" t="s">
        <v>148</v>
      </c>
      <c r="F454" s="7" t="s">
        <v>482</v>
      </c>
      <c r="G454" s="7">
        <v>1</v>
      </c>
      <c r="H454" s="12">
        <f>COUNTIF(J455:J457, "&gt;0")</f>
        <v>0</v>
      </c>
      <c r="I454" s="12">
        <f>IF(ISBLANK(E454),"",IF(LEFT(E454,1)="P",3,IFERROR(IF(SEARCH(".",E454,3)&gt;0,IF(Table13[[#This Row],[Total]]&gt;0,1,Table13[[#This Row],[S Required]])),3)))</f>
        <v>3</v>
      </c>
      <c r="J454" s="12">
        <f>IF(ISBLANK(Table13[[#This Row],[Skill / Performance]]),"",COUNT(L454:AA454))</f>
        <v>0</v>
      </c>
      <c r="K454" s="12">
        <f>IF(Table13[[#This Row],[Total]]&gt;=Table13[[#This Row],[Required]],IF(Table13[[#This Row],[S Required]]=1,2,3),IF(Table13[[#This Row],[Total]]&gt;0,1,0))</f>
        <v>0</v>
      </c>
      <c r="L454" s="13" t="str">
        <f>IF(COUNTA(L455:L457)&gt;0,1,"")</f>
        <v/>
      </c>
      <c r="M454" s="13" t="str">
        <f t="shared" ref="M454:N454" si="100">IF(COUNTA(M455:M457)&gt;0,1,"")</f>
        <v/>
      </c>
      <c r="N454" s="13" t="str">
        <f t="shared" si="100"/>
        <v/>
      </c>
      <c r="O454" s="14" t="str">
        <f t="shared" ref="O454:T454" si="101">IF(COUNTA(O455:O457)&gt;0,1,"")</f>
        <v/>
      </c>
      <c r="P454" s="14" t="str">
        <f t="shared" si="101"/>
        <v/>
      </c>
      <c r="Q454" s="14" t="str">
        <f t="shared" si="101"/>
        <v/>
      </c>
      <c r="R454" s="14" t="str">
        <f t="shared" si="101"/>
        <v/>
      </c>
      <c r="S454" s="14" t="str">
        <f t="shared" si="101"/>
        <v/>
      </c>
      <c r="T454" s="14" t="str">
        <f t="shared" si="101"/>
        <v/>
      </c>
    </row>
    <row r="455" spans="1:20" s="3" customFormat="1" ht="15.95" customHeight="1" x14ac:dyDescent="0.25">
      <c r="A455"/>
      <c r="B455" s="7" t="s">
        <v>632</v>
      </c>
      <c r="C455" s="7" t="s">
        <v>631</v>
      </c>
      <c r="D455" s="12" t="str">
        <f>LEFT(Table13[[#This Row],[Skill / Performance]],1)</f>
        <v>S</v>
      </c>
      <c r="E455" s="10" t="s">
        <v>149</v>
      </c>
      <c r="F455" s="7" t="s">
        <v>483</v>
      </c>
      <c r="G4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5" s="12"/>
      <c r="I455" s="12">
        <f ca="1">IF(ISBLANK(E455),"",IF(LEFT(E455,1)="P",3,IFERROR(IF(SEARCH(".",E455,3)&gt;0,IF(Table13[[#This Row],[Total]]&gt;0,1,Table13[[#This Row],[S Required]])),3)))</f>
        <v>1</v>
      </c>
      <c r="J455" s="12">
        <f>IF(ISBLANK(Table13[[#This Row],[Skill / Performance]]),"",COUNT(L455:AA455))</f>
        <v>0</v>
      </c>
      <c r="K455" s="12">
        <f ca="1">IF(Table13[[#This Row],[Total]]&gt;=Table13[[#This Row],[Required]],IF(Table13[[#This Row],[S Required]]=1,2,3),IF(Table13[[#This Row],[Total]]&gt;0,1,0))</f>
        <v>0</v>
      </c>
      <c r="L455" s="8"/>
      <c r="M455" s="8"/>
      <c r="N455" s="8"/>
      <c r="O455" s="9"/>
      <c r="P455" s="9"/>
      <c r="Q455" s="9"/>
      <c r="R455" s="9"/>
      <c r="S455" s="9"/>
      <c r="T455" s="9"/>
    </row>
    <row r="456" spans="1:20" s="3" customFormat="1" ht="15.95" customHeight="1" x14ac:dyDescent="0.25">
      <c r="A456"/>
      <c r="B456" s="7" t="s">
        <v>632</v>
      </c>
      <c r="C456" s="7" t="s">
        <v>631</v>
      </c>
      <c r="D456" s="12" t="str">
        <f>LEFT(Table13[[#This Row],[Skill / Performance]],1)</f>
        <v>S</v>
      </c>
      <c r="E456" s="10" t="s">
        <v>150</v>
      </c>
      <c r="F456" s="7" t="s">
        <v>484</v>
      </c>
      <c r="G4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6" s="12"/>
      <c r="I456" s="12">
        <f ca="1">IF(ISBLANK(E456),"",IF(LEFT(E456,1)="P",3,IFERROR(IF(SEARCH(".",E456,3)&gt;0,IF(Table13[[#This Row],[Total]]&gt;0,1,Table13[[#This Row],[S Required]])),3)))</f>
        <v>1</v>
      </c>
      <c r="J456" s="12">
        <f>IF(ISBLANK(Table13[[#This Row],[Skill / Performance]]),"",COUNT(L456:AA456))</f>
        <v>0</v>
      </c>
      <c r="K456" s="12">
        <f ca="1">IF(Table13[[#This Row],[Total]]&gt;=Table13[[#This Row],[Required]],IF(Table13[[#This Row],[S Required]]=1,2,3),IF(Table13[[#This Row],[Total]]&gt;0,1,0))</f>
        <v>0</v>
      </c>
      <c r="L456" s="8"/>
      <c r="M456" s="8"/>
      <c r="N456" s="8"/>
      <c r="O456" s="9"/>
      <c r="P456" s="9"/>
      <c r="Q456" s="9"/>
      <c r="R456" s="9"/>
      <c r="S456" s="9"/>
      <c r="T456" s="9"/>
    </row>
    <row r="457" spans="1:20" s="3" customFormat="1" ht="15.95" customHeight="1" x14ac:dyDescent="0.25">
      <c r="A457"/>
      <c r="B457" s="7" t="s">
        <v>632</v>
      </c>
      <c r="C457" s="7" t="s">
        <v>631</v>
      </c>
      <c r="D457" s="12" t="str">
        <f>LEFT(Table13[[#This Row],[Skill / Performance]],1)</f>
        <v>S</v>
      </c>
      <c r="E457" s="10" t="s">
        <v>151</v>
      </c>
      <c r="F457" s="7" t="s">
        <v>485</v>
      </c>
      <c r="G4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7" s="12"/>
      <c r="I457" s="12">
        <f ca="1">IF(ISBLANK(E457),"",IF(LEFT(E457,1)="P",3,IFERROR(IF(SEARCH(".",E457,3)&gt;0,IF(Table13[[#This Row],[Total]]&gt;0,1,Table13[[#This Row],[S Required]])),3)))</f>
        <v>1</v>
      </c>
      <c r="J457" s="12">
        <f>IF(ISBLANK(Table13[[#This Row],[Skill / Performance]]),"",COUNT(L457:AA457))</f>
        <v>0</v>
      </c>
      <c r="K457" s="12">
        <f ca="1">IF(Table13[[#This Row],[Total]]&gt;=Table13[[#This Row],[Required]],IF(Table13[[#This Row],[S Required]]=1,2,3),IF(Table13[[#This Row],[Total]]&gt;0,1,0))</f>
        <v>0</v>
      </c>
      <c r="L457" s="8"/>
      <c r="M457" s="8"/>
      <c r="N457" s="8"/>
      <c r="O457" s="9"/>
      <c r="P457" s="9"/>
      <c r="Q457" s="9"/>
      <c r="R457" s="9"/>
      <c r="S457" s="9"/>
      <c r="T457" s="9"/>
    </row>
    <row r="458" spans="1:20" s="3" customFormat="1" ht="30" x14ac:dyDescent="0.25">
      <c r="A458"/>
      <c r="B458" s="7" t="s">
        <v>632</v>
      </c>
      <c r="C458" s="7" t="s">
        <v>631</v>
      </c>
      <c r="D458" s="12" t="str">
        <f>LEFT(Table13[[#This Row],[Skill / Performance]],1)</f>
        <v>S</v>
      </c>
      <c r="E458" s="10" t="s">
        <v>397</v>
      </c>
      <c r="F458" s="7" t="s">
        <v>486</v>
      </c>
      <c r="G458" s="7">
        <v>7</v>
      </c>
      <c r="H458" s="12">
        <f>COUNTIF(J459:J465, "&gt;0")</f>
        <v>0</v>
      </c>
      <c r="I458" s="12">
        <f>IF(ISBLANK(E458),"",IF(LEFT(E458,1)="P",3,IFERROR(IF(SEARCH(".",E458,3)&gt;0,IF(Table13[[#This Row],[Total]]&gt;0,1,Table13[[#This Row],[S Required]])),3)))</f>
        <v>3</v>
      </c>
      <c r="J458" s="12">
        <f>IF(ISBLANK(Table13[[#This Row],[Skill / Performance]]),"",COUNT(L458:AA458))</f>
        <v>0</v>
      </c>
      <c r="K458" s="12">
        <f>IF(Table13[[#This Row],[Total]]&gt;=Table13[[#This Row],[Required]],IF(Table13[[#This Row],[S Required]]=1,2,3),IF(Table13[[#This Row],[Total]]&gt;0,1,0))</f>
        <v>0</v>
      </c>
      <c r="L458" s="13" t="str">
        <f>IF(COUNTA(L459:L465)&gt;0,1,"")</f>
        <v/>
      </c>
      <c r="M458" s="13" t="str">
        <f t="shared" ref="M458:N458" si="102">IF(COUNTA(M459:M465)&gt;0,1,"")</f>
        <v/>
      </c>
      <c r="N458" s="13" t="str">
        <f t="shared" si="102"/>
        <v/>
      </c>
      <c r="O458" s="14" t="str">
        <f t="shared" ref="O458:T458" si="103">IF(COUNTA(O459:O465)&gt;0,1,"")</f>
        <v/>
      </c>
      <c r="P458" s="14" t="str">
        <f t="shared" si="103"/>
        <v/>
      </c>
      <c r="Q458" s="14" t="str">
        <f t="shared" si="103"/>
        <v/>
      </c>
      <c r="R458" s="14" t="str">
        <f t="shared" si="103"/>
        <v/>
      </c>
      <c r="S458" s="14" t="str">
        <f t="shared" si="103"/>
        <v/>
      </c>
      <c r="T458" s="14" t="str">
        <f t="shared" si="103"/>
        <v/>
      </c>
    </row>
    <row r="459" spans="1:20" s="3" customFormat="1" ht="15.95" customHeight="1" x14ac:dyDescent="0.25">
      <c r="A459"/>
      <c r="B459" s="7" t="s">
        <v>632</v>
      </c>
      <c r="C459" s="7" t="s">
        <v>631</v>
      </c>
      <c r="D459" s="12" t="str">
        <f>LEFT(Table13[[#This Row],[Skill / Performance]],1)</f>
        <v>S</v>
      </c>
      <c r="E459" s="10" t="s">
        <v>398</v>
      </c>
      <c r="F459" s="7" t="s">
        <v>487</v>
      </c>
      <c r="G45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59" s="12"/>
      <c r="I459" s="12">
        <f ca="1">IF(ISBLANK(E459),"",IF(LEFT(E459,1)="P",3,IFERROR(IF(SEARCH(".",E459,3)&gt;0,IF(Table13[[#This Row],[Total]]&gt;0,1,Table13[[#This Row],[S Required]])),3)))</f>
        <v>1</v>
      </c>
      <c r="J459" s="12">
        <f>IF(ISBLANK(Table13[[#This Row],[Skill / Performance]]),"",COUNT(L459:AA459))</f>
        <v>0</v>
      </c>
      <c r="K459" s="12">
        <f ca="1">IF(Table13[[#This Row],[Total]]&gt;=Table13[[#This Row],[Required]],IF(Table13[[#This Row],[S Required]]=1,2,3),IF(Table13[[#This Row],[Total]]&gt;0,1,0))</f>
        <v>0</v>
      </c>
      <c r="L459" s="8"/>
      <c r="M459" s="8"/>
      <c r="N459" s="8"/>
      <c r="O459" s="9"/>
      <c r="P459" s="9"/>
      <c r="Q459" s="9"/>
      <c r="R459" s="9"/>
      <c r="S459" s="9"/>
      <c r="T459" s="9"/>
    </row>
    <row r="460" spans="1:20" s="3" customFormat="1" ht="15.95" customHeight="1" x14ac:dyDescent="0.25">
      <c r="A460"/>
      <c r="B460" s="7" t="s">
        <v>632</v>
      </c>
      <c r="C460" s="7" t="s">
        <v>631</v>
      </c>
      <c r="D460" s="12" t="str">
        <f>LEFT(Table13[[#This Row],[Skill / Performance]],1)</f>
        <v>S</v>
      </c>
      <c r="E460" s="10" t="s">
        <v>399</v>
      </c>
      <c r="F460" s="7" t="s">
        <v>488</v>
      </c>
      <c r="G46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0" s="12"/>
      <c r="I460" s="12">
        <f ca="1">IF(ISBLANK(E460),"",IF(LEFT(E460,1)="P",3,IFERROR(IF(SEARCH(".",E460,3)&gt;0,IF(Table13[[#This Row],[Total]]&gt;0,1,Table13[[#This Row],[S Required]])),3)))</f>
        <v>1</v>
      </c>
      <c r="J460" s="12">
        <f>IF(ISBLANK(Table13[[#This Row],[Skill / Performance]]),"",COUNT(L460:AA460))</f>
        <v>0</v>
      </c>
      <c r="K460" s="12">
        <f ca="1">IF(Table13[[#This Row],[Total]]&gt;=Table13[[#This Row],[Required]],IF(Table13[[#This Row],[S Required]]=1,2,3),IF(Table13[[#This Row],[Total]]&gt;0,1,0))</f>
        <v>0</v>
      </c>
      <c r="L460" s="8"/>
      <c r="M460" s="8"/>
      <c r="N460" s="8"/>
      <c r="O460" s="9"/>
      <c r="P460" s="9"/>
      <c r="Q460" s="9"/>
      <c r="R460" s="9"/>
      <c r="S460" s="9"/>
      <c r="T460" s="9"/>
    </row>
    <row r="461" spans="1:20" s="3" customFormat="1" ht="15.95" customHeight="1" x14ac:dyDescent="0.25">
      <c r="A461"/>
      <c r="B461" s="7" t="s">
        <v>632</v>
      </c>
      <c r="C461" s="7" t="s">
        <v>631</v>
      </c>
      <c r="D461" s="12" t="str">
        <f>LEFT(Table13[[#This Row],[Skill / Performance]],1)</f>
        <v>S</v>
      </c>
      <c r="E461" s="10" t="s">
        <v>400</v>
      </c>
      <c r="F461" s="7" t="s">
        <v>489</v>
      </c>
      <c r="G46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1" s="12"/>
      <c r="I461" s="12">
        <f ca="1">IF(ISBLANK(E461),"",IF(LEFT(E461,1)="P",3,IFERROR(IF(SEARCH(".",E461,3)&gt;0,IF(Table13[[#This Row],[Total]]&gt;0,1,Table13[[#This Row],[S Required]])),3)))</f>
        <v>1</v>
      </c>
      <c r="J461" s="12">
        <f>IF(ISBLANK(Table13[[#This Row],[Skill / Performance]]),"",COUNT(L461:AA461))</f>
        <v>0</v>
      </c>
      <c r="K461" s="12">
        <f ca="1">IF(Table13[[#This Row],[Total]]&gt;=Table13[[#This Row],[Required]],IF(Table13[[#This Row],[S Required]]=1,2,3),IF(Table13[[#This Row],[Total]]&gt;0,1,0))</f>
        <v>0</v>
      </c>
      <c r="L461" s="8"/>
      <c r="M461" s="8"/>
      <c r="N461" s="8"/>
      <c r="O461" s="9"/>
      <c r="P461" s="9"/>
      <c r="Q461" s="9"/>
      <c r="R461" s="9"/>
      <c r="S461" s="9"/>
      <c r="T461" s="9"/>
    </row>
    <row r="462" spans="1:20" s="3" customFormat="1" ht="15.95" customHeight="1" x14ac:dyDescent="0.25">
      <c r="A462"/>
      <c r="B462" s="7" t="s">
        <v>632</v>
      </c>
      <c r="C462" s="7" t="s">
        <v>631</v>
      </c>
      <c r="D462" s="12" t="str">
        <f>LEFT(Table13[[#This Row],[Skill / Performance]],1)</f>
        <v>S</v>
      </c>
      <c r="E462" s="10" t="s">
        <v>401</v>
      </c>
      <c r="F462" s="7" t="s">
        <v>490</v>
      </c>
      <c r="G46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2" s="12"/>
      <c r="I462" s="12">
        <f ca="1">IF(ISBLANK(E462),"",IF(LEFT(E462,1)="P",3,IFERROR(IF(SEARCH(".",E462,3)&gt;0,IF(Table13[[#This Row],[Total]]&gt;0,1,Table13[[#This Row],[S Required]])),3)))</f>
        <v>1</v>
      </c>
      <c r="J462" s="12">
        <f>IF(ISBLANK(Table13[[#This Row],[Skill / Performance]]),"",COUNT(L462:AA462))</f>
        <v>0</v>
      </c>
      <c r="K462" s="12">
        <f ca="1">IF(Table13[[#This Row],[Total]]&gt;=Table13[[#This Row],[Required]],IF(Table13[[#This Row],[S Required]]=1,2,3),IF(Table13[[#This Row],[Total]]&gt;0,1,0))</f>
        <v>0</v>
      </c>
      <c r="L462" s="8"/>
      <c r="M462" s="8"/>
      <c r="N462" s="8"/>
      <c r="O462" s="9"/>
      <c r="P462" s="9"/>
      <c r="Q462" s="9"/>
      <c r="R462" s="9"/>
      <c r="S462" s="9"/>
      <c r="T462" s="9"/>
    </row>
    <row r="463" spans="1:20" s="3" customFormat="1" ht="15.95" customHeight="1" x14ac:dyDescent="0.25">
      <c r="A463"/>
      <c r="B463" s="7" t="s">
        <v>632</v>
      </c>
      <c r="C463" s="7" t="s">
        <v>631</v>
      </c>
      <c r="D463" s="12" t="str">
        <f>LEFT(Table13[[#This Row],[Skill / Performance]],1)</f>
        <v>S</v>
      </c>
      <c r="E463" s="10" t="s">
        <v>402</v>
      </c>
      <c r="F463" s="7" t="s">
        <v>491</v>
      </c>
      <c r="G46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3" s="12"/>
      <c r="I463" s="12">
        <f ca="1">IF(ISBLANK(E463),"",IF(LEFT(E463,1)="P",3,IFERROR(IF(SEARCH(".",E463,3)&gt;0,IF(Table13[[#This Row],[Total]]&gt;0,1,Table13[[#This Row],[S Required]])),3)))</f>
        <v>1</v>
      </c>
      <c r="J463" s="12">
        <f>IF(ISBLANK(Table13[[#This Row],[Skill / Performance]]),"",COUNT(L463:AA463))</f>
        <v>0</v>
      </c>
      <c r="K463" s="12">
        <f ca="1">IF(Table13[[#This Row],[Total]]&gt;=Table13[[#This Row],[Required]],IF(Table13[[#This Row],[S Required]]=1,2,3),IF(Table13[[#This Row],[Total]]&gt;0,1,0))</f>
        <v>0</v>
      </c>
      <c r="L463" s="8"/>
      <c r="M463" s="8"/>
      <c r="N463" s="8"/>
      <c r="O463" s="9"/>
      <c r="P463" s="9"/>
      <c r="Q463" s="9"/>
      <c r="R463" s="9"/>
      <c r="S463" s="9"/>
      <c r="T463" s="9"/>
    </row>
    <row r="464" spans="1:20" s="3" customFormat="1" ht="15.95" customHeight="1" x14ac:dyDescent="0.25">
      <c r="A464"/>
      <c r="B464" s="7" t="s">
        <v>632</v>
      </c>
      <c r="C464" s="7" t="s">
        <v>631</v>
      </c>
      <c r="D464" s="12" t="str">
        <f>LEFT(Table13[[#This Row],[Skill / Performance]],1)</f>
        <v>S</v>
      </c>
      <c r="E464" s="10" t="s">
        <v>403</v>
      </c>
      <c r="F464" s="7" t="s">
        <v>492</v>
      </c>
      <c r="G46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4" s="12"/>
      <c r="I464" s="12">
        <f ca="1">IF(ISBLANK(E464),"",IF(LEFT(E464,1)="P",3,IFERROR(IF(SEARCH(".",E464,3)&gt;0,IF(Table13[[#This Row],[Total]]&gt;0,1,Table13[[#This Row],[S Required]])),3)))</f>
        <v>1</v>
      </c>
      <c r="J464" s="12">
        <f>IF(ISBLANK(Table13[[#This Row],[Skill / Performance]]),"",COUNT(L464:AA464))</f>
        <v>0</v>
      </c>
      <c r="K464" s="12">
        <f ca="1">IF(Table13[[#This Row],[Total]]&gt;=Table13[[#This Row],[Required]],IF(Table13[[#This Row],[S Required]]=1,2,3),IF(Table13[[#This Row],[Total]]&gt;0,1,0))</f>
        <v>0</v>
      </c>
      <c r="L464" s="8"/>
      <c r="M464" s="8"/>
      <c r="N464" s="8"/>
      <c r="O464" s="9"/>
      <c r="P464" s="9"/>
      <c r="Q464" s="9"/>
      <c r="R464" s="9"/>
      <c r="S464" s="9"/>
      <c r="T464" s="9"/>
    </row>
    <row r="465" spans="1:20" s="3" customFormat="1" ht="15.95" customHeight="1" x14ac:dyDescent="0.25">
      <c r="A465"/>
      <c r="B465" s="7" t="s">
        <v>632</v>
      </c>
      <c r="C465" s="7" t="s">
        <v>631</v>
      </c>
      <c r="D465" s="12" t="str">
        <f>LEFT(Table13[[#This Row],[Skill / Performance]],1)</f>
        <v>S</v>
      </c>
      <c r="E465" s="10" t="s">
        <v>499</v>
      </c>
      <c r="F465" s="7" t="s">
        <v>493</v>
      </c>
      <c r="G46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5" s="12"/>
      <c r="I465" s="12">
        <f ca="1">IF(ISBLANK(E465),"",IF(LEFT(E465,1)="P",3,IFERROR(IF(SEARCH(".",E465,3)&gt;0,IF(Table13[[#This Row],[Total]]&gt;0,1,Table13[[#This Row],[S Required]])),3)))</f>
        <v>1</v>
      </c>
      <c r="J465" s="12">
        <f>IF(ISBLANK(Table13[[#This Row],[Skill / Performance]]),"",COUNT(L465:AA465))</f>
        <v>0</v>
      </c>
      <c r="K465" s="12">
        <f ca="1">IF(Table13[[#This Row],[Total]]&gt;=Table13[[#This Row],[Required]],IF(Table13[[#This Row],[S Required]]=1,2,3),IF(Table13[[#This Row],[Total]]&gt;0,1,0))</f>
        <v>0</v>
      </c>
      <c r="L465" s="8"/>
      <c r="M465" s="8"/>
      <c r="N465" s="8"/>
      <c r="O465" s="9"/>
      <c r="P465" s="9"/>
      <c r="Q465" s="9"/>
      <c r="R465" s="9"/>
      <c r="S465" s="9"/>
      <c r="T465" s="9"/>
    </row>
    <row r="466" spans="1:20" s="3" customFormat="1" ht="15.95" customHeight="1" x14ac:dyDescent="0.25">
      <c r="A466"/>
      <c r="B466" s="7" t="s">
        <v>632</v>
      </c>
      <c r="C466" s="7" t="s">
        <v>631</v>
      </c>
      <c r="D466" s="12" t="str">
        <f>LEFT(Table13[[#This Row],[Skill / Performance]],1)</f>
        <v>S</v>
      </c>
      <c r="E466" s="10" t="s">
        <v>404</v>
      </c>
      <c r="F466" s="7" t="s">
        <v>494</v>
      </c>
      <c r="G466" s="7">
        <v>1</v>
      </c>
      <c r="H466" s="12">
        <f>COUNTIF(J467:J472, "&gt;0")</f>
        <v>0</v>
      </c>
      <c r="I466" s="12">
        <f>IF(ISBLANK(E466),"",IF(LEFT(E466,1)="P",3,IFERROR(IF(SEARCH(".",E466,3)&gt;0,IF(Table13[[#This Row],[Total]]&gt;0,1,Table13[[#This Row],[S Required]])),3)))</f>
        <v>3</v>
      </c>
      <c r="J466" s="12">
        <f>IF(ISBLANK(Table13[[#This Row],[Skill / Performance]]),"",COUNT(L466:AA466))</f>
        <v>0</v>
      </c>
      <c r="K466" s="12">
        <f>IF(Table13[[#This Row],[Total]]&gt;=Table13[[#This Row],[Required]],IF(Table13[[#This Row],[S Required]]=1,2,3),IF(Table13[[#This Row],[Total]]&gt;0,1,0))</f>
        <v>0</v>
      </c>
      <c r="L466" s="13" t="str">
        <f>IF(COUNTA(L467:L472)&gt;0,1,"")</f>
        <v/>
      </c>
      <c r="M466" s="13" t="str">
        <f t="shared" ref="M466:N466" si="104">IF(COUNTA(M467:M472)&gt;0,1,"")</f>
        <v/>
      </c>
      <c r="N466" s="13" t="str">
        <f t="shared" si="104"/>
        <v/>
      </c>
      <c r="O466" s="14" t="str">
        <f t="shared" ref="O466:T466" si="105">IF(COUNTA(O467:O472)&gt;0,1,"")</f>
        <v/>
      </c>
      <c r="P466" s="14" t="str">
        <f t="shared" si="105"/>
        <v/>
      </c>
      <c r="Q466" s="14" t="str">
        <f t="shared" si="105"/>
        <v/>
      </c>
      <c r="R466" s="14" t="str">
        <f t="shared" si="105"/>
        <v/>
      </c>
      <c r="S466" s="14" t="str">
        <f t="shared" si="105"/>
        <v/>
      </c>
      <c r="T466" s="14" t="str">
        <f t="shared" si="105"/>
        <v/>
      </c>
    </row>
    <row r="467" spans="1:20" s="3" customFormat="1" ht="15.95" customHeight="1" x14ac:dyDescent="0.25">
      <c r="A467"/>
      <c r="B467" s="7" t="s">
        <v>632</v>
      </c>
      <c r="C467" s="7" t="s">
        <v>631</v>
      </c>
      <c r="D467" s="12" t="str">
        <f>LEFT(Table13[[#This Row],[Skill / Performance]],1)</f>
        <v>S</v>
      </c>
      <c r="E467" s="10" t="s">
        <v>405</v>
      </c>
      <c r="F467" s="7" t="s">
        <v>386</v>
      </c>
      <c r="G46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7" s="12"/>
      <c r="I467" s="12">
        <f ca="1">IF(ISBLANK(E467),"",IF(LEFT(E467,1)="P",3,IFERROR(IF(SEARCH(".",E467,3)&gt;0,IF(Table13[[#This Row],[Total]]&gt;0,1,Table13[[#This Row],[S Required]])),3)))</f>
        <v>1</v>
      </c>
      <c r="J467" s="12">
        <f>IF(ISBLANK(Table13[[#This Row],[Skill / Performance]]),"",COUNT(L467:AA467))</f>
        <v>0</v>
      </c>
      <c r="K467" s="12">
        <f ca="1">IF(Table13[[#This Row],[Total]]&gt;=Table13[[#This Row],[Required]],IF(Table13[[#This Row],[S Required]]=1,2,3),IF(Table13[[#This Row],[Total]]&gt;0,1,0))</f>
        <v>0</v>
      </c>
      <c r="L467" s="8"/>
      <c r="M467" s="8"/>
      <c r="N467" s="8"/>
      <c r="O467" s="9"/>
      <c r="P467" s="9"/>
      <c r="Q467" s="9"/>
      <c r="R467" s="9"/>
      <c r="S467" s="9"/>
      <c r="T467" s="9"/>
    </row>
    <row r="468" spans="1:20" s="3" customFormat="1" ht="15.95" customHeight="1" x14ac:dyDescent="0.25">
      <c r="A468"/>
      <c r="B468" s="7" t="s">
        <v>632</v>
      </c>
      <c r="C468" s="7" t="s">
        <v>631</v>
      </c>
      <c r="D468" s="12" t="str">
        <f>LEFT(Table13[[#This Row],[Skill / Performance]],1)</f>
        <v>S</v>
      </c>
      <c r="E468" s="10" t="s">
        <v>406</v>
      </c>
      <c r="F468" s="7" t="s">
        <v>261</v>
      </c>
      <c r="G46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8" s="12"/>
      <c r="I468" s="12">
        <f ca="1">IF(ISBLANK(E468),"",IF(LEFT(E468,1)="P",3,IFERROR(IF(SEARCH(".",E468,3)&gt;0,IF(Table13[[#This Row],[Total]]&gt;0,1,Table13[[#This Row],[S Required]])),3)))</f>
        <v>1</v>
      </c>
      <c r="J468" s="12">
        <f>IF(ISBLANK(Table13[[#This Row],[Skill / Performance]]),"",COUNT(L468:AA468))</f>
        <v>0</v>
      </c>
      <c r="K468" s="12">
        <f ca="1">IF(Table13[[#This Row],[Total]]&gt;=Table13[[#This Row],[Required]],IF(Table13[[#This Row],[S Required]]=1,2,3),IF(Table13[[#This Row],[Total]]&gt;0,1,0))</f>
        <v>0</v>
      </c>
      <c r="L468" s="8"/>
      <c r="M468" s="8"/>
      <c r="N468" s="8"/>
      <c r="O468" s="9"/>
      <c r="P468" s="9"/>
      <c r="Q468" s="9"/>
      <c r="R468" s="9"/>
      <c r="S468" s="9"/>
      <c r="T468" s="9"/>
    </row>
    <row r="469" spans="1:20" s="3" customFormat="1" ht="15.95" customHeight="1" x14ac:dyDescent="0.25">
      <c r="A469"/>
      <c r="B469" s="7" t="s">
        <v>632</v>
      </c>
      <c r="C469" s="7" t="s">
        <v>631</v>
      </c>
      <c r="D469" s="12" t="str">
        <f>LEFT(Table13[[#This Row],[Skill / Performance]],1)</f>
        <v>S</v>
      </c>
      <c r="E469" s="10" t="s">
        <v>407</v>
      </c>
      <c r="F469" s="7" t="s">
        <v>387</v>
      </c>
      <c r="G46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69" s="12"/>
      <c r="I469" s="12">
        <f ca="1">IF(ISBLANK(E469),"",IF(LEFT(E469,1)="P",3,IFERROR(IF(SEARCH(".",E469,3)&gt;0,IF(Table13[[#This Row],[Total]]&gt;0,1,Table13[[#This Row],[S Required]])),3)))</f>
        <v>1</v>
      </c>
      <c r="J469" s="12">
        <f>IF(ISBLANK(Table13[[#This Row],[Skill / Performance]]),"",COUNT(L469:AA469))</f>
        <v>0</v>
      </c>
      <c r="K469" s="12">
        <f ca="1">IF(Table13[[#This Row],[Total]]&gt;=Table13[[#This Row],[Required]],IF(Table13[[#This Row],[S Required]]=1,2,3),IF(Table13[[#This Row],[Total]]&gt;0,1,0))</f>
        <v>0</v>
      </c>
      <c r="L469" s="8"/>
      <c r="M469" s="8"/>
      <c r="N469" s="8"/>
      <c r="O469" s="9"/>
      <c r="P469" s="9"/>
      <c r="Q469" s="9"/>
      <c r="R469" s="9"/>
      <c r="S469" s="9"/>
      <c r="T469" s="9"/>
    </row>
    <row r="470" spans="1:20" s="3" customFormat="1" ht="15.95" customHeight="1" x14ac:dyDescent="0.25">
      <c r="A470"/>
      <c r="B470" s="7" t="s">
        <v>632</v>
      </c>
      <c r="C470" s="7" t="s">
        <v>631</v>
      </c>
      <c r="D470" s="12" t="str">
        <f>LEFT(Table13[[#This Row],[Skill / Performance]],1)</f>
        <v>S</v>
      </c>
      <c r="E470" s="10" t="s">
        <v>408</v>
      </c>
      <c r="F470" s="7" t="s">
        <v>388</v>
      </c>
      <c r="G47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70" s="12"/>
      <c r="I470" s="12">
        <f ca="1">IF(ISBLANK(E470),"",IF(LEFT(E470,1)="P",3,IFERROR(IF(SEARCH(".",E470,3)&gt;0,IF(Table13[[#This Row],[Total]]&gt;0,1,Table13[[#This Row],[S Required]])),3)))</f>
        <v>1</v>
      </c>
      <c r="J470" s="12">
        <f>IF(ISBLANK(Table13[[#This Row],[Skill / Performance]]),"",COUNT(L470:AA470))</f>
        <v>0</v>
      </c>
      <c r="K470" s="12">
        <f ca="1">IF(Table13[[#This Row],[Total]]&gt;=Table13[[#This Row],[Required]],IF(Table13[[#This Row],[S Required]]=1,2,3),IF(Table13[[#This Row],[Total]]&gt;0,1,0))</f>
        <v>0</v>
      </c>
      <c r="L470" s="8"/>
      <c r="M470" s="8"/>
      <c r="N470" s="8"/>
      <c r="O470" s="9"/>
      <c r="P470" s="9"/>
      <c r="Q470" s="9"/>
      <c r="R470" s="9"/>
      <c r="S470" s="9"/>
      <c r="T470" s="9"/>
    </row>
    <row r="471" spans="1:20" s="3" customFormat="1" ht="15.95" customHeight="1" x14ac:dyDescent="0.25">
      <c r="A471"/>
      <c r="B471" s="7" t="s">
        <v>632</v>
      </c>
      <c r="C471" s="7" t="s">
        <v>631</v>
      </c>
      <c r="D471" s="12" t="str">
        <f>LEFT(Table13[[#This Row],[Skill / Performance]],1)</f>
        <v>S</v>
      </c>
      <c r="E471" s="10" t="s">
        <v>409</v>
      </c>
      <c r="F471" s="7" t="s">
        <v>389</v>
      </c>
      <c r="G47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71" s="12"/>
      <c r="I471" s="12">
        <f ca="1">IF(ISBLANK(E471),"",IF(LEFT(E471,1)="P",3,IFERROR(IF(SEARCH(".",E471,3)&gt;0,IF(Table13[[#This Row],[Total]]&gt;0,1,Table13[[#This Row],[S Required]])),3)))</f>
        <v>1</v>
      </c>
      <c r="J471" s="12">
        <f>IF(ISBLANK(Table13[[#This Row],[Skill / Performance]]),"",COUNT(L471:AA471))</f>
        <v>0</v>
      </c>
      <c r="K471" s="12">
        <f ca="1">IF(Table13[[#This Row],[Total]]&gt;=Table13[[#This Row],[Required]],IF(Table13[[#This Row],[S Required]]=1,2,3),IF(Table13[[#This Row],[Total]]&gt;0,1,0))</f>
        <v>0</v>
      </c>
      <c r="L471" s="8"/>
      <c r="M471" s="8"/>
      <c r="N471" s="8"/>
      <c r="O471" s="9"/>
      <c r="P471" s="9"/>
      <c r="Q471" s="9"/>
      <c r="R471" s="9"/>
      <c r="S471" s="9"/>
      <c r="T471" s="9"/>
    </row>
    <row r="472" spans="1:20" s="3" customFormat="1" ht="15.95" customHeight="1" x14ac:dyDescent="0.25">
      <c r="A472"/>
      <c r="B472" s="7" t="s">
        <v>632</v>
      </c>
      <c r="C472" s="7" t="s">
        <v>631</v>
      </c>
      <c r="D472" s="12" t="str">
        <f>LEFT(Table13[[#This Row],[Skill / Performance]],1)</f>
        <v>S</v>
      </c>
      <c r="E472" s="10" t="s">
        <v>410</v>
      </c>
      <c r="F472" s="7" t="s">
        <v>390</v>
      </c>
      <c r="G47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72" s="12"/>
      <c r="I472" s="12">
        <f ca="1">IF(ISBLANK(E472),"",IF(LEFT(E472,1)="P",3,IFERROR(IF(SEARCH(".",E472,3)&gt;0,IF(Table13[[#This Row],[Total]]&gt;0,1,Table13[[#This Row],[S Required]])),3)))</f>
        <v>1</v>
      </c>
      <c r="J472" s="12">
        <f>IF(ISBLANK(Table13[[#This Row],[Skill / Performance]]),"",COUNT(L472:AA472))</f>
        <v>0</v>
      </c>
      <c r="K472" s="12">
        <f ca="1">IF(Table13[[#This Row],[Total]]&gt;=Table13[[#This Row],[Required]],IF(Table13[[#This Row],[S Required]]=1,2,3),IF(Table13[[#This Row],[Total]]&gt;0,1,0))</f>
        <v>0</v>
      </c>
      <c r="L472" s="8"/>
      <c r="M472" s="8"/>
      <c r="N472" s="8"/>
      <c r="O472" s="9"/>
      <c r="P472" s="9"/>
      <c r="Q472" s="9"/>
      <c r="R472" s="9"/>
      <c r="S472" s="9"/>
      <c r="T472" s="9"/>
    </row>
    <row r="473" spans="1:20" s="3" customFormat="1" ht="30" x14ac:dyDescent="0.25">
      <c r="A473"/>
      <c r="B473" s="7" t="s">
        <v>632</v>
      </c>
      <c r="C473" s="7" t="s">
        <v>631</v>
      </c>
      <c r="D473" s="12" t="str">
        <f>LEFT(Table13[[#This Row],[Skill / Performance]],1)</f>
        <v>P</v>
      </c>
      <c r="E473" s="10" t="s">
        <v>411</v>
      </c>
      <c r="F473" s="7" t="s">
        <v>391</v>
      </c>
      <c r="G47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73" s="12"/>
      <c r="I473" s="12">
        <f>IF(ISBLANK(E473),"",IF(LEFT(E473,1)="P",3,IFERROR(IF(SEARCH(".",E473,3)&gt;0,IF(Table13[[#This Row],[Total]]&gt;0,1,Table13[[#This Row],[S Required]])),3)))</f>
        <v>3</v>
      </c>
      <c r="J473" s="12">
        <f>IF(ISBLANK(Table13[[#This Row],[Skill / Performance]]),"",COUNT(L473:AA473))</f>
        <v>0</v>
      </c>
      <c r="K473" s="12">
        <f>IF(Table13[[#This Row],[Total]]&gt;=Table13[[#This Row],[Required]],IF(Table13[[#This Row],[S Required]]=1,2,3),IF(Table13[[#This Row],[Total]]&gt;0,1,0))</f>
        <v>0</v>
      </c>
      <c r="L473" s="8"/>
      <c r="M473" s="8"/>
      <c r="N473" s="8"/>
      <c r="O473" s="9"/>
      <c r="P473" s="9"/>
      <c r="Q473" s="9"/>
      <c r="R473" s="9"/>
      <c r="S473" s="9"/>
      <c r="T473" s="9"/>
    </row>
    <row r="474" spans="1:20" s="3" customFormat="1" ht="15.95" customHeight="1" x14ac:dyDescent="0.25">
      <c r="A474"/>
      <c r="B474" s="7" t="s">
        <v>634</v>
      </c>
      <c r="C474" s="7" t="s">
        <v>633</v>
      </c>
      <c r="D474" s="12" t="str">
        <f>LEFT(Table13[[#This Row],[Skill / Performance]],1)</f>
        <v/>
      </c>
      <c r="E474" s="10"/>
      <c r="F474" s="7"/>
      <c r="G47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74" s="12"/>
      <c r="I474" s="12" t="str">
        <f>IF(ISBLANK(E474),"",IF(LEFT(E474,1)="P",3,IFERROR(IF(SEARCH(".",E474,3)&gt;0,IF(Table13[[#This Row],[Total]]&gt;0,1,Table13[[#This Row],[S Required]])),3)))</f>
        <v/>
      </c>
      <c r="J474" s="12" t="str">
        <f>IF(ISBLANK(Table13[[#This Row],[Skill / Performance]]),"",COUNT(L474:AA474))</f>
        <v/>
      </c>
      <c r="K474" s="12">
        <f ca="1">IF(Table13[[#This Row],[Total]]&gt;=Table13[[#This Row],[Required]],IF(Table13[[#This Row],[S Required]]=1,2,3),IF(Table13[[#This Row],[Total]]&gt;0,1,0))</f>
        <v>3</v>
      </c>
      <c r="L474" s="8"/>
      <c r="M474" s="8"/>
      <c r="N474" s="8"/>
      <c r="O474" s="9"/>
      <c r="P474" s="9"/>
      <c r="Q474" s="9"/>
      <c r="R474" s="9"/>
      <c r="S474" s="9"/>
      <c r="T474" s="9"/>
    </row>
    <row r="475" spans="1:20" s="3" customFormat="1" ht="15.95" customHeight="1" x14ac:dyDescent="0.25">
      <c r="A475"/>
      <c r="B475" s="7" t="s">
        <v>634</v>
      </c>
      <c r="C475" s="7" t="s">
        <v>633</v>
      </c>
      <c r="D475" s="12" t="str">
        <f>LEFT(Table13[[#This Row],[Skill / Performance]],1)</f>
        <v>P</v>
      </c>
      <c r="E475" s="10" t="s">
        <v>12</v>
      </c>
      <c r="F475" s="7" t="s">
        <v>316</v>
      </c>
      <c r="G47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75" s="12"/>
      <c r="I475" s="12">
        <f>IF(ISBLANK(E475),"",IF(LEFT(E475,1)="P",3,IFERROR(IF(SEARCH(".",E475,3)&gt;0,IF(Table13[[#This Row],[Total]]&gt;0,1,Table13[[#This Row],[S Required]])),3)))</f>
        <v>3</v>
      </c>
      <c r="J475" s="12">
        <f>IF(ISBLANK(Table13[[#This Row],[Skill / Performance]]),"",COUNT(L475:AA475))</f>
        <v>0</v>
      </c>
      <c r="K475" s="12">
        <f>IF(Table13[[#This Row],[Total]]&gt;=Table13[[#This Row],[Required]],IF(Table13[[#This Row],[S Required]]=1,2,3),IF(Table13[[#This Row],[Total]]&gt;0,1,0))</f>
        <v>0</v>
      </c>
      <c r="L475" s="8"/>
      <c r="M475" s="8"/>
      <c r="N475" s="8"/>
      <c r="O475" s="9"/>
      <c r="P475" s="9"/>
      <c r="Q475" s="9"/>
      <c r="R475" s="9"/>
      <c r="S475" s="9"/>
      <c r="T475" s="9"/>
    </row>
    <row r="476" spans="1:20" s="3" customFormat="1" ht="15.95" customHeight="1" x14ac:dyDescent="0.25">
      <c r="A476"/>
      <c r="B476" s="7" t="s">
        <v>634</v>
      </c>
      <c r="C476" s="7" t="s">
        <v>633</v>
      </c>
      <c r="D476" s="12" t="str">
        <f>LEFT(Table13[[#This Row],[Skill / Performance]],1)</f>
        <v>P</v>
      </c>
      <c r="E476" s="10" t="s">
        <v>14</v>
      </c>
      <c r="F476" s="7" t="s">
        <v>15</v>
      </c>
      <c r="G476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76" s="12"/>
      <c r="I476" s="12">
        <f>IF(ISBLANK(E476),"",IF(LEFT(E476,1)="P",3,IFERROR(IF(SEARCH(".",E476,3)&gt;0,IF(Table13[[#This Row],[Total]]&gt;0,1,Table13[[#This Row],[S Required]])),3)))</f>
        <v>3</v>
      </c>
      <c r="J476" s="12">
        <f>IF(ISBLANK(Table13[[#This Row],[Skill / Performance]]),"",COUNT(L476:AA476))</f>
        <v>0</v>
      </c>
      <c r="K476" s="12">
        <f>IF(Table13[[#This Row],[Total]]&gt;=Table13[[#This Row],[Required]],IF(Table13[[#This Row],[S Required]]=1,2,3),IF(Table13[[#This Row],[Total]]&gt;0,1,0))</f>
        <v>0</v>
      </c>
      <c r="L476" s="8"/>
      <c r="M476" s="8"/>
      <c r="N476" s="8"/>
      <c r="O476" s="9"/>
      <c r="P476" s="9"/>
      <c r="Q476" s="9"/>
      <c r="R476" s="9"/>
      <c r="S476" s="9"/>
      <c r="T476" s="9"/>
    </row>
    <row r="477" spans="1:20" s="3" customFormat="1" ht="15.95" customHeight="1" x14ac:dyDescent="0.25">
      <c r="A477"/>
      <c r="B477" s="7" t="s">
        <v>634</v>
      </c>
      <c r="C477" s="7" t="s">
        <v>633</v>
      </c>
      <c r="D477" s="12" t="str">
        <f>LEFT(Table13[[#This Row],[Skill / Performance]],1)</f>
        <v>P</v>
      </c>
      <c r="E477" s="10" t="s">
        <v>128</v>
      </c>
      <c r="F477" s="7" t="s">
        <v>509</v>
      </c>
      <c r="G477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77" s="12"/>
      <c r="I477" s="12">
        <f>IF(ISBLANK(E477),"",IF(LEFT(E477,1)="P",3,IFERROR(IF(SEARCH(".",E477,3)&gt;0,IF(Table13[[#This Row],[Total]]&gt;0,1,Table13[[#This Row],[S Required]])),3)))</f>
        <v>3</v>
      </c>
      <c r="J477" s="12">
        <f>IF(ISBLANK(Table13[[#This Row],[Skill / Performance]]),"",COUNT(L477:AA477))</f>
        <v>0</v>
      </c>
      <c r="K477" s="12">
        <f>IF(Table13[[#This Row],[Total]]&gt;=Table13[[#This Row],[Required]],IF(Table13[[#This Row],[S Required]]=1,2,3),IF(Table13[[#This Row],[Total]]&gt;0,1,0))</f>
        <v>0</v>
      </c>
      <c r="L477" s="8"/>
      <c r="M477" s="8"/>
      <c r="N477" s="8"/>
      <c r="O477" s="9"/>
      <c r="P477" s="9"/>
      <c r="Q477" s="9"/>
      <c r="R477" s="9"/>
      <c r="S477" s="9"/>
      <c r="T477" s="9"/>
    </row>
    <row r="478" spans="1:20" s="3" customFormat="1" ht="15.95" customHeight="1" x14ac:dyDescent="0.25">
      <c r="A478"/>
      <c r="B478" s="7" t="s">
        <v>634</v>
      </c>
      <c r="C478" s="7" t="s">
        <v>633</v>
      </c>
      <c r="D478" s="12" t="str">
        <f>LEFT(Table13[[#This Row],[Skill / Performance]],1)</f>
        <v>S</v>
      </c>
      <c r="E478" s="10" t="s">
        <v>1</v>
      </c>
      <c r="F478" s="7" t="s">
        <v>510</v>
      </c>
      <c r="G478" s="12">
        <v>5</v>
      </c>
      <c r="H478" s="12">
        <f>COUNTIF(J479:J483, "&gt;0")</f>
        <v>0</v>
      </c>
      <c r="I478" s="12">
        <f>IF(ISBLANK(E478),"",IF(LEFT(E478,1)="P",3,IFERROR(IF(SEARCH(".",E478,3)&gt;0,IF(Table13[[#This Row],[Total]]&gt;0,1,Table13[[#This Row],[S Required]])),3)))</f>
        <v>3</v>
      </c>
      <c r="J478" s="12">
        <f>IF(ISBLANK(Table13[[#This Row],[Skill / Performance]]),"",COUNT(L478:AA478))</f>
        <v>0</v>
      </c>
      <c r="K478" s="12">
        <f>IF(Table13[[#This Row],[Total]]&gt;=Table13[[#This Row],[Required]],IF(Table13[[#This Row],[S Required]]=1,2,3),IF(Table13[[#This Row],[Total]]&gt;0,1,0))</f>
        <v>0</v>
      </c>
      <c r="L478" s="13" t="str">
        <f>IF(COUNTA(L479:L483)&gt;0,1,"")</f>
        <v/>
      </c>
      <c r="M478" s="13" t="str">
        <f t="shared" ref="M478:N478" si="106">IF(COUNTA(M479:M483)&gt;0,1,"")</f>
        <v/>
      </c>
      <c r="N478" s="13" t="str">
        <f t="shared" si="106"/>
        <v/>
      </c>
      <c r="O478" s="14" t="str">
        <f t="shared" ref="O478:T478" si="107">IF(COUNTA(O479:O483)&gt;0,1,"")</f>
        <v/>
      </c>
      <c r="P478" s="14" t="str">
        <f t="shared" si="107"/>
        <v/>
      </c>
      <c r="Q478" s="14" t="str">
        <f t="shared" si="107"/>
        <v/>
      </c>
      <c r="R478" s="14" t="str">
        <f t="shared" si="107"/>
        <v/>
      </c>
      <c r="S478" s="14" t="str">
        <f t="shared" si="107"/>
        <v/>
      </c>
      <c r="T478" s="14" t="str">
        <f t="shared" si="107"/>
        <v/>
      </c>
    </row>
    <row r="479" spans="1:20" s="3" customFormat="1" ht="30" x14ac:dyDescent="0.25">
      <c r="A479"/>
      <c r="B479" s="7" t="s">
        <v>634</v>
      </c>
      <c r="C479" s="7" t="s">
        <v>633</v>
      </c>
      <c r="D479" s="12" t="str">
        <f>LEFT(Table13[[#This Row],[Skill / Performance]],1)</f>
        <v>S</v>
      </c>
      <c r="E479" s="10" t="s">
        <v>19</v>
      </c>
      <c r="F479" s="7" t="s">
        <v>319</v>
      </c>
      <c r="G47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79" s="12"/>
      <c r="I479" s="12">
        <f ca="1">IF(ISBLANK(E479),"",IF(LEFT(E479,1)="P",3,IFERROR(IF(SEARCH(".",E479,3)&gt;0,IF(Table13[[#This Row],[Total]]&gt;0,1,Table13[[#This Row],[S Required]])),3)))</f>
        <v>1</v>
      </c>
      <c r="J479" s="12">
        <f>IF(ISBLANK(Table13[[#This Row],[Skill / Performance]]),"",COUNT(L479:AA479))</f>
        <v>0</v>
      </c>
      <c r="K479" s="12">
        <f ca="1">IF(Table13[[#This Row],[Total]]&gt;=Table13[[#This Row],[Required]],IF(Table13[[#This Row],[S Required]]=1,2,3),IF(Table13[[#This Row],[Total]]&gt;0,1,0))</f>
        <v>0</v>
      </c>
      <c r="L479" s="8"/>
      <c r="M479" s="8"/>
      <c r="N479" s="8"/>
      <c r="O479" s="9"/>
      <c r="P479" s="9"/>
      <c r="Q479" s="9"/>
      <c r="R479" s="9"/>
      <c r="S479" s="9"/>
      <c r="T479" s="9"/>
    </row>
    <row r="480" spans="1:20" s="3" customFormat="1" ht="15.95" customHeight="1" x14ac:dyDescent="0.25">
      <c r="A480"/>
      <c r="B480" s="7" t="s">
        <v>634</v>
      </c>
      <c r="C480" s="7" t="s">
        <v>633</v>
      </c>
      <c r="D480" s="12" t="str">
        <f>LEFT(Table13[[#This Row],[Skill / Performance]],1)</f>
        <v>S</v>
      </c>
      <c r="E480" s="10" t="s">
        <v>20</v>
      </c>
      <c r="F480" s="7" t="s">
        <v>511</v>
      </c>
      <c r="G48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0" s="12"/>
      <c r="I480" s="12">
        <f ca="1">IF(ISBLANK(E480),"",IF(LEFT(E480,1)="P",3,IFERROR(IF(SEARCH(".",E480,3)&gt;0,IF(Table13[[#This Row],[Total]]&gt;0,1,Table13[[#This Row],[S Required]])),3)))</f>
        <v>1</v>
      </c>
      <c r="J480" s="12">
        <f>IF(ISBLANK(Table13[[#This Row],[Skill / Performance]]),"",COUNT(L480:AA480))</f>
        <v>0</v>
      </c>
      <c r="K480" s="12">
        <f ca="1">IF(Table13[[#This Row],[Total]]&gt;=Table13[[#This Row],[Required]],IF(Table13[[#This Row],[S Required]]=1,2,3),IF(Table13[[#This Row],[Total]]&gt;0,1,0))</f>
        <v>0</v>
      </c>
      <c r="L480" s="8"/>
      <c r="M480" s="8"/>
      <c r="N480" s="8"/>
      <c r="O480" s="9"/>
      <c r="P480" s="9"/>
      <c r="Q480" s="9"/>
      <c r="R480" s="9"/>
      <c r="S480" s="9"/>
      <c r="T480" s="9"/>
    </row>
    <row r="481" spans="1:20" s="3" customFormat="1" ht="15.95" customHeight="1" x14ac:dyDescent="0.25">
      <c r="A481"/>
      <c r="B481" s="7" t="s">
        <v>634</v>
      </c>
      <c r="C481" s="7" t="s">
        <v>633</v>
      </c>
      <c r="D481" s="12" t="str">
        <f>LEFT(Table13[[#This Row],[Skill / Performance]],1)</f>
        <v>S</v>
      </c>
      <c r="E481" s="10" t="s">
        <v>21</v>
      </c>
      <c r="F481" s="7" t="s">
        <v>512</v>
      </c>
      <c r="G48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1" s="12"/>
      <c r="I481" s="12">
        <f ca="1">IF(ISBLANK(E481),"",IF(LEFT(E481,1)="P",3,IFERROR(IF(SEARCH(".",E481,3)&gt;0,IF(Table13[[#This Row],[Total]]&gt;0,1,Table13[[#This Row],[S Required]])),3)))</f>
        <v>1</v>
      </c>
      <c r="J481" s="12">
        <f>IF(ISBLANK(Table13[[#This Row],[Skill / Performance]]),"",COUNT(L481:AA481))</f>
        <v>0</v>
      </c>
      <c r="K481" s="12">
        <f ca="1">IF(Table13[[#This Row],[Total]]&gt;=Table13[[#This Row],[Required]],IF(Table13[[#This Row],[S Required]]=1,2,3),IF(Table13[[#This Row],[Total]]&gt;0,1,0))</f>
        <v>0</v>
      </c>
      <c r="L481" s="8"/>
      <c r="M481" s="8"/>
      <c r="N481" s="8"/>
      <c r="O481" s="9"/>
      <c r="P481" s="9"/>
      <c r="Q481" s="9"/>
      <c r="R481" s="9"/>
      <c r="S481" s="9"/>
      <c r="T481" s="9"/>
    </row>
    <row r="482" spans="1:20" s="3" customFormat="1" ht="15.95" customHeight="1" x14ac:dyDescent="0.25">
      <c r="A482"/>
      <c r="B482" s="7" t="s">
        <v>634</v>
      </c>
      <c r="C482" s="7" t="s">
        <v>633</v>
      </c>
      <c r="D482" s="12" t="str">
        <f>LEFT(Table13[[#This Row],[Skill / Performance]],1)</f>
        <v>S</v>
      </c>
      <c r="E482" s="10" t="s">
        <v>22</v>
      </c>
      <c r="F482" s="7" t="s">
        <v>513</v>
      </c>
      <c r="G48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2" s="12"/>
      <c r="I482" s="12">
        <f ca="1">IF(ISBLANK(E482),"",IF(LEFT(E482,1)="P",3,IFERROR(IF(SEARCH(".",E482,3)&gt;0,IF(Table13[[#This Row],[Total]]&gt;0,1,Table13[[#This Row],[S Required]])),3)))</f>
        <v>1</v>
      </c>
      <c r="J482" s="12">
        <f>IF(ISBLANK(Table13[[#This Row],[Skill / Performance]]),"",COUNT(L482:AA482))</f>
        <v>0</v>
      </c>
      <c r="K482" s="12">
        <f ca="1">IF(Table13[[#This Row],[Total]]&gt;=Table13[[#This Row],[Required]],IF(Table13[[#This Row],[S Required]]=1,2,3),IF(Table13[[#This Row],[Total]]&gt;0,1,0))</f>
        <v>0</v>
      </c>
      <c r="L482" s="8"/>
      <c r="M482" s="8"/>
      <c r="N482" s="8"/>
      <c r="O482" s="9"/>
      <c r="P482" s="9"/>
      <c r="Q482" s="9"/>
      <c r="R482" s="9"/>
      <c r="S482" s="9"/>
      <c r="T482" s="9"/>
    </row>
    <row r="483" spans="1:20" s="3" customFormat="1" ht="15.95" customHeight="1" x14ac:dyDescent="0.25">
      <c r="A483"/>
      <c r="B483" s="7" t="s">
        <v>634</v>
      </c>
      <c r="C483" s="7" t="s">
        <v>633</v>
      </c>
      <c r="D483" s="12" t="str">
        <f>LEFT(Table13[[#This Row],[Skill / Performance]],1)</f>
        <v>S</v>
      </c>
      <c r="E483" s="10" t="s">
        <v>23</v>
      </c>
      <c r="F483" s="7" t="s">
        <v>514</v>
      </c>
      <c r="G48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3" s="12"/>
      <c r="I483" s="12">
        <f ca="1">IF(ISBLANK(E483),"",IF(LEFT(E483,1)="P",3,IFERROR(IF(SEARCH(".",E483,3)&gt;0,IF(Table13[[#This Row],[Total]]&gt;0,1,Table13[[#This Row],[S Required]])),3)))</f>
        <v>1</v>
      </c>
      <c r="J483" s="12">
        <f>IF(ISBLANK(Table13[[#This Row],[Skill / Performance]]),"",COUNT(L483:AA483))</f>
        <v>0</v>
      </c>
      <c r="K483" s="12">
        <f ca="1">IF(Table13[[#This Row],[Total]]&gt;=Table13[[#This Row],[Required]],IF(Table13[[#This Row],[S Required]]=1,2,3),IF(Table13[[#This Row],[Total]]&gt;0,1,0))</f>
        <v>0</v>
      </c>
      <c r="L483" s="8"/>
      <c r="M483" s="8"/>
      <c r="N483" s="8"/>
      <c r="O483" s="9"/>
      <c r="P483" s="9"/>
      <c r="Q483" s="9"/>
      <c r="R483" s="9"/>
      <c r="S483" s="9"/>
      <c r="T483" s="9"/>
    </row>
    <row r="484" spans="1:20" s="3" customFormat="1" ht="15.95" customHeight="1" x14ac:dyDescent="0.25">
      <c r="A484"/>
      <c r="B484" s="7" t="s">
        <v>634</v>
      </c>
      <c r="C484" s="7" t="s">
        <v>633</v>
      </c>
      <c r="D484" s="12" t="str">
        <f>LEFT(Table13[[#This Row],[Skill / Performance]],1)</f>
        <v>P</v>
      </c>
      <c r="E484" s="10" t="s">
        <v>129</v>
      </c>
      <c r="F484" s="7" t="s">
        <v>515</v>
      </c>
      <c r="G48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484" s="12"/>
      <c r="I484" s="12">
        <f>IF(ISBLANK(E484),"",IF(LEFT(E484,1)="P",3,IFERROR(IF(SEARCH(".",E484,3)&gt;0,IF(Table13[[#This Row],[Total]]&gt;0,1,Table13[[#This Row],[S Required]])),3)))</f>
        <v>3</v>
      </c>
      <c r="J484" s="12">
        <f>IF(ISBLANK(Table13[[#This Row],[Skill / Performance]]),"",COUNT(L484:AA484))</f>
        <v>0</v>
      </c>
      <c r="K484" s="12">
        <f>IF(Table13[[#This Row],[Total]]&gt;=Table13[[#This Row],[Required]],IF(Table13[[#This Row],[S Required]]=1,2,3),IF(Table13[[#This Row],[Total]]&gt;0,1,0))</f>
        <v>0</v>
      </c>
      <c r="L484" s="8"/>
      <c r="M484" s="8"/>
      <c r="N484" s="8"/>
      <c r="O484" s="9"/>
      <c r="P484" s="9"/>
      <c r="Q484" s="9"/>
      <c r="R484" s="9"/>
      <c r="S484" s="9"/>
      <c r="T484" s="9"/>
    </row>
    <row r="485" spans="1:20" s="3" customFormat="1" ht="15.95" customHeight="1" x14ac:dyDescent="0.25">
      <c r="A485"/>
      <c r="B485" s="7" t="s">
        <v>634</v>
      </c>
      <c r="C485" s="7" t="s">
        <v>633</v>
      </c>
      <c r="D485" s="12" t="str">
        <f>LEFT(Table13[[#This Row],[Skill / Performance]],1)</f>
        <v>S</v>
      </c>
      <c r="E485" s="10" t="s">
        <v>16</v>
      </c>
      <c r="F485" s="7" t="s">
        <v>516</v>
      </c>
      <c r="G485" s="12">
        <v>4</v>
      </c>
      <c r="H485" s="12">
        <f>COUNTIF(J486:J495, "&gt;0")</f>
        <v>0</v>
      </c>
      <c r="I485" s="12">
        <f>IF(ISBLANK(E485),"",IF(LEFT(E485,1)="P",3,IFERROR(IF(SEARCH(".",E485,3)&gt;0,IF(Table13[[#This Row],[Total]]&gt;0,1,Table13[[#This Row],[S Required]])),3)))</f>
        <v>3</v>
      </c>
      <c r="J485" s="12">
        <f>IF(ISBLANK(Table13[[#This Row],[Skill / Performance]]),"",COUNT(L485:AA485))</f>
        <v>0</v>
      </c>
      <c r="K485" s="12">
        <f>IF(Table13[[#This Row],[Total]]&gt;=Table13[[#This Row],[Required]],IF(Table13[[#This Row],[S Required]]=1,2,3),IF(Table13[[#This Row],[Total]]&gt;0,1,0))</f>
        <v>0</v>
      </c>
      <c r="L485" s="13" t="str">
        <f>IF(COUNTA(L486:L495)&gt;0,1,"")</f>
        <v/>
      </c>
      <c r="M485" s="13" t="str">
        <f t="shared" ref="M485:N485" si="108">IF(COUNTA(M486:M495)&gt;0,1,"")</f>
        <v/>
      </c>
      <c r="N485" s="13" t="str">
        <f t="shared" si="108"/>
        <v/>
      </c>
      <c r="O485" s="14" t="str">
        <f t="shared" ref="O485:T485" si="109">IF(COUNTA(O486:O495)&gt;0,1,"")</f>
        <v/>
      </c>
      <c r="P485" s="14" t="str">
        <f t="shared" si="109"/>
        <v/>
      </c>
      <c r="Q485" s="14" t="str">
        <f t="shared" si="109"/>
        <v/>
      </c>
      <c r="R485" s="14" t="str">
        <f t="shared" si="109"/>
        <v/>
      </c>
      <c r="S485" s="14" t="str">
        <f t="shared" si="109"/>
        <v/>
      </c>
      <c r="T485" s="14" t="str">
        <f t="shared" si="109"/>
        <v/>
      </c>
    </row>
    <row r="486" spans="1:20" s="3" customFormat="1" ht="15.95" customHeight="1" x14ac:dyDescent="0.25">
      <c r="A486"/>
      <c r="B486" s="7" t="s">
        <v>634</v>
      </c>
      <c r="C486" s="7" t="s">
        <v>633</v>
      </c>
      <c r="D486" s="12" t="str">
        <f>LEFT(Table13[[#This Row],[Skill / Performance]],1)</f>
        <v>S</v>
      </c>
      <c r="E486" s="10" t="s">
        <v>27</v>
      </c>
      <c r="F486" s="7" t="s">
        <v>327</v>
      </c>
      <c r="G48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6" s="12"/>
      <c r="I486" s="12">
        <f ca="1">IF(ISBLANK(E486),"",IF(LEFT(E486,1)="P",3,IFERROR(IF(SEARCH(".",E486,3)&gt;0,IF(Table13[[#This Row],[Total]]&gt;0,1,Table13[[#This Row],[S Required]])),3)))</f>
        <v>1</v>
      </c>
      <c r="J486" s="12">
        <f>IF(ISBLANK(Table13[[#This Row],[Skill / Performance]]),"",COUNT(L486:AA486))</f>
        <v>0</v>
      </c>
      <c r="K486" s="12">
        <f ca="1">IF(Table13[[#This Row],[Total]]&gt;=Table13[[#This Row],[Required]],IF(Table13[[#This Row],[S Required]]=1,2,3),IF(Table13[[#This Row],[Total]]&gt;0,1,0))</f>
        <v>0</v>
      </c>
      <c r="L486" s="8"/>
      <c r="M486" s="8"/>
      <c r="N486" s="8"/>
      <c r="O486" s="9"/>
      <c r="P486" s="9"/>
      <c r="Q486" s="9"/>
      <c r="R486" s="9"/>
      <c r="S486" s="9"/>
      <c r="T486" s="9"/>
    </row>
    <row r="487" spans="1:20" s="3" customFormat="1" ht="15.95" customHeight="1" x14ac:dyDescent="0.25">
      <c r="A487"/>
      <c r="B487" s="7" t="s">
        <v>634</v>
      </c>
      <c r="C487" s="7" t="s">
        <v>633</v>
      </c>
      <c r="D487" s="12" t="str">
        <f>LEFT(Table13[[#This Row],[Skill / Performance]],1)</f>
        <v>S</v>
      </c>
      <c r="E487" s="10" t="s">
        <v>29</v>
      </c>
      <c r="F487" s="7" t="s">
        <v>328</v>
      </c>
      <c r="G48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7" s="12"/>
      <c r="I487" s="12">
        <f ca="1">IF(ISBLANK(E487),"",IF(LEFT(E487,1)="P",3,IFERROR(IF(SEARCH(".",E487,3)&gt;0,IF(Table13[[#This Row],[Total]]&gt;0,1,Table13[[#This Row],[S Required]])),3)))</f>
        <v>1</v>
      </c>
      <c r="J487" s="12">
        <f>IF(ISBLANK(Table13[[#This Row],[Skill / Performance]]),"",COUNT(L487:AA487))</f>
        <v>0</v>
      </c>
      <c r="K487" s="12">
        <f ca="1">IF(Table13[[#This Row],[Total]]&gt;=Table13[[#This Row],[Required]],IF(Table13[[#This Row],[S Required]]=1,2,3),IF(Table13[[#This Row],[Total]]&gt;0,1,0))</f>
        <v>0</v>
      </c>
      <c r="L487" s="8"/>
      <c r="M487" s="8"/>
      <c r="N487" s="8"/>
      <c r="O487" s="9"/>
      <c r="P487" s="9"/>
      <c r="Q487" s="9"/>
      <c r="R487" s="9"/>
      <c r="S487" s="9"/>
      <c r="T487" s="9"/>
    </row>
    <row r="488" spans="1:20" s="3" customFormat="1" ht="15.95" customHeight="1" x14ac:dyDescent="0.25">
      <c r="A488"/>
      <c r="B488" s="7" t="s">
        <v>634</v>
      </c>
      <c r="C488" s="7" t="s">
        <v>633</v>
      </c>
      <c r="D488" s="12" t="str">
        <f>LEFT(Table13[[#This Row],[Skill / Performance]],1)</f>
        <v>S</v>
      </c>
      <c r="E488" s="10" t="s">
        <v>30</v>
      </c>
      <c r="F488" s="7" t="s">
        <v>329</v>
      </c>
      <c r="G48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8" s="12"/>
      <c r="I488" s="12">
        <f ca="1">IF(ISBLANK(E488),"",IF(LEFT(E488,1)="P",3,IFERROR(IF(SEARCH(".",E488,3)&gt;0,IF(Table13[[#This Row],[Total]]&gt;0,1,Table13[[#This Row],[S Required]])),3)))</f>
        <v>1</v>
      </c>
      <c r="J488" s="12">
        <f>IF(ISBLANK(Table13[[#This Row],[Skill / Performance]]),"",COUNT(L488:AA488))</f>
        <v>0</v>
      </c>
      <c r="K488" s="12">
        <f ca="1">IF(Table13[[#This Row],[Total]]&gt;=Table13[[#This Row],[Required]],IF(Table13[[#This Row],[S Required]]=1,2,3),IF(Table13[[#This Row],[Total]]&gt;0,1,0))</f>
        <v>0</v>
      </c>
      <c r="L488" s="8"/>
      <c r="M488" s="8"/>
      <c r="N488" s="8"/>
      <c r="O488" s="9"/>
      <c r="P488" s="9"/>
      <c r="Q488" s="9"/>
      <c r="R488" s="9"/>
      <c r="S488" s="9"/>
      <c r="T488" s="9"/>
    </row>
    <row r="489" spans="1:20" s="3" customFormat="1" ht="15.95" customHeight="1" x14ac:dyDescent="0.25">
      <c r="A489"/>
      <c r="B489" s="7" t="s">
        <v>634</v>
      </c>
      <c r="C489" s="7" t="s">
        <v>633</v>
      </c>
      <c r="D489" s="12" t="str">
        <f>LEFT(Table13[[#This Row],[Skill / Performance]],1)</f>
        <v>S</v>
      </c>
      <c r="E489" s="10" t="s">
        <v>31</v>
      </c>
      <c r="F489" s="7" t="s">
        <v>420</v>
      </c>
      <c r="G48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89" s="12"/>
      <c r="I489" s="12">
        <f ca="1">IF(ISBLANK(E489),"",IF(LEFT(E489,1)="P",3,IFERROR(IF(SEARCH(".",E489,3)&gt;0,IF(Table13[[#This Row],[Total]]&gt;0,1,Table13[[#This Row],[S Required]])),3)))</f>
        <v>1</v>
      </c>
      <c r="J489" s="12">
        <f>IF(ISBLANK(Table13[[#This Row],[Skill / Performance]]),"",COUNT(L489:AA489))</f>
        <v>0</v>
      </c>
      <c r="K489" s="12">
        <f ca="1">IF(Table13[[#This Row],[Total]]&gt;=Table13[[#This Row],[Required]],IF(Table13[[#This Row],[S Required]]=1,2,3),IF(Table13[[#This Row],[Total]]&gt;0,1,0))</f>
        <v>0</v>
      </c>
      <c r="L489" s="8"/>
      <c r="M489" s="8"/>
      <c r="N489" s="8"/>
      <c r="O489" s="9"/>
      <c r="P489" s="9"/>
      <c r="Q489" s="9"/>
      <c r="R489" s="9"/>
      <c r="S489" s="9"/>
      <c r="T489" s="9"/>
    </row>
    <row r="490" spans="1:20" s="3" customFormat="1" ht="15.95" customHeight="1" x14ac:dyDescent="0.25">
      <c r="A490"/>
      <c r="B490" s="7" t="s">
        <v>634</v>
      </c>
      <c r="C490" s="7" t="s">
        <v>633</v>
      </c>
      <c r="D490" s="12" t="str">
        <f>LEFT(Table13[[#This Row],[Skill / Performance]],1)</f>
        <v>S</v>
      </c>
      <c r="E490" s="10" t="s">
        <v>32</v>
      </c>
      <c r="F490" s="7" t="s">
        <v>332</v>
      </c>
      <c r="G49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0" s="12"/>
      <c r="I490" s="12">
        <f ca="1">IF(ISBLANK(E490),"",IF(LEFT(E490,1)="P",3,IFERROR(IF(SEARCH(".",E490,3)&gt;0,IF(Table13[[#This Row],[Total]]&gt;0,1,Table13[[#This Row],[S Required]])),3)))</f>
        <v>1</v>
      </c>
      <c r="J490" s="12">
        <f>IF(ISBLANK(Table13[[#This Row],[Skill / Performance]]),"",COUNT(L490:AA490))</f>
        <v>0</v>
      </c>
      <c r="K490" s="12">
        <f ca="1">IF(Table13[[#This Row],[Total]]&gt;=Table13[[#This Row],[Required]],IF(Table13[[#This Row],[S Required]]=1,2,3),IF(Table13[[#This Row],[Total]]&gt;0,1,0))</f>
        <v>0</v>
      </c>
      <c r="L490" s="8"/>
      <c r="M490" s="8"/>
      <c r="N490" s="8"/>
      <c r="O490" s="9"/>
      <c r="P490" s="9"/>
      <c r="Q490" s="9"/>
      <c r="R490" s="9"/>
      <c r="S490" s="9"/>
      <c r="T490" s="9"/>
    </row>
    <row r="491" spans="1:20" s="3" customFormat="1" ht="15.95" customHeight="1" x14ac:dyDescent="0.25">
      <c r="A491"/>
      <c r="B491" s="7" t="s">
        <v>634</v>
      </c>
      <c r="C491" s="7" t="s">
        <v>633</v>
      </c>
      <c r="D491" s="12" t="str">
        <f>LEFT(Table13[[#This Row],[Skill / Performance]],1)</f>
        <v>S</v>
      </c>
      <c r="E491" s="10" t="s">
        <v>33</v>
      </c>
      <c r="F491" s="7" t="s">
        <v>461</v>
      </c>
      <c r="G49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1" s="12"/>
      <c r="I491" s="12">
        <f ca="1">IF(ISBLANK(E491),"",IF(LEFT(E491,1)="P",3,IFERROR(IF(SEARCH(".",E491,3)&gt;0,IF(Table13[[#This Row],[Total]]&gt;0,1,Table13[[#This Row],[S Required]])),3)))</f>
        <v>1</v>
      </c>
      <c r="J491" s="12">
        <f>IF(ISBLANK(Table13[[#This Row],[Skill / Performance]]),"",COUNT(L491:AA491))</f>
        <v>0</v>
      </c>
      <c r="K491" s="12">
        <f ca="1">IF(Table13[[#This Row],[Total]]&gt;=Table13[[#This Row],[Required]],IF(Table13[[#This Row],[S Required]]=1,2,3),IF(Table13[[#This Row],[Total]]&gt;0,1,0))</f>
        <v>0</v>
      </c>
      <c r="L491" s="8"/>
      <c r="M491" s="8"/>
      <c r="N491" s="8"/>
      <c r="O491" s="9"/>
      <c r="P491" s="9"/>
      <c r="Q491" s="9"/>
      <c r="R491" s="9"/>
      <c r="S491" s="9"/>
      <c r="T491" s="9"/>
    </row>
    <row r="492" spans="1:20" s="3" customFormat="1" ht="15.95" customHeight="1" x14ac:dyDescent="0.25">
      <c r="A492"/>
      <c r="B492" s="7" t="s">
        <v>634</v>
      </c>
      <c r="C492" s="7" t="s">
        <v>633</v>
      </c>
      <c r="D492" s="12" t="str">
        <f>LEFT(Table13[[#This Row],[Skill / Performance]],1)</f>
        <v>S</v>
      </c>
      <c r="E492" s="10" t="s">
        <v>34</v>
      </c>
      <c r="F492" s="7" t="s">
        <v>517</v>
      </c>
      <c r="G49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2" s="12"/>
      <c r="I492" s="12">
        <f ca="1">IF(ISBLANK(E492),"",IF(LEFT(E492,1)="P",3,IFERROR(IF(SEARCH(".",E492,3)&gt;0,IF(Table13[[#This Row],[Total]]&gt;0,1,Table13[[#This Row],[S Required]])),3)))</f>
        <v>1</v>
      </c>
      <c r="J492" s="12">
        <f>IF(ISBLANK(Table13[[#This Row],[Skill / Performance]]),"",COUNT(L492:AA492))</f>
        <v>0</v>
      </c>
      <c r="K492" s="12">
        <f ca="1">IF(Table13[[#This Row],[Total]]&gt;=Table13[[#This Row],[Required]],IF(Table13[[#This Row],[S Required]]=1,2,3),IF(Table13[[#This Row],[Total]]&gt;0,1,0))</f>
        <v>0</v>
      </c>
      <c r="L492" s="8"/>
      <c r="M492" s="8"/>
      <c r="N492" s="8"/>
      <c r="O492" s="9"/>
      <c r="P492" s="9"/>
      <c r="Q492" s="9"/>
      <c r="R492" s="9"/>
      <c r="S492" s="9"/>
      <c r="T492" s="9"/>
    </row>
    <row r="493" spans="1:20" s="3" customFormat="1" ht="15.95" customHeight="1" x14ac:dyDescent="0.25">
      <c r="A493"/>
      <c r="B493" s="7" t="s">
        <v>634</v>
      </c>
      <c r="C493" s="7" t="s">
        <v>633</v>
      </c>
      <c r="D493" s="12" t="str">
        <f>LEFT(Table13[[#This Row],[Skill / Performance]],1)</f>
        <v>S</v>
      </c>
      <c r="E493" s="10" t="s">
        <v>35</v>
      </c>
      <c r="F493" s="7" t="s">
        <v>334</v>
      </c>
      <c r="G49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3" s="12"/>
      <c r="I493" s="12">
        <f ca="1">IF(ISBLANK(E493),"",IF(LEFT(E493,1)="P",3,IFERROR(IF(SEARCH(".",E493,3)&gt;0,IF(Table13[[#This Row],[Total]]&gt;0,1,Table13[[#This Row],[S Required]])),3)))</f>
        <v>1</v>
      </c>
      <c r="J493" s="12">
        <f>IF(ISBLANK(Table13[[#This Row],[Skill / Performance]]),"",COUNT(L493:AA493))</f>
        <v>0</v>
      </c>
      <c r="K493" s="12">
        <f ca="1">IF(Table13[[#This Row],[Total]]&gt;=Table13[[#This Row],[Required]],IF(Table13[[#This Row],[S Required]]=1,2,3),IF(Table13[[#This Row],[Total]]&gt;0,1,0))</f>
        <v>0</v>
      </c>
      <c r="L493" s="8"/>
      <c r="M493" s="8"/>
      <c r="N493" s="8"/>
      <c r="O493" s="9"/>
      <c r="P493" s="9"/>
      <c r="Q493" s="9"/>
      <c r="R493" s="9"/>
      <c r="S493" s="9"/>
      <c r="T493" s="9"/>
    </row>
    <row r="494" spans="1:20" s="3" customFormat="1" ht="15.95" customHeight="1" x14ac:dyDescent="0.25">
      <c r="A494"/>
      <c r="B494" s="7" t="s">
        <v>634</v>
      </c>
      <c r="C494" s="7" t="s">
        <v>633</v>
      </c>
      <c r="D494" s="12" t="str">
        <f>LEFT(Table13[[#This Row],[Skill / Performance]],1)</f>
        <v>S</v>
      </c>
      <c r="E494" s="10" t="s">
        <v>36</v>
      </c>
      <c r="F494" s="7" t="s">
        <v>459</v>
      </c>
      <c r="G49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4" s="12"/>
      <c r="I494" s="12">
        <f ca="1">IF(ISBLANK(E494),"",IF(LEFT(E494,1)="P",3,IFERROR(IF(SEARCH(".",E494,3)&gt;0,IF(Table13[[#This Row],[Total]]&gt;0,1,Table13[[#This Row],[S Required]])),3)))</f>
        <v>1</v>
      </c>
      <c r="J494" s="12">
        <f>IF(ISBLANK(Table13[[#This Row],[Skill / Performance]]),"",COUNT(L494:AA494))</f>
        <v>0</v>
      </c>
      <c r="K494" s="12">
        <f ca="1">IF(Table13[[#This Row],[Total]]&gt;=Table13[[#This Row],[Required]],IF(Table13[[#This Row],[S Required]]=1,2,3),IF(Table13[[#This Row],[Total]]&gt;0,1,0))</f>
        <v>0</v>
      </c>
      <c r="L494" s="8"/>
      <c r="M494" s="8"/>
      <c r="N494" s="8"/>
      <c r="O494" s="9"/>
      <c r="P494" s="9"/>
      <c r="Q494" s="9"/>
      <c r="R494" s="9"/>
      <c r="S494" s="9"/>
      <c r="T494" s="9"/>
    </row>
    <row r="495" spans="1:20" s="3" customFormat="1" ht="15.95" customHeight="1" x14ac:dyDescent="0.25">
      <c r="A495"/>
      <c r="B495" s="7" t="s">
        <v>634</v>
      </c>
      <c r="C495" s="7" t="s">
        <v>633</v>
      </c>
      <c r="D495" s="12" t="str">
        <f>LEFT(Table13[[#This Row],[Skill / Performance]],1)</f>
        <v>S</v>
      </c>
      <c r="E495" s="10" t="s">
        <v>37</v>
      </c>
      <c r="F495" s="7" t="s">
        <v>336</v>
      </c>
      <c r="G49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5" s="12"/>
      <c r="I495" s="12">
        <f ca="1">IF(ISBLANK(E495),"",IF(LEFT(E495,1)="P",3,IFERROR(IF(SEARCH(".",E495,3)&gt;0,IF(Table13[[#This Row],[Total]]&gt;0,1,Table13[[#This Row],[S Required]])),3)))</f>
        <v>1</v>
      </c>
      <c r="J495" s="12">
        <f>IF(ISBLANK(Table13[[#This Row],[Skill / Performance]]),"",COUNT(L495:AA495))</f>
        <v>0</v>
      </c>
      <c r="K495" s="12">
        <f ca="1">IF(Table13[[#This Row],[Total]]&gt;=Table13[[#This Row],[Required]],IF(Table13[[#This Row],[S Required]]=1,2,3),IF(Table13[[#This Row],[Total]]&gt;0,1,0))</f>
        <v>0</v>
      </c>
      <c r="L495" s="8"/>
      <c r="M495" s="8"/>
      <c r="N495" s="8"/>
      <c r="O495" s="9"/>
      <c r="P495" s="9"/>
      <c r="Q495" s="9"/>
      <c r="R495" s="9"/>
      <c r="S495" s="9"/>
      <c r="T495" s="9"/>
    </row>
    <row r="496" spans="1:20" s="3" customFormat="1" ht="15.95" customHeight="1" x14ac:dyDescent="0.25">
      <c r="A496"/>
      <c r="B496" s="7" t="s">
        <v>634</v>
      </c>
      <c r="C496" s="7" t="s">
        <v>633</v>
      </c>
      <c r="D496" s="12" t="str">
        <f>LEFT(Table13[[#This Row],[Skill / Performance]],1)</f>
        <v>S</v>
      </c>
      <c r="E496" s="10" t="s">
        <v>131</v>
      </c>
      <c r="F496" s="7" t="s">
        <v>518</v>
      </c>
      <c r="G496" s="12">
        <v>7</v>
      </c>
      <c r="H496" s="12">
        <f>COUNTIF(J497:J510, "&gt;0")</f>
        <v>0</v>
      </c>
      <c r="I496" s="12">
        <f>IF(ISBLANK(E496),"",IF(LEFT(E496,1)="P",3,IFERROR(IF(SEARCH(".",E496,3)&gt;0,IF(Table13[[#This Row],[Total]]&gt;0,1,Table13[[#This Row],[S Required]])),3)))</f>
        <v>3</v>
      </c>
      <c r="J496" s="12">
        <f>IF(ISBLANK(Table13[[#This Row],[Skill / Performance]]),"",COUNT(L496:AA496))</f>
        <v>0</v>
      </c>
      <c r="K496" s="12">
        <f>IF(Table13[[#This Row],[Total]]&gt;=Table13[[#This Row],[Required]],IF(Table13[[#This Row],[S Required]]=1,2,3),IF(Table13[[#This Row],[Total]]&gt;0,1,0))</f>
        <v>0</v>
      </c>
      <c r="L496" s="13" t="str">
        <f>IF(COUNTA(L497:L510)&gt;0,1,"")</f>
        <v/>
      </c>
      <c r="M496" s="13" t="str">
        <f t="shared" ref="M496:N496" si="110">IF(COUNTA(M497:M510)&gt;0,1,"")</f>
        <v/>
      </c>
      <c r="N496" s="13" t="str">
        <f t="shared" si="110"/>
        <v/>
      </c>
      <c r="O496" s="14" t="str">
        <f t="shared" ref="O496:T496" si="111">IF(COUNTA(O497:O510)&gt;0,1,"")</f>
        <v/>
      </c>
      <c r="P496" s="14" t="str">
        <f t="shared" si="111"/>
        <v/>
      </c>
      <c r="Q496" s="14" t="str">
        <f t="shared" si="111"/>
        <v/>
      </c>
      <c r="R496" s="14" t="str">
        <f t="shared" si="111"/>
        <v/>
      </c>
      <c r="S496" s="14" t="str">
        <f t="shared" si="111"/>
        <v/>
      </c>
      <c r="T496" s="14" t="str">
        <f t="shared" si="111"/>
        <v/>
      </c>
    </row>
    <row r="497" spans="1:20" s="3" customFormat="1" ht="15.95" customHeight="1" x14ac:dyDescent="0.25">
      <c r="A497"/>
      <c r="B497" s="7" t="s">
        <v>634</v>
      </c>
      <c r="C497" s="7" t="s">
        <v>633</v>
      </c>
      <c r="D497" s="12" t="str">
        <f>LEFT(Table13[[#This Row],[Skill / Performance]],1)</f>
        <v>S</v>
      </c>
      <c r="E497" s="10" t="s">
        <v>132</v>
      </c>
      <c r="F497" s="7" t="s">
        <v>338</v>
      </c>
      <c r="G49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7" s="12"/>
      <c r="I497" s="12">
        <f ca="1">IF(ISBLANK(E497),"",IF(LEFT(E497,1)="P",3,IFERROR(IF(SEARCH(".",E497,3)&gt;0,IF(Table13[[#This Row],[Total]]&gt;0,1,Table13[[#This Row],[S Required]])),3)))</f>
        <v>1</v>
      </c>
      <c r="J497" s="12">
        <f>IF(ISBLANK(Table13[[#This Row],[Skill / Performance]]),"",COUNT(L497:AA497))</f>
        <v>0</v>
      </c>
      <c r="K497" s="12">
        <f ca="1">IF(Table13[[#This Row],[Total]]&gt;=Table13[[#This Row],[Required]],IF(Table13[[#This Row],[S Required]]=1,2,3),IF(Table13[[#This Row],[Total]]&gt;0,1,0))</f>
        <v>0</v>
      </c>
      <c r="L497" s="8"/>
      <c r="M497" s="8"/>
      <c r="N497" s="8"/>
      <c r="O497" s="9"/>
      <c r="P497" s="9"/>
      <c r="Q497" s="9"/>
      <c r="R497" s="9"/>
      <c r="S497" s="9"/>
      <c r="T497" s="9"/>
    </row>
    <row r="498" spans="1:20" s="3" customFormat="1" ht="15.95" customHeight="1" x14ac:dyDescent="0.25">
      <c r="A498"/>
      <c r="B498" s="7" t="s">
        <v>634</v>
      </c>
      <c r="C498" s="7" t="s">
        <v>633</v>
      </c>
      <c r="D498" s="12" t="str">
        <f>LEFT(Table13[[#This Row],[Skill / Performance]],1)</f>
        <v>S</v>
      </c>
      <c r="E498" s="10" t="s">
        <v>153</v>
      </c>
      <c r="F498" s="7" t="s">
        <v>58</v>
      </c>
      <c r="G49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8" s="12"/>
      <c r="I498" s="12">
        <f ca="1">IF(ISBLANK(E498),"",IF(LEFT(E498,1)="P",3,IFERROR(IF(SEARCH(".",E498,3)&gt;0,IF(Table13[[#This Row],[Total]]&gt;0,1,Table13[[#This Row],[S Required]])),3)))</f>
        <v>1</v>
      </c>
      <c r="J498" s="12">
        <f>IF(ISBLANK(Table13[[#This Row],[Skill / Performance]]),"",COUNT(L498:AA498))</f>
        <v>0</v>
      </c>
      <c r="K498" s="12">
        <f ca="1">IF(Table13[[#This Row],[Total]]&gt;=Table13[[#This Row],[Required]],IF(Table13[[#This Row],[S Required]]=1,2,3),IF(Table13[[#This Row],[Total]]&gt;0,1,0))</f>
        <v>0</v>
      </c>
      <c r="L498" s="8"/>
      <c r="M498" s="8"/>
      <c r="N498" s="8"/>
      <c r="O498" s="9"/>
      <c r="P498" s="9"/>
      <c r="Q498" s="9"/>
      <c r="R498" s="9"/>
      <c r="S498" s="9"/>
      <c r="T498" s="9"/>
    </row>
    <row r="499" spans="1:20" s="3" customFormat="1" ht="15.95" customHeight="1" x14ac:dyDescent="0.25">
      <c r="A499"/>
      <c r="B499" s="7" t="s">
        <v>634</v>
      </c>
      <c r="C499" s="7" t="s">
        <v>633</v>
      </c>
      <c r="D499" s="12" t="str">
        <f>LEFT(Table13[[#This Row],[Skill / Performance]],1)</f>
        <v>S</v>
      </c>
      <c r="E499" s="10" t="s">
        <v>154</v>
      </c>
      <c r="F499" s="7" t="s">
        <v>339</v>
      </c>
      <c r="G49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499" s="12"/>
      <c r="I499" s="12">
        <f ca="1">IF(ISBLANK(E499),"",IF(LEFT(E499,1)="P",3,IFERROR(IF(SEARCH(".",E499,3)&gt;0,IF(Table13[[#This Row],[Total]]&gt;0,1,Table13[[#This Row],[S Required]])),3)))</f>
        <v>1</v>
      </c>
      <c r="J499" s="12">
        <f>IF(ISBLANK(Table13[[#This Row],[Skill / Performance]]),"",COUNT(L499:AA499))</f>
        <v>0</v>
      </c>
      <c r="K499" s="12">
        <f ca="1">IF(Table13[[#This Row],[Total]]&gt;=Table13[[#This Row],[Required]],IF(Table13[[#This Row],[S Required]]=1,2,3),IF(Table13[[#This Row],[Total]]&gt;0,1,0))</f>
        <v>0</v>
      </c>
      <c r="L499" s="8"/>
      <c r="M499" s="8"/>
      <c r="N499" s="8"/>
      <c r="O499" s="9"/>
      <c r="P499" s="9"/>
      <c r="Q499" s="9"/>
      <c r="R499" s="9"/>
      <c r="S499" s="9"/>
      <c r="T499" s="9"/>
    </row>
    <row r="500" spans="1:20" s="3" customFormat="1" ht="15.95" customHeight="1" x14ac:dyDescent="0.25">
      <c r="A500"/>
      <c r="B500" s="7" t="s">
        <v>634</v>
      </c>
      <c r="C500" s="7" t="s">
        <v>633</v>
      </c>
      <c r="D500" s="12" t="str">
        <f>LEFT(Table13[[#This Row],[Skill / Performance]],1)</f>
        <v>S</v>
      </c>
      <c r="E500" s="10" t="s">
        <v>155</v>
      </c>
      <c r="F500" s="7" t="s">
        <v>340</v>
      </c>
      <c r="G50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0" s="12"/>
      <c r="I500" s="12">
        <f ca="1">IF(ISBLANK(E500),"",IF(LEFT(E500,1)="P",3,IFERROR(IF(SEARCH(".",E500,3)&gt;0,IF(Table13[[#This Row],[Total]]&gt;0,1,Table13[[#This Row],[S Required]])),3)))</f>
        <v>1</v>
      </c>
      <c r="J500" s="12">
        <f>IF(ISBLANK(Table13[[#This Row],[Skill / Performance]]),"",COUNT(L500:AA500))</f>
        <v>0</v>
      </c>
      <c r="K500" s="12">
        <f ca="1">IF(Table13[[#This Row],[Total]]&gt;=Table13[[#This Row],[Required]],IF(Table13[[#This Row],[S Required]]=1,2,3),IF(Table13[[#This Row],[Total]]&gt;0,1,0))</f>
        <v>0</v>
      </c>
      <c r="L500" s="8"/>
      <c r="M500" s="8"/>
      <c r="N500" s="8"/>
      <c r="O500" s="9"/>
      <c r="P500" s="9"/>
      <c r="Q500" s="9"/>
      <c r="R500" s="9"/>
      <c r="S500" s="9"/>
      <c r="T500" s="9"/>
    </row>
    <row r="501" spans="1:20" s="3" customFormat="1" ht="15.95" customHeight="1" x14ac:dyDescent="0.25">
      <c r="A501"/>
      <c r="B501" s="7" t="s">
        <v>634</v>
      </c>
      <c r="C501" s="7" t="s">
        <v>633</v>
      </c>
      <c r="D501" s="12" t="str">
        <f>LEFT(Table13[[#This Row],[Skill / Performance]],1)</f>
        <v>S</v>
      </c>
      <c r="E501" s="10" t="s">
        <v>156</v>
      </c>
      <c r="F501" s="7" t="s">
        <v>341</v>
      </c>
      <c r="G50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1" s="12"/>
      <c r="I501" s="12">
        <f ca="1">IF(ISBLANK(E501),"",IF(LEFT(E501,1)="P",3,IFERROR(IF(SEARCH(".",E501,3)&gt;0,IF(Table13[[#This Row],[Total]]&gt;0,1,Table13[[#This Row],[S Required]])),3)))</f>
        <v>1</v>
      </c>
      <c r="J501" s="12">
        <f>IF(ISBLANK(Table13[[#This Row],[Skill / Performance]]),"",COUNT(L501:AA501))</f>
        <v>0</v>
      </c>
      <c r="K501" s="12">
        <f ca="1">IF(Table13[[#This Row],[Total]]&gt;=Table13[[#This Row],[Required]],IF(Table13[[#This Row],[S Required]]=1,2,3),IF(Table13[[#This Row],[Total]]&gt;0,1,0))</f>
        <v>0</v>
      </c>
      <c r="L501" s="8"/>
      <c r="M501" s="8"/>
      <c r="N501" s="8"/>
      <c r="O501" s="9"/>
      <c r="P501" s="9"/>
      <c r="Q501" s="9"/>
      <c r="R501" s="9"/>
      <c r="S501" s="9"/>
      <c r="T501" s="9"/>
    </row>
    <row r="502" spans="1:20" s="3" customFormat="1" ht="15.95" customHeight="1" x14ac:dyDescent="0.25">
      <c r="A502"/>
      <c r="B502" s="7" t="s">
        <v>634</v>
      </c>
      <c r="C502" s="7" t="s">
        <v>633</v>
      </c>
      <c r="D502" s="12" t="str">
        <f>LEFT(Table13[[#This Row],[Skill / Performance]],1)</f>
        <v>S</v>
      </c>
      <c r="E502" s="10" t="s">
        <v>157</v>
      </c>
      <c r="F502" s="7" t="s">
        <v>342</v>
      </c>
      <c r="G50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2" s="12"/>
      <c r="I502" s="12">
        <f ca="1">IF(ISBLANK(E502),"",IF(LEFT(E502,1)="P",3,IFERROR(IF(SEARCH(".",E502,3)&gt;0,IF(Table13[[#This Row],[Total]]&gt;0,1,Table13[[#This Row],[S Required]])),3)))</f>
        <v>1</v>
      </c>
      <c r="J502" s="12">
        <f>IF(ISBLANK(Table13[[#This Row],[Skill / Performance]]),"",COUNT(L502:AA502))</f>
        <v>0</v>
      </c>
      <c r="K502" s="12">
        <f ca="1">IF(Table13[[#This Row],[Total]]&gt;=Table13[[#This Row],[Required]],IF(Table13[[#This Row],[S Required]]=1,2,3),IF(Table13[[#This Row],[Total]]&gt;0,1,0))</f>
        <v>0</v>
      </c>
      <c r="L502" s="8"/>
      <c r="M502" s="8"/>
      <c r="N502" s="8"/>
      <c r="O502" s="9"/>
      <c r="P502" s="9"/>
      <c r="Q502" s="9"/>
      <c r="R502" s="9"/>
      <c r="S502" s="9"/>
      <c r="T502" s="9"/>
    </row>
    <row r="503" spans="1:20" s="3" customFormat="1" ht="15.95" customHeight="1" x14ac:dyDescent="0.25">
      <c r="A503"/>
      <c r="B503" s="7" t="s">
        <v>634</v>
      </c>
      <c r="C503" s="7" t="s">
        <v>633</v>
      </c>
      <c r="D503" s="12" t="str">
        <f>LEFT(Table13[[#This Row],[Skill / Performance]],1)</f>
        <v>S</v>
      </c>
      <c r="E503" s="10" t="s">
        <v>158</v>
      </c>
      <c r="F503" s="7" t="s">
        <v>343</v>
      </c>
      <c r="G50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3" s="12"/>
      <c r="I503" s="12">
        <f ca="1">IF(ISBLANK(E503),"",IF(LEFT(E503,1)="P",3,IFERROR(IF(SEARCH(".",E503,3)&gt;0,IF(Table13[[#This Row],[Total]]&gt;0,1,Table13[[#This Row],[S Required]])),3)))</f>
        <v>1</v>
      </c>
      <c r="J503" s="12">
        <f>IF(ISBLANK(Table13[[#This Row],[Skill / Performance]]),"",COUNT(L503:AA503))</f>
        <v>0</v>
      </c>
      <c r="K503" s="12">
        <f ca="1">IF(Table13[[#This Row],[Total]]&gt;=Table13[[#This Row],[Required]],IF(Table13[[#This Row],[S Required]]=1,2,3),IF(Table13[[#This Row],[Total]]&gt;0,1,0))</f>
        <v>0</v>
      </c>
      <c r="L503" s="8"/>
      <c r="M503" s="8"/>
      <c r="N503" s="8"/>
      <c r="O503" s="9"/>
      <c r="P503" s="9"/>
      <c r="Q503" s="9"/>
      <c r="R503" s="9"/>
      <c r="S503" s="9"/>
      <c r="T503" s="9"/>
    </row>
    <row r="504" spans="1:20" s="3" customFormat="1" ht="15.95" customHeight="1" x14ac:dyDescent="0.25">
      <c r="A504"/>
      <c r="B504" s="7" t="s">
        <v>634</v>
      </c>
      <c r="C504" s="7" t="s">
        <v>633</v>
      </c>
      <c r="D504" s="12" t="str">
        <f>LEFT(Table13[[#This Row],[Skill / Performance]],1)</f>
        <v>S</v>
      </c>
      <c r="E504" s="10" t="s">
        <v>159</v>
      </c>
      <c r="F504" s="7" t="s">
        <v>424</v>
      </c>
      <c r="G50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4" s="12"/>
      <c r="I504" s="12">
        <f ca="1">IF(ISBLANK(E504),"",IF(LEFT(E504,1)="P",3,IFERROR(IF(SEARCH(".",E504,3)&gt;0,IF(Table13[[#This Row],[Total]]&gt;0,1,Table13[[#This Row],[S Required]])),3)))</f>
        <v>1</v>
      </c>
      <c r="J504" s="12">
        <f>IF(ISBLANK(Table13[[#This Row],[Skill / Performance]]),"",COUNT(L504:AA504))</f>
        <v>0</v>
      </c>
      <c r="K504" s="12">
        <f ca="1">IF(Table13[[#This Row],[Total]]&gt;=Table13[[#This Row],[Required]],IF(Table13[[#This Row],[S Required]]=1,2,3),IF(Table13[[#This Row],[Total]]&gt;0,1,0))</f>
        <v>0</v>
      </c>
      <c r="L504" s="8"/>
      <c r="M504" s="8"/>
      <c r="N504" s="8"/>
      <c r="O504" s="9"/>
      <c r="P504" s="9"/>
      <c r="Q504" s="9"/>
      <c r="R504" s="9"/>
      <c r="S504" s="9"/>
      <c r="T504" s="9"/>
    </row>
    <row r="505" spans="1:20" s="3" customFormat="1" ht="15.95" customHeight="1" x14ac:dyDescent="0.25">
      <c r="A505"/>
      <c r="B505" s="7" t="s">
        <v>634</v>
      </c>
      <c r="C505" s="7" t="s">
        <v>633</v>
      </c>
      <c r="D505" s="12" t="str">
        <f>LEFT(Table13[[#This Row],[Skill / Performance]],1)</f>
        <v>S</v>
      </c>
      <c r="E505" s="10" t="s">
        <v>160</v>
      </c>
      <c r="F505" s="7" t="s">
        <v>519</v>
      </c>
      <c r="G50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5" s="12"/>
      <c r="I505" s="12">
        <f ca="1">IF(ISBLANK(E505),"",IF(LEFT(E505,1)="P",3,IFERROR(IF(SEARCH(".",E505,3)&gt;0,IF(Table13[[#This Row],[Total]]&gt;0,1,Table13[[#This Row],[S Required]])),3)))</f>
        <v>1</v>
      </c>
      <c r="J505" s="12">
        <f>IF(ISBLANK(Table13[[#This Row],[Skill / Performance]]),"",COUNT(L505:AA505))</f>
        <v>0</v>
      </c>
      <c r="K505" s="12">
        <f ca="1">IF(Table13[[#This Row],[Total]]&gt;=Table13[[#This Row],[Required]],IF(Table13[[#This Row],[S Required]]=1,2,3),IF(Table13[[#This Row],[Total]]&gt;0,1,0))</f>
        <v>0</v>
      </c>
      <c r="L505" s="8"/>
      <c r="M505" s="8"/>
      <c r="N505" s="8"/>
      <c r="O505" s="9"/>
      <c r="P505" s="9"/>
      <c r="Q505" s="9"/>
      <c r="R505" s="9"/>
      <c r="S505" s="9"/>
      <c r="T505" s="9"/>
    </row>
    <row r="506" spans="1:20" s="3" customFormat="1" ht="15.95" customHeight="1" x14ac:dyDescent="0.25">
      <c r="A506"/>
      <c r="B506" s="7" t="s">
        <v>634</v>
      </c>
      <c r="C506" s="7" t="s">
        <v>633</v>
      </c>
      <c r="D506" s="12" t="str">
        <f>LEFT(Table13[[#This Row],[Skill / Performance]],1)</f>
        <v>S</v>
      </c>
      <c r="E506" s="10" t="s">
        <v>161</v>
      </c>
      <c r="F506" s="7" t="s">
        <v>345</v>
      </c>
      <c r="G50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6" s="12"/>
      <c r="I506" s="12">
        <f ca="1">IF(ISBLANK(E506),"",IF(LEFT(E506,1)="P",3,IFERROR(IF(SEARCH(".",E506,3)&gt;0,IF(Table13[[#This Row],[Total]]&gt;0,1,Table13[[#This Row],[S Required]])),3)))</f>
        <v>1</v>
      </c>
      <c r="J506" s="12">
        <f>IF(ISBLANK(Table13[[#This Row],[Skill / Performance]]),"",COUNT(L506:AA506))</f>
        <v>0</v>
      </c>
      <c r="K506" s="12">
        <f ca="1">IF(Table13[[#This Row],[Total]]&gt;=Table13[[#This Row],[Required]],IF(Table13[[#This Row],[S Required]]=1,2,3),IF(Table13[[#This Row],[Total]]&gt;0,1,0))</f>
        <v>0</v>
      </c>
      <c r="L506" s="8"/>
      <c r="M506" s="8"/>
      <c r="N506" s="8"/>
      <c r="O506" s="9"/>
      <c r="P506" s="9"/>
      <c r="Q506" s="9"/>
      <c r="R506" s="9"/>
      <c r="S506" s="9"/>
      <c r="T506" s="9"/>
    </row>
    <row r="507" spans="1:20" s="3" customFormat="1" ht="15.95" customHeight="1" x14ac:dyDescent="0.25">
      <c r="A507"/>
      <c r="B507" s="7" t="s">
        <v>634</v>
      </c>
      <c r="C507" s="7" t="s">
        <v>633</v>
      </c>
      <c r="D507" s="12" t="str">
        <f>LEFT(Table13[[#This Row],[Skill / Performance]],1)</f>
        <v>S</v>
      </c>
      <c r="E507" s="10" t="s">
        <v>162</v>
      </c>
      <c r="F507" s="7" t="s">
        <v>346</v>
      </c>
      <c r="G50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7" s="12"/>
      <c r="I507" s="12">
        <f ca="1">IF(ISBLANK(E507),"",IF(LEFT(E507,1)="P",3,IFERROR(IF(SEARCH(".",E507,3)&gt;0,IF(Table13[[#This Row],[Total]]&gt;0,1,Table13[[#This Row],[S Required]])),3)))</f>
        <v>1</v>
      </c>
      <c r="J507" s="12">
        <f>IF(ISBLANK(Table13[[#This Row],[Skill / Performance]]),"",COUNT(L507:AA507))</f>
        <v>0</v>
      </c>
      <c r="K507" s="12">
        <f ca="1">IF(Table13[[#This Row],[Total]]&gt;=Table13[[#This Row],[Required]],IF(Table13[[#This Row],[S Required]]=1,2,3),IF(Table13[[#This Row],[Total]]&gt;0,1,0))</f>
        <v>0</v>
      </c>
      <c r="L507" s="8"/>
      <c r="M507" s="8"/>
      <c r="N507" s="8"/>
      <c r="O507" s="9"/>
      <c r="P507" s="9"/>
      <c r="Q507" s="9"/>
      <c r="R507" s="9"/>
      <c r="S507" s="9"/>
      <c r="T507" s="9"/>
    </row>
    <row r="508" spans="1:20" s="3" customFormat="1" ht="15.95" customHeight="1" x14ac:dyDescent="0.25">
      <c r="A508"/>
      <c r="B508" s="7" t="s">
        <v>634</v>
      </c>
      <c r="C508" s="7" t="s">
        <v>633</v>
      </c>
      <c r="D508" s="12" t="str">
        <f>LEFT(Table13[[#This Row],[Skill / Performance]],1)</f>
        <v>S</v>
      </c>
      <c r="E508" s="10" t="s">
        <v>163</v>
      </c>
      <c r="F508" s="7" t="s">
        <v>347</v>
      </c>
      <c r="G50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8" s="12"/>
      <c r="I508" s="12">
        <f ca="1">IF(ISBLANK(E508),"",IF(LEFT(E508,1)="P",3,IFERROR(IF(SEARCH(".",E508,3)&gt;0,IF(Table13[[#This Row],[Total]]&gt;0,1,Table13[[#This Row],[S Required]])),3)))</f>
        <v>1</v>
      </c>
      <c r="J508" s="12">
        <f>IF(ISBLANK(Table13[[#This Row],[Skill / Performance]]),"",COUNT(L508:AA508))</f>
        <v>0</v>
      </c>
      <c r="K508" s="12">
        <f ca="1">IF(Table13[[#This Row],[Total]]&gt;=Table13[[#This Row],[Required]],IF(Table13[[#This Row],[S Required]]=1,2,3),IF(Table13[[#This Row],[Total]]&gt;0,1,0))</f>
        <v>0</v>
      </c>
      <c r="L508" s="8"/>
      <c r="M508" s="8"/>
      <c r="N508" s="8"/>
      <c r="O508" s="9"/>
      <c r="P508" s="9"/>
      <c r="Q508" s="9"/>
      <c r="R508" s="9"/>
      <c r="S508" s="9"/>
      <c r="T508" s="9"/>
    </row>
    <row r="509" spans="1:20" s="3" customFormat="1" ht="15.95" customHeight="1" x14ac:dyDescent="0.25">
      <c r="A509"/>
      <c r="B509" s="7" t="s">
        <v>634</v>
      </c>
      <c r="C509" s="7" t="s">
        <v>633</v>
      </c>
      <c r="D509" s="12" t="str">
        <f>LEFT(Table13[[#This Row],[Skill / Performance]],1)</f>
        <v>S</v>
      </c>
      <c r="E509" s="10" t="s">
        <v>133</v>
      </c>
      <c r="F509" s="7" t="s">
        <v>420</v>
      </c>
      <c r="G50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09" s="12"/>
      <c r="I509" s="12">
        <f ca="1">IF(ISBLANK(E509),"",IF(LEFT(E509,1)="P",3,IFERROR(IF(SEARCH(".",E509,3)&gt;0,IF(Table13[[#This Row],[Total]]&gt;0,1,Table13[[#This Row],[S Required]])),3)))</f>
        <v>1</v>
      </c>
      <c r="J509" s="12">
        <f>IF(ISBLANK(Table13[[#This Row],[Skill / Performance]]),"",COUNT(L509:AA509))</f>
        <v>0</v>
      </c>
      <c r="K509" s="12">
        <f ca="1">IF(Table13[[#This Row],[Total]]&gt;=Table13[[#This Row],[Required]],IF(Table13[[#This Row],[S Required]]=1,2,3),IF(Table13[[#This Row],[Total]]&gt;0,1,0))</f>
        <v>0</v>
      </c>
      <c r="L509" s="8"/>
      <c r="M509" s="8"/>
      <c r="N509" s="8"/>
      <c r="O509" s="9"/>
      <c r="P509" s="9"/>
      <c r="Q509" s="9"/>
      <c r="R509" s="9"/>
      <c r="S509" s="9"/>
      <c r="T509" s="9"/>
    </row>
    <row r="510" spans="1:20" s="3" customFormat="1" ht="15.95" customHeight="1" x14ac:dyDescent="0.25">
      <c r="A510"/>
      <c r="B510" s="7" t="s">
        <v>634</v>
      </c>
      <c r="C510" s="7" t="s">
        <v>633</v>
      </c>
      <c r="D510" s="12" t="str">
        <f>LEFT(Table13[[#This Row],[Skill / Performance]],1)</f>
        <v>S</v>
      </c>
      <c r="E510" s="10" t="s">
        <v>282</v>
      </c>
      <c r="F510" s="7" t="s">
        <v>520</v>
      </c>
      <c r="G51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0" s="12"/>
      <c r="I510" s="12">
        <f ca="1">IF(ISBLANK(E510),"",IF(LEFT(E510,1)="P",3,IFERROR(IF(SEARCH(".",E510,3)&gt;0,IF(Table13[[#This Row],[Total]]&gt;0,1,Table13[[#This Row],[S Required]])),3)))</f>
        <v>1</v>
      </c>
      <c r="J510" s="12">
        <f>IF(ISBLANK(Table13[[#This Row],[Skill / Performance]]),"",COUNT(L510:AA510))</f>
        <v>0</v>
      </c>
      <c r="K510" s="12">
        <f ca="1">IF(Table13[[#This Row],[Total]]&gt;=Table13[[#This Row],[Required]],IF(Table13[[#This Row],[S Required]]=1,2,3),IF(Table13[[#This Row],[Total]]&gt;0,1,0))</f>
        <v>0</v>
      </c>
      <c r="L510" s="8"/>
      <c r="M510" s="8"/>
      <c r="N510" s="8"/>
      <c r="O510" s="9"/>
      <c r="P510" s="9"/>
      <c r="Q510" s="9"/>
      <c r="R510" s="9"/>
      <c r="S510" s="9"/>
      <c r="T510" s="9"/>
    </row>
    <row r="511" spans="1:20" s="3" customFormat="1" ht="15.95" customHeight="1" x14ac:dyDescent="0.25">
      <c r="A511"/>
      <c r="B511" s="7" t="s">
        <v>634</v>
      </c>
      <c r="C511" s="7" t="s">
        <v>633</v>
      </c>
      <c r="D511" s="12" t="str">
        <f>LEFT(Table13[[#This Row],[Skill / Performance]],1)</f>
        <v>S</v>
      </c>
      <c r="E511" s="10" t="s">
        <v>134</v>
      </c>
      <c r="F511" s="7" t="s">
        <v>521</v>
      </c>
      <c r="G511" s="12">
        <v>3</v>
      </c>
      <c r="H511" s="12">
        <f>COUNTIF(J512:J514, "&gt;0")</f>
        <v>0</v>
      </c>
      <c r="I511" s="12">
        <f>IF(ISBLANK(E511),"",IF(LEFT(E511,1)="P",3,IFERROR(IF(SEARCH(".",E511,3)&gt;0,IF(Table13[[#This Row],[Total]]&gt;0,1,Table13[[#This Row],[S Required]])),3)))</f>
        <v>3</v>
      </c>
      <c r="J511" s="12">
        <f>IF(ISBLANK(Table13[[#This Row],[Skill / Performance]]),"",COUNT(L511:AA511))</f>
        <v>0</v>
      </c>
      <c r="K511" s="12">
        <f>IF(Table13[[#This Row],[Total]]&gt;=Table13[[#This Row],[Required]],IF(Table13[[#This Row],[S Required]]=1,2,3),IF(Table13[[#This Row],[Total]]&gt;0,1,0))</f>
        <v>0</v>
      </c>
      <c r="L511" s="13" t="str">
        <f>IF(COUNTA(L512:L514)&gt;0,1,"")</f>
        <v/>
      </c>
      <c r="M511" s="13" t="str">
        <f t="shared" ref="M511:N511" si="112">IF(COUNTA(M512:M514)&gt;0,1,"")</f>
        <v/>
      </c>
      <c r="N511" s="13" t="str">
        <f t="shared" si="112"/>
        <v/>
      </c>
      <c r="O511" s="14" t="str">
        <f t="shared" ref="O511:T511" si="113">IF(COUNTA(O512:O514)&gt;0,1,"")</f>
        <v/>
      </c>
      <c r="P511" s="14" t="str">
        <f t="shared" si="113"/>
        <v/>
      </c>
      <c r="Q511" s="14" t="str">
        <f t="shared" si="113"/>
        <v/>
      </c>
      <c r="R511" s="14" t="str">
        <f t="shared" si="113"/>
        <v/>
      </c>
      <c r="S511" s="14" t="str">
        <f t="shared" si="113"/>
        <v/>
      </c>
      <c r="T511" s="14" t="str">
        <f t="shared" si="113"/>
        <v/>
      </c>
    </row>
    <row r="512" spans="1:20" s="3" customFormat="1" ht="15.95" customHeight="1" x14ac:dyDescent="0.25">
      <c r="A512"/>
      <c r="B512" s="7" t="s">
        <v>634</v>
      </c>
      <c r="C512" s="7" t="s">
        <v>633</v>
      </c>
      <c r="D512" s="12" t="str">
        <f>LEFT(Table13[[#This Row],[Skill / Performance]],1)</f>
        <v>S</v>
      </c>
      <c r="E512" s="10" t="s">
        <v>135</v>
      </c>
      <c r="F512" s="7" t="s">
        <v>349</v>
      </c>
      <c r="G51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2" s="12"/>
      <c r="I512" s="12">
        <f ca="1">IF(ISBLANK(E512),"",IF(LEFT(E512,1)="P",3,IFERROR(IF(SEARCH(".",E512,3)&gt;0,IF(Table13[[#This Row],[Total]]&gt;0,1,Table13[[#This Row],[S Required]])),3)))</f>
        <v>1</v>
      </c>
      <c r="J512" s="12">
        <f>IF(ISBLANK(Table13[[#This Row],[Skill / Performance]]),"",COUNT(L512:AA512))</f>
        <v>0</v>
      </c>
      <c r="K512" s="12">
        <f ca="1">IF(Table13[[#This Row],[Total]]&gt;=Table13[[#This Row],[Required]],IF(Table13[[#This Row],[S Required]]=1,2,3),IF(Table13[[#This Row],[Total]]&gt;0,1,0))</f>
        <v>0</v>
      </c>
      <c r="L512" s="8"/>
      <c r="M512" s="8"/>
      <c r="N512" s="8"/>
      <c r="O512" s="9"/>
      <c r="P512" s="9"/>
      <c r="Q512" s="9"/>
      <c r="R512" s="9"/>
      <c r="S512" s="9"/>
      <c r="T512" s="9"/>
    </row>
    <row r="513" spans="1:20" s="3" customFormat="1" ht="15.95" customHeight="1" x14ac:dyDescent="0.25">
      <c r="A513"/>
      <c r="B513" s="7" t="s">
        <v>634</v>
      </c>
      <c r="C513" s="7" t="s">
        <v>633</v>
      </c>
      <c r="D513" s="12" t="str">
        <f>LEFT(Table13[[#This Row],[Skill / Performance]],1)</f>
        <v>S</v>
      </c>
      <c r="E513" s="10" t="s">
        <v>164</v>
      </c>
      <c r="F513" s="7" t="s">
        <v>522</v>
      </c>
      <c r="G51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3" s="12"/>
      <c r="I513" s="12">
        <f ca="1">IF(ISBLANK(E513),"",IF(LEFT(E513,1)="P",3,IFERROR(IF(SEARCH(".",E513,3)&gt;0,IF(Table13[[#This Row],[Total]]&gt;0,1,Table13[[#This Row],[S Required]])),3)))</f>
        <v>1</v>
      </c>
      <c r="J513" s="12">
        <f>IF(ISBLANK(Table13[[#This Row],[Skill / Performance]]),"",COUNT(L513:AA513))</f>
        <v>0</v>
      </c>
      <c r="K513" s="12">
        <f ca="1">IF(Table13[[#This Row],[Total]]&gt;=Table13[[#This Row],[Required]],IF(Table13[[#This Row],[S Required]]=1,2,3),IF(Table13[[#This Row],[Total]]&gt;0,1,0))</f>
        <v>0</v>
      </c>
      <c r="L513" s="8"/>
      <c r="M513" s="8"/>
      <c r="N513" s="8"/>
      <c r="O513" s="9"/>
      <c r="P513" s="9"/>
      <c r="Q513" s="9"/>
      <c r="R513" s="9"/>
      <c r="S513" s="9"/>
      <c r="T513" s="9"/>
    </row>
    <row r="514" spans="1:20" s="3" customFormat="1" ht="15.95" customHeight="1" x14ac:dyDescent="0.25">
      <c r="A514"/>
      <c r="B514" s="7" t="s">
        <v>634</v>
      </c>
      <c r="C514" s="7" t="s">
        <v>633</v>
      </c>
      <c r="D514" s="12" t="str">
        <f>LEFT(Table13[[#This Row],[Skill / Performance]],1)</f>
        <v>S</v>
      </c>
      <c r="E514" s="10" t="s">
        <v>165</v>
      </c>
      <c r="F514" s="7" t="s">
        <v>351</v>
      </c>
      <c r="G51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4" s="12"/>
      <c r="I514" s="12">
        <f ca="1">IF(ISBLANK(E514),"",IF(LEFT(E514,1)="P",3,IFERROR(IF(SEARCH(".",E514,3)&gt;0,IF(Table13[[#This Row],[Total]]&gt;0,1,Table13[[#This Row],[S Required]])),3)))</f>
        <v>1</v>
      </c>
      <c r="J514" s="12">
        <f>IF(ISBLANK(Table13[[#This Row],[Skill / Performance]]),"",COUNT(L514:AA514))</f>
        <v>0</v>
      </c>
      <c r="K514" s="12">
        <f ca="1">IF(Table13[[#This Row],[Total]]&gt;=Table13[[#This Row],[Required]],IF(Table13[[#This Row],[S Required]]=1,2,3),IF(Table13[[#This Row],[Total]]&gt;0,1,0))</f>
        <v>0</v>
      </c>
      <c r="L514" s="8"/>
      <c r="M514" s="8"/>
      <c r="N514" s="8"/>
      <c r="O514" s="9"/>
      <c r="P514" s="9"/>
      <c r="Q514" s="9"/>
      <c r="R514" s="9"/>
      <c r="S514" s="9"/>
      <c r="T514" s="9"/>
    </row>
    <row r="515" spans="1:20" s="3" customFormat="1" ht="15.95" customHeight="1" x14ac:dyDescent="0.25">
      <c r="A515"/>
      <c r="B515" s="7" t="s">
        <v>634</v>
      </c>
      <c r="C515" s="7" t="s">
        <v>633</v>
      </c>
      <c r="D515" s="12" t="str">
        <f>LEFT(Table13[[#This Row],[Skill / Performance]],1)</f>
        <v>S</v>
      </c>
      <c r="E515" s="10" t="s">
        <v>138</v>
      </c>
      <c r="F515" s="7" t="s">
        <v>523</v>
      </c>
      <c r="G515" s="12">
        <v>2</v>
      </c>
      <c r="H515" s="12">
        <f>COUNTIF(J516:J517, "&gt;0")</f>
        <v>0</v>
      </c>
      <c r="I515" s="12">
        <f>IF(ISBLANK(E515),"",IF(LEFT(E515,1)="P",3,IFERROR(IF(SEARCH(".",E515,3)&gt;0,IF(Table13[[#This Row],[Total]]&gt;0,1,Table13[[#This Row],[S Required]])),3)))</f>
        <v>3</v>
      </c>
      <c r="J515" s="12">
        <f>IF(ISBLANK(Table13[[#This Row],[Skill / Performance]]),"",COUNT(L515:AA515))</f>
        <v>0</v>
      </c>
      <c r="K515" s="12">
        <f>IF(Table13[[#This Row],[Total]]&gt;=Table13[[#This Row],[Required]],IF(Table13[[#This Row],[S Required]]=1,2,3),IF(Table13[[#This Row],[Total]]&gt;0,1,0))</f>
        <v>0</v>
      </c>
      <c r="L515" s="13" t="str">
        <f>IF(COUNTA(L516:L517)&gt;0,1,"")</f>
        <v/>
      </c>
      <c r="M515" s="13" t="str">
        <f t="shared" ref="M515:N515" si="114">IF(COUNTA(M516:M517)&gt;0,1,"")</f>
        <v/>
      </c>
      <c r="N515" s="13" t="str">
        <f t="shared" si="114"/>
        <v/>
      </c>
      <c r="O515" s="14" t="str">
        <f t="shared" ref="O515:T515" si="115">IF(COUNTA(O516:O517)&gt;0,1,"")</f>
        <v/>
      </c>
      <c r="P515" s="14" t="str">
        <f t="shared" si="115"/>
        <v/>
      </c>
      <c r="Q515" s="14" t="str">
        <f t="shared" si="115"/>
        <v/>
      </c>
      <c r="R515" s="14" t="str">
        <f t="shared" si="115"/>
        <v/>
      </c>
      <c r="S515" s="14" t="str">
        <f t="shared" si="115"/>
        <v/>
      </c>
      <c r="T515" s="14" t="str">
        <f t="shared" si="115"/>
        <v/>
      </c>
    </row>
    <row r="516" spans="1:20" s="3" customFormat="1" ht="15.95" customHeight="1" x14ac:dyDescent="0.25">
      <c r="A516"/>
      <c r="B516" s="7" t="s">
        <v>634</v>
      </c>
      <c r="C516" s="7" t="s">
        <v>633</v>
      </c>
      <c r="D516" s="12" t="str">
        <f>LEFT(Table13[[#This Row],[Skill / Performance]],1)</f>
        <v>S</v>
      </c>
      <c r="E516" s="10" t="s">
        <v>139</v>
      </c>
      <c r="F516" s="7" t="s">
        <v>524</v>
      </c>
      <c r="G51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6" s="12"/>
      <c r="I516" s="12">
        <f ca="1">IF(ISBLANK(E516),"",IF(LEFT(E516,1)="P",3,IFERROR(IF(SEARCH(".",E516,3)&gt;0,IF(Table13[[#This Row],[Total]]&gt;0,1,Table13[[#This Row],[S Required]])),3)))</f>
        <v>1</v>
      </c>
      <c r="J516" s="12">
        <f>IF(ISBLANK(Table13[[#This Row],[Skill / Performance]]),"",COUNT(L516:AA516))</f>
        <v>0</v>
      </c>
      <c r="K516" s="12">
        <f ca="1">IF(Table13[[#This Row],[Total]]&gt;=Table13[[#This Row],[Required]],IF(Table13[[#This Row],[S Required]]=1,2,3),IF(Table13[[#This Row],[Total]]&gt;0,1,0))</f>
        <v>0</v>
      </c>
      <c r="L516" s="8"/>
      <c r="M516" s="8"/>
      <c r="N516" s="8"/>
      <c r="O516" s="9"/>
      <c r="P516" s="9"/>
      <c r="Q516" s="9"/>
      <c r="R516" s="9"/>
      <c r="S516" s="9"/>
      <c r="T516" s="9"/>
    </row>
    <row r="517" spans="1:20" s="3" customFormat="1" ht="15.95" customHeight="1" x14ac:dyDescent="0.25">
      <c r="A517"/>
      <c r="B517" s="7" t="s">
        <v>634</v>
      </c>
      <c r="C517" s="7" t="s">
        <v>633</v>
      </c>
      <c r="D517" s="12" t="str">
        <f>LEFT(Table13[[#This Row],[Skill / Performance]],1)</f>
        <v>S</v>
      </c>
      <c r="E517" s="10" t="s">
        <v>140</v>
      </c>
      <c r="F517" s="7" t="s">
        <v>525</v>
      </c>
      <c r="G51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7" s="12"/>
      <c r="I517" s="12">
        <f ca="1">IF(ISBLANK(E517),"",IF(LEFT(E517,1)="P",3,IFERROR(IF(SEARCH(".",E517,3)&gt;0,IF(Table13[[#This Row],[Total]]&gt;0,1,Table13[[#This Row],[S Required]])),3)))</f>
        <v>1</v>
      </c>
      <c r="J517" s="12">
        <f>IF(ISBLANK(Table13[[#This Row],[Skill / Performance]]),"",COUNT(L517:AA517))</f>
        <v>0</v>
      </c>
      <c r="K517" s="12">
        <f ca="1">IF(Table13[[#This Row],[Total]]&gt;=Table13[[#This Row],[Required]],IF(Table13[[#This Row],[S Required]]=1,2,3),IF(Table13[[#This Row],[Total]]&gt;0,1,0))</f>
        <v>0</v>
      </c>
      <c r="L517" s="8"/>
      <c r="M517" s="8"/>
      <c r="N517" s="8"/>
      <c r="O517" s="9"/>
      <c r="P517" s="9"/>
      <c r="Q517" s="9"/>
      <c r="R517" s="9"/>
      <c r="S517" s="9"/>
      <c r="T517" s="9"/>
    </row>
    <row r="518" spans="1:20" s="3" customFormat="1" ht="15.95" customHeight="1" x14ac:dyDescent="0.25">
      <c r="A518"/>
      <c r="B518" s="7" t="s">
        <v>634</v>
      </c>
      <c r="C518" s="7" t="s">
        <v>633</v>
      </c>
      <c r="D518" s="12" t="str">
        <f>LEFT(Table13[[#This Row],[Skill / Performance]],1)</f>
        <v>S</v>
      </c>
      <c r="E518" s="10" t="s">
        <v>144</v>
      </c>
      <c r="F518" s="7" t="s">
        <v>526</v>
      </c>
      <c r="G518" s="12">
        <v>5</v>
      </c>
      <c r="H518" s="12">
        <f>COUNTIF(J519:J526, "&gt;0")</f>
        <v>0</v>
      </c>
      <c r="I518" s="12">
        <f>IF(ISBLANK(E518),"",IF(LEFT(E518,1)="P",3,IFERROR(IF(SEARCH(".",E518,3)&gt;0,IF(Table13[[#This Row],[Total]]&gt;0,1,Table13[[#This Row],[S Required]])),3)))</f>
        <v>3</v>
      </c>
      <c r="J518" s="12">
        <f>IF(ISBLANK(Table13[[#This Row],[Skill / Performance]]),"",COUNT(L518:AA518))</f>
        <v>0</v>
      </c>
      <c r="K518" s="12">
        <f>IF(Table13[[#This Row],[Total]]&gt;=Table13[[#This Row],[Required]],IF(Table13[[#This Row],[S Required]]=1,2,3),IF(Table13[[#This Row],[Total]]&gt;0,1,0))</f>
        <v>0</v>
      </c>
      <c r="L518" s="13" t="str">
        <f>IF(COUNTA(L519:L526)&gt;0,1,"")</f>
        <v/>
      </c>
      <c r="M518" s="13" t="str">
        <f t="shared" ref="M518:N518" si="116">IF(COUNTA(M519:M526)&gt;0,1,"")</f>
        <v/>
      </c>
      <c r="N518" s="13" t="str">
        <f t="shared" si="116"/>
        <v/>
      </c>
      <c r="O518" s="14" t="str">
        <f t="shared" ref="O518:T518" si="117">IF(COUNTA(O519:O526)&gt;0,1,"")</f>
        <v/>
      </c>
      <c r="P518" s="14" t="str">
        <f t="shared" si="117"/>
        <v/>
      </c>
      <c r="Q518" s="14" t="str">
        <f t="shared" si="117"/>
        <v/>
      </c>
      <c r="R518" s="14" t="str">
        <f t="shared" si="117"/>
        <v/>
      </c>
      <c r="S518" s="14" t="str">
        <f t="shared" si="117"/>
        <v/>
      </c>
      <c r="T518" s="14" t="str">
        <f t="shared" si="117"/>
        <v/>
      </c>
    </row>
    <row r="519" spans="1:20" s="3" customFormat="1" ht="15.95" customHeight="1" x14ac:dyDescent="0.25">
      <c r="A519"/>
      <c r="B519" s="7" t="s">
        <v>634</v>
      </c>
      <c r="C519" s="7" t="s">
        <v>633</v>
      </c>
      <c r="D519" s="12" t="str">
        <f>LEFT(Table13[[#This Row],[Skill / Performance]],1)</f>
        <v>S</v>
      </c>
      <c r="E519" s="10" t="s">
        <v>145</v>
      </c>
      <c r="F519" s="7" t="s">
        <v>435</v>
      </c>
      <c r="G51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19" s="12"/>
      <c r="I519" s="12">
        <f ca="1">IF(ISBLANK(E519),"",IF(LEFT(E519,1)="P",3,IFERROR(IF(SEARCH(".",E519,3)&gt;0,IF(Table13[[#This Row],[Total]]&gt;0,1,Table13[[#This Row],[S Required]])),3)))</f>
        <v>1</v>
      </c>
      <c r="J519" s="12">
        <f>IF(ISBLANK(Table13[[#This Row],[Skill / Performance]]),"",COUNT(L519:AA519))</f>
        <v>0</v>
      </c>
      <c r="K519" s="12">
        <f ca="1">IF(Table13[[#This Row],[Total]]&gt;=Table13[[#This Row],[Required]],IF(Table13[[#This Row],[S Required]]=1,2,3),IF(Table13[[#This Row],[Total]]&gt;0,1,0))</f>
        <v>0</v>
      </c>
      <c r="L519" s="8"/>
      <c r="M519" s="8"/>
      <c r="N519" s="8"/>
      <c r="O519" s="9"/>
      <c r="P519" s="9"/>
      <c r="Q519" s="9"/>
      <c r="R519" s="9"/>
      <c r="S519" s="9"/>
      <c r="T519" s="9"/>
    </row>
    <row r="520" spans="1:20" s="3" customFormat="1" ht="15.95" customHeight="1" x14ac:dyDescent="0.25">
      <c r="A520"/>
      <c r="B520" s="7" t="s">
        <v>634</v>
      </c>
      <c r="C520" s="7" t="s">
        <v>633</v>
      </c>
      <c r="D520" s="12" t="str">
        <f>LEFT(Table13[[#This Row],[Skill / Performance]],1)</f>
        <v>S</v>
      </c>
      <c r="E520" s="10" t="s">
        <v>146</v>
      </c>
      <c r="F520" s="7" t="s">
        <v>363</v>
      </c>
      <c r="G5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0" s="12"/>
      <c r="I520" s="12">
        <f ca="1">IF(ISBLANK(E520),"",IF(LEFT(E520,1)="P",3,IFERROR(IF(SEARCH(".",E520,3)&gt;0,IF(Table13[[#This Row],[Total]]&gt;0,1,Table13[[#This Row],[S Required]])),3)))</f>
        <v>1</v>
      </c>
      <c r="J520" s="12">
        <f>IF(ISBLANK(Table13[[#This Row],[Skill / Performance]]),"",COUNT(L520:AA520))</f>
        <v>0</v>
      </c>
      <c r="K520" s="12">
        <f ca="1">IF(Table13[[#This Row],[Total]]&gt;=Table13[[#This Row],[Required]],IF(Table13[[#This Row],[S Required]]=1,2,3),IF(Table13[[#This Row],[Total]]&gt;0,1,0))</f>
        <v>0</v>
      </c>
      <c r="L520" s="8"/>
      <c r="M520" s="8"/>
      <c r="N520" s="8"/>
      <c r="O520" s="9"/>
      <c r="P520" s="9"/>
      <c r="Q520" s="9"/>
      <c r="R520" s="9"/>
      <c r="S520" s="9"/>
      <c r="T520" s="9"/>
    </row>
    <row r="521" spans="1:20" s="3" customFormat="1" ht="15.95" customHeight="1" x14ac:dyDescent="0.25">
      <c r="A521"/>
      <c r="B521" s="7" t="s">
        <v>634</v>
      </c>
      <c r="C521" s="7" t="s">
        <v>633</v>
      </c>
      <c r="D521" s="12" t="str">
        <f>LEFT(Table13[[#This Row],[Skill / Performance]],1)</f>
        <v>S</v>
      </c>
      <c r="E521" s="10" t="s">
        <v>174</v>
      </c>
      <c r="F521" s="7" t="s">
        <v>364</v>
      </c>
      <c r="G52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1" s="12"/>
      <c r="I521" s="12">
        <f ca="1">IF(ISBLANK(E521),"",IF(LEFT(E521,1)="P",3,IFERROR(IF(SEARCH(".",E521,3)&gt;0,IF(Table13[[#This Row],[Total]]&gt;0,1,Table13[[#This Row],[S Required]])),3)))</f>
        <v>1</v>
      </c>
      <c r="J521" s="12">
        <f>IF(ISBLANK(Table13[[#This Row],[Skill / Performance]]),"",COUNT(L521:AA521))</f>
        <v>0</v>
      </c>
      <c r="K521" s="12">
        <f ca="1">IF(Table13[[#This Row],[Total]]&gt;=Table13[[#This Row],[Required]],IF(Table13[[#This Row],[S Required]]=1,2,3),IF(Table13[[#This Row],[Total]]&gt;0,1,0))</f>
        <v>0</v>
      </c>
      <c r="L521" s="8"/>
      <c r="M521" s="8"/>
      <c r="N521" s="8"/>
      <c r="O521" s="9"/>
      <c r="P521" s="9"/>
      <c r="Q521" s="9"/>
      <c r="R521" s="9"/>
      <c r="S521" s="9"/>
      <c r="T521" s="9"/>
    </row>
    <row r="522" spans="1:20" s="3" customFormat="1" ht="15.95" customHeight="1" x14ac:dyDescent="0.25">
      <c r="A522"/>
      <c r="B522" s="7" t="s">
        <v>634</v>
      </c>
      <c r="C522" s="7" t="s">
        <v>633</v>
      </c>
      <c r="D522" s="12" t="str">
        <f>LEFT(Table13[[#This Row],[Skill / Performance]],1)</f>
        <v>S</v>
      </c>
      <c r="E522" s="10" t="s">
        <v>175</v>
      </c>
      <c r="F522" s="7" t="s">
        <v>366</v>
      </c>
      <c r="G52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2" s="12"/>
      <c r="I522" s="12">
        <f ca="1">IF(ISBLANK(E522),"",IF(LEFT(E522,1)="P",3,IFERROR(IF(SEARCH(".",E522,3)&gt;0,IF(Table13[[#This Row],[Total]]&gt;0,1,Table13[[#This Row],[S Required]])),3)))</f>
        <v>1</v>
      </c>
      <c r="J522" s="12">
        <f>IF(ISBLANK(Table13[[#This Row],[Skill / Performance]]),"",COUNT(L522:AA522))</f>
        <v>0</v>
      </c>
      <c r="K522" s="12">
        <f ca="1">IF(Table13[[#This Row],[Total]]&gt;=Table13[[#This Row],[Required]],IF(Table13[[#This Row],[S Required]]=1,2,3),IF(Table13[[#This Row],[Total]]&gt;0,1,0))</f>
        <v>0</v>
      </c>
      <c r="L522" s="8"/>
      <c r="M522" s="8"/>
      <c r="N522" s="8"/>
      <c r="O522" s="9"/>
      <c r="P522" s="9"/>
      <c r="Q522" s="9"/>
      <c r="R522" s="9"/>
      <c r="S522" s="9"/>
      <c r="T522" s="9"/>
    </row>
    <row r="523" spans="1:20" s="3" customFormat="1" ht="15.95" customHeight="1" x14ac:dyDescent="0.25">
      <c r="A523"/>
      <c r="B523" s="7" t="s">
        <v>634</v>
      </c>
      <c r="C523" s="7" t="s">
        <v>633</v>
      </c>
      <c r="D523" s="12" t="str">
        <f>LEFT(Table13[[#This Row],[Skill / Performance]],1)</f>
        <v>S</v>
      </c>
      <c r="E523" s="10" t="s">
        <v>176</v>
      </c>
      <c r="F523" s="7" t="s">
        <v>436</v>
      </c>
      <c r="G52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3" s="12"/>
      <c r="I523" s="12">
        <f ca="1">IF(ISBLANK(E523),"",IF(LEFT(E523,1)="P",3,IFERROR(IF(SEARCH(".",E523,3)&gt;0,IF(Table13[[#This Row],[Total]]&gt;0,1,Table13[[#This Row],[S Required]])),3)))</f>
        <v>1</v>
      </c>
      <c r="J523" s="12">
        <f>IF(ISBLANK(Table13[[#This Row],[Skill / Performance]]),"",COUNT(L523:AA523))</f>
        <v>0</v>
      </c>
      <c r="K523" s="12">
        <f ca="1">IF(Table13[[#This Row],[Total]]&gt;=Table13[[#This Row],[Required]],IF(Table13[[#This Row],[S Required]]=1,2,3),IF(Table13[[#This Row],[Total]]&gt;0,1,0))</f>
        <v>0</v>
      </c>
      <c r="L523" s="8"/>
      <c r="M523" s="8"/>
      <c r="N523" s="8"/>
      <c r="O523" s="9"/>
      <c r="P523" s="9"/>
      <c r="Q523" s="9"/>
      <c r="R523" s="9"/>
      <c r="S523" s="9"/>
      <c r="T523" s="9"/>
    </row>
    <row r="524" spans="1:20" s="3" customFormat="1" ht="15.95" customHeight="1" x14ac:dyDescent="0.25">
      <c r="A524"/>
      <c r="B524" s="7" t="s">
        <v>634</v>
      </c>
      <c r="C524" s="7" t="s">
        <v>633</v>
      </c>
      <c r="D524" s="12" t="str">
        <f>LEFT(Table13[[#This Row],[Skill / Performance]],1)</f>
        <v>S</v>
      </c>
      <c r="E524" s="10" t="s">
        <v>147</v>
      </c>
      <c r="F524" s="7" t="s">
        <v>527</v>
      </c>
      <c r="G52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4" s="12"/>
      <c r="I524" s="12">
        <f ca="1">IF(ISBLANK(E524),"",IF(LEFT(E524,1)="P",3,IFERROR(IF(SEARCH(".",E524,3)&gt;0,IF(Table13[[#This Row],[Total]]&gt;0,1,Table13[[#This Row],[S Required]])),3)))</f>
        <v>1</v>
      </c>
      <c r="J524" s="12">
        <f>IF(ISBLANK(Table13[[#This Row],[Skill / Performance]]),"",COUNT(L524:AA524))</f>
        <v>0</v>
      </c>
      <c r="K524" s="12">
        <f ca="1">IF(Table13[[#This Row],[Total]]&gt;=Table13[[#This Row],[Required]],IF(Table13[[#This Row],[S Required]]=1,2,3),IF(Table13[[#This Row],[Total]]&gt;0,1,0))</f>
        <v>0</v>
      </c>
      <c r="L524" s="8"/>
      <c r="M524" s="8"/>
      <c r="N524" s="8"/>
      <c r="O524" s="9"/>
      <c r="P524" s="9"/>
      <c r="Q524" s="9"/>
      <c r="R524" s="9"/>
      <c r="S524" s="9"/>
      <c r="T524" s="9"/>
    </row>
    <row r="525" spans="1:20" s="3" customFormat="1" ht="15.95" customHeight="1" x14ac:dyDescent="0.25">
      <c r="A525"/>
      <c r="B525" s="7" t="s">
        <v>634</v>
      </c>
      <c r="C525" s="7" t="s">
        <v>633</v>
      </c>
      <c r="D525" s="12" t="str">
        <f>LEFT(Table13[[#This Row],[Skill / Performance]],1)</f>
        <v>S</v>
      </c>
      <c r="E525" s="10" t="s">
        <v>392</v>
      </c>
      <c r="F525" s="7" t="s">
        <v>437</v>
      </c>
      <c r="G52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5" s="12"/>
      <c r="I525" s="12">
        <f ca="1">IF(ISBLANK(E525),"",IF(LEFT(E525,1)="P",3,IFERROR(IF(SEARCH(".",E525,3)&gt;0,IF(Table13[[#This Row],[Total]]&gt;0,1,Table13[[#This Row],[S Required]])),3)))</f>
        <v>1</v>
      </c>
      <c r="J525" s="12">
        <f>IF(ISBLANK(Table13[[#This Row],[Skill / Performance]]),"",COUNT(L525:AA525))</f>
        <v>0</v>
      </c>
      <c r="K525" s="12">
        <f ca="1">IF(Table13[[#This Row],[Total]]&gt;=Table13[[#This Row],[Required]],IF(Table13[[#This Row],[S Required]]=1,2,3),IF(Table13[[#This Row],[Total]]&gt;0,1,0))</f>
        <v>0</v>
      </c>
      <c r="L525" s="8"/>
      <c r="M525" s="8"/>
      <c r="N525" s="8"/>
      <c r="O525" s="9"/>
      <c r="P525" s="9"/>
      <c r="Q525" s="9"/>
      <c r="R525" s="9"/>
      <c r="S525" s="9"/>
      <c r="T525" s="9"/>
    </row>
    <row r="526" spans="1:20" s="3" customFormat="1" ht="15.95" customHeight="1" x14ac:dyDescent="0.25">
      <c r="A526"/>
      <c r="B526" s="7" t="s">
        <v>634</v>
      </c>
      <c r="C526" s="7" t="s">
        <v>633</v>
      </c>
      <c r="D526" s="12" t="str">
        <f>LEFT(Table13[[#This Row],[Skill / Performance]],1)</f>
        <v>S</v>
      </c>
      <c r="E526" s="10" t="s">
        <v>393</v>
      </c>
      <c r="F526" s="7" t="s">
        <v>438</v>
      </c>
      <c r="G52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26" s="12"/>
      <c r="I526" s="12">
        <f ca="1">IF(ISBLANK(E526),"",IF(LEFT(E526,1)="P",3,IFERROR(IF(SEARCH(".",E526,3)&gt;0,IF(Table13[[#This Row],[Total]]&gt;0,1,Table13[[#This Row],[S Required]])),3)))</f>
        <v>1</v>
      </c>
      <c r="J526" s="12">
        <f>IF(ISBLANK(Table13[[#This Row],[Skill / Performance]]),"",COUNT(L526:AA526))</f>
        <v>0</v>
      </c>
      <c r="K526" s="12">
        <f ca="1">IF(Table13[[#This Row],[Total]]&gt;=Table13[[#This Row],[Required]],IF(Table13[[#This Row],[S Required]]=1,2,3),IF(Table13[[#This Row],[Total]]&gt;0,1,0))</f>
        <v>0</v>
      </c>
      <c r="L526" s="8"/>
      <c r="M526" s="8"/>
      <c r="N526" s="8"/>
      <c r="O526" s="9"/>
      <c r="P526" s="9"/>
      <c r="Q526" s="9"/>
      <c r="R526" s="9"/>
      <c r="S526" s="9"/>
      <c r="T526" s="9"/>
    </row>
    <row r="527" spans="1:20" s="3" customFormat="1" ht="15.95" customHeight="1" x14ac:dyDescent="0.25">
      <c r="A527"/>
      <c r="B527" s="7" t="s">
        <v>634</v>
      </c>
      <c r="C527" s="7" t="s">
        <v>633</v>
      </c>
      <c r="D527" s="12" t="str">
        <f>LEFT(Table13[[#This Row],[Skill / Performance]],1)</f>
        <v>P</v>
      </c>
      <c r="E527" s="10" t="s">
        <v>130</v>
      </c>
      <c r="F527" s="7" t="s">
        <v>528</v>
      </c>
      <c r="G527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27" s="12"/>
      <c r="I527" s="12">
        <f>IF(ISBLANK(E527),"",IF(LEFT(E527,1)="P",3,IFERROR(IF(SEARCH(".",E527,3)&gt;0,IF(Table13[[#This Row],[Total]]&gt;0,1,Table13[[#This Row],[S Required]])),3)))</f>
        <v>3</v>
      </c>
      <c r="J527" s="12">
        <f>IF(ISBLANK(Table13[[#This Row],[Skill / Performance]]),"",COUNT(L527:AA527))</f>
        <v>0</v>
      </c>
      <c r="K527" s="12">
        <f>IF(Table13[[#This Row],[Total]]&gt;=Table13[[#This Row],[Required]],IF(Table13[[#This Row],[S Required]]=1,2,3),IF(Table13[[#This Row],[Total]]&gt;0,1,0))</f>
        <v>0</v>
      </c>
      <c r="L527" s="8"/>
      <c r="M527" s="8"/>
      <c r="N527" s="8"/>
      <c r="O527" s="9"/>
      <c r="P527" s="9"/>
      <c r="Q527" s="9"/>
      <c r="R527" s="9"/>
      <c r="S527" s="9"/>
      <c r="T527" s="9"/>
    </row>
    <row r="528" spans="1:20" s="3" customFormat="1" ht="15.95" customHeight="1" x14ac:dyDescent="0.25">
      <c r="A528"/>
      <c r="B528" s="7" t="s">
        <v>634</v>
      </c>
      <c r="C528" s="7" t="s">
        <v>633</v>
      </c>
      <c r="D528" s="12" t="str">
        <f>LEFT(Table13[[#This Row],[Skill / Performance]],1)</f>
        <v>P</v>
      </c>
      <c r="E528" s="10" t="s">
        <v>137</v>
      </c>
      <c r="F528" s="7" t="s">
        <v>529</v>
      </c>
      <c r="G52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28" s="12"/>
      <c r="I528" s="12">
        <f>IF(ISBLANK(E528),"",IF(LEFT(E528,1)="P",3,IFERROR(IF(SEARCH(".",E528,3)&gt;0,IF(Table13[[#This Row],[Total]]&gt;0,1,Table13[[#This Row],[S Required]])),3)))</f>
        <v>3</v>
      </c>
      <c r="J528" s="12">
        <f>IF(ISBLANK(Table13[[#This Row],[Skill / Performance]]),"",COUNT(L528:AA528))</f>
        <v>0</v>
      </c>
      <c r="K528" s="12">
        <f>IF(Table13[[#This Row],[Total]]&gt;=Table13[[#This Row],[Required]],IF(Table13[[#This Row],[S Required]]=1,2,3),IF(Table13[[#This Row],[Total]]&gt;0,1,0))</f>
        <v>0</v>
      </c>
      <c r="L528" s="8"/>
      <c r="M528" s="8"/>
      <c r="N528" s="8"/>
      <c r="O528" s="9"/>
      <c r="P528" s="9"/>
      <c r="Q528" s="9"/>
      <c r="R528" s="9"/>
      <c r="S528" s="9"/>
      <c r="T528" s="9"/>
    </row>
    <row r="529" spans="1:20" s="3" customFormat="1" ht="30" x14ac:dyDescent="0.25">
      <c r="A529"/>
      <c r="B529" s="7" t="s">
        <v>634</v>
      </c>
      <c r="C529" s="7" t="s">
        <v>633</v>
      </c>
      <c r="D529" s="12" t="str">
        <f>LEFT(Table13[[#This Row],[Skill / Performance]],1)</f>
        <v>P</v>
      </c>
      <c r="E529" s="10" t="s">
        <v>142</v>
      </c>
      <c r="F529" s="7" t="s">
        <v>530</v>
      </c>
      <c r="G52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29" s="12"/>
      <c r="I529" s="12">
        <f>IF(ISBLANK(E529),"",IF(LEFT(E529,1)="P",3,IFERROR(IF(SEARCH(".",E529,3)&gt;0,IF(Table13[[#This Row],[Total]]&gt;0,1,Table13[[#This Row],[S Required]])),3)))</f>
        <v>3</v>
      </c>
      <c r="J529" s="12">
        <f>IF(ISBLANK(Table13[[#This Row],[Skill / Performance]]),"",COUNT(L529:AA529))</f>
        <v>0</v>
      </c>
      <c r="K529" s="12">
        <f>IF(Table13[[#This Row],[Total]]&gt;=Table13[[#This Row],[Required]],IF(Table13[[#This Row],[S Required]]=1,2,3),IF(Table13[[#This Row],[Total]]&gt;0,1,0))</f>
        <v>0</v>
      </c>
      <c r="L529" s="8"/>
      <c r="M529" s="8"/>
      <c r="N529" s="8"/>
      <c r="O529" s="9"/>
      <c r="P529" s="9"/>
      <c r="Q529" s="9"/>
      <c r="R529" s="9"/>
      <c r="S529" s="9"/>
      <c r="T529" s="9"/>
    </row>
    <row r="530" spans="1:20" s="3" customFormat="1" ht="15.95" customHeight="1" x14ac:dyDescent="0.25">
      <c r="A530"/>
      <c r="B530" s="7" t="s">
        <v>634</v>
      </c>
      <c r="C530" s="7" t="s">
        <v>633</v>
      </c>
      <c r="D530" s="12" t="str">
        <f>LEFT(Table13[[#This Row],[Skill / Performance]],1)</f>
        <v>P</v>
      </c>
      <c r="E530" s="10" t="s">
        <v>143</v>
      </c>
      <c r="F530" s="7" t="s">
        <v>531</v>
      </c>
      <c r="G53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30" s="12"/>
      <c r="I530" s="12">
        <f>IF(ISBLANK(E530),"",IF(LEFT(E530,1)="P",3,IFERROR(IF(SEARCH(".",E530,3)&gt;0,IF(Table13[[#This Row],[Total]]&gt;0,1,Table13[[#This Row],[S Required]])),3)))</f>
        <v>3</v>
      </c>
      <c r="J530" s="12">
        <f>IF(ISBLANK(Table13[[#This Row],[Skill / Performance]]),"",COUNT(L530:AA530))</f>
        <v>0</v>
      </c>
      <c r="K530" s="12">
        <f>IF(Table13[[#This Row],[Total]]&gt;=Table13[[#This Row],[Required]],IF(Table13[[#This Row],[S Required]]=1,2,3),IF(Table13[[#This Row],[Total]]&gt;0,1,0))</f>
        <v>0</v>
      </c>
      <c r="L530" s="8"/>
      <c r="M530" s="8"/>
      <c r="N530" s="8"/>
      <c r="O530" s="9"/>
      <c r="P530" s="9"/>
      <c r="Q530" s="9"/>
      <c r="R530" s="9"/>
      <c r="S530" s="9"/>
      <c r="T530" s="9"/>
    </row>
    <row r="531" spans="1:20" s="3" customFormat="1" ht="15.95" customHeight="1" x14ac:dyDescent="0.25">
      <c r="A531"/>
      <c r="B531" s="7" t="s">
        <v>634</v>
      </c>
      <c r="C531" s="7" t="s">
        <v>633</v>
      </c>
      <c r="D531" s="12" t="str">
        <f>LEFT(Table13[[#This Row],[Skill / Performance]],1)</f>
        <v>P</v>
      </c>
      <c r="E531" s="10" t="s">
        <v>292</v>
      </c>
      <c r="F531" s="7" t="s">
        <v>532</v>
      </c>
      <c r="G53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31" s="12"/>
      <c r="I531" s="12">
        <f>IF(ISBLANK(E531),"",IF(LEFT(E531,1)="P",3,IFERROR(IF(SEARCH(".",E531,3)&gt;0,IF(Table13[[#This Row],[Total]]&gt;0,1,Table13[[#This Row],[S Required]])),3)))</f>
        <v>3</v>
      </c>
      <c r="J531" s="12">
        <f>IF(ISBLANK(Table13[[#This Row],[Skill / Performance]]),"",COUNT(L531:AA531))</f>
        <v>0</v>
      </c>
      <c r="K531" s="12">
        <f>IF(Table13[[#This Row],[Total]]&gt;=Table13[[#This Row],[Required]],IF(Table13[[#This Row],[S Required]]=1,2,3),IF(Table13[[#This Row],[Total]]&gt;0,1,0))</f>
        <v>0</v>
      </c>
      <c r="L531" s="8"/>
      <c r="M531" s="8"/>
      <c r="N531" s="8"/>
      <c r="O531" s="9"/>
      <c r="P531" s="9"/>
      <c r="Q531" s="9"/>
      <c r="R531" s="9"/>
      <c r="S531" s="9"/>
      <c r="T531" s="9"/>
    </row>
    <row r="532" spans="1:20" s="3" customFormat="1" ht="15.95" customHeight="1" x14ac:dyDescent="0.25">
      <c r="A532"/>
      <c r="B532" s="7" t="s">
        <v>634</v>
      </c>
      <c r="C532" s="7" t="s">
        <v>633</v>
      </c>
      <c r="D532" s="12" t="str">
        <f>LEFT(Table13[[#This Row],[Skill / Performance]],1)</f>
        <v>S</v>
      </c>
      <c r="E532" s="10" t="s">
        <v>148</v>
      </c>
      <c r="F532" s="7" t="s">
        <v>533</v>
      </c>
      <c r="G532" s="12">
        <v>1</v>
      </c>
      <c r="H532" s="12">
        <f>COUNTIF(J533:J535, "&gt;0")</f>
        <v>0</v>
      </c>
      <c r="I532" s="12">
        <f>IF(ISBLANK(E532),"",IF(LEFT(E532,1)="P",3,IFERROR(IF(SEARCH(".",E532,3)&gt;0,IF(Table13[[#This Row],[Total]]&gt;0,1,Table13[[#This Row],[S Required]])),3)))</f>
        <v>3</v>
      </c>
      <c r="J532" s="12">
        <f>IF(ISBLANK(Table13[[#This Row],[Skill / Performance]]),"",COUNT(L532:AA532))</f>
        <v>0</v>
      </c>
      <c r="K532" s="12">
        <f>IF(Table13[[#This Row],[Total]]&gt;=Table13[[#This Row],[Required]],IF(Table13[[#This Row],[S Required]]=1,2,3),IF(Table13[[#This Row],[Total]]&gt;0,1,0))</f>
        <v>0</v>
      </c>
      <c r="L532" s="13" t="str">
        <f>IF(COUNTA(L533:L535)&gt;0,1,"")</f>
        <v/>
      </c>
      <c r="M532" s="13" t="str">
        <f t="shared" ref="M532:N532" si="118">IF(COUNTA(M533:M535)&gt;0,1,"")</f>
        <v/>
      </c>
      <c r="N532" s="13" t="str">
        <f t="shared" si="118"/>
        <v/>
      </c>
      <c r="O532" s="14" t="str">
        <f t="shared" ref="O532:T532" si="119">IF(COUNTA(O533:O535)&gt;0,1,"")</f>
        <v/>
      </c>
      <c r="P532" s="14" t="str">
        <f t="shared" si="119"/>
        <v/>
      </c>
      <c r="Q532" s="14" t="str">
        <f t="shared" si="119"/>
        <v/>
      </c>
      <c r="R532" s="14" t="str">
        <f t="shared" si="119"/>
        <v/>
      </c>
      <c r="S532" s="14" t="str">
        <f t="shared" si="119"/>
        <v/>
      </c>
      <c r="T532" s="14" t="str">
        <f t="shared" si="119"/>
        <v/>
      </c>
    </row>
    <row r="533" spans="1:20" s="3" customFormat="1" ht="15.95" customHeight="1" x14ac:dyDescent="0.25">
      <c r="A533"/>
      <c r="B533" s="7" t="s">
        <v>634</v>
      </c>
      <c r="C533" s="7" t="s">
        <v>633</v>
      </c>
      <c r="D533" s="12" t="str">
        <f>LEFT(Table13[[#This Row],[Skill / Performance]],1)</f>
        <v>S</v>
      </c>
      <c r="E533" s="10" t="s">
        <v>149</v>
      </c>
      <c r="F533" s="7" t="s">
        <v>534</v>
      </c>
      <c r="G53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33" s="12"/>
      <c r="I533" s="12">
        <f ca="1">IF(ISBLANK(E533),"",IF(LEFT(E533,1)="P",3,IFERROR(IF(SEARCH(".",E533,3)&gt;0,IF(Table13[[#This Row],[Total]]&gt;0,1,Table13[[#This Row],[S Required]])),3)))</f>
        <v>1</v>
      </c>
      <c r="J533" s="12">
        <f>IF(ISBLANK(Table13[[#This Row],[Skill / Performance]]),"",COUNT(L533:AA533))</f>
        <v>0</v>
      </c>
      <c r="K533" s="12">
        <f ca="1">IF(Table13[[#This Row],[Total]]&gt;=Table13[[#This Row],[Required]],IF(Table13[[#This Row],[S Required]]=1,2,3),IF(Table13[[#This Row],[Total]]&gt;0,1,0))</f>
        <v>0</v>
      </c>
      <c r="L533" s="8"/>
      <c r="M533" s="8"/>
      <c r="N533" s="8"/>
      <c r="O533" s="9"/>
      <c r="P533" s="9"/>
      <c r="Q533" s="9"/>
      <c r="R533" s="9"/>
      <c r="S533" s="9"/>
      <c r="T533" s="9"/>
    </row>
    <row r="534" spans="1:20" s="3" customFormat="1" ht="15.95" customHeight="1" x14ac:dyDescent="0.25">
      <c r="A534"/>
      <c r="B534" s="7" t="s">
        <v>634</v>
      </c>
      <c r="C534" s="7" t="s">
        <v>633</v>
      </c>
      <c r="D534" s="12" t="str">
        <f>LEFT(Table13[[#This Row],[Skill / Performance]],1)</f>
        <v>S</v>
      </c>
      <c r="E534" s="10" t="s">
        <v>150</v>
      </c>
      <c r="F534" s="7" t="s">
        <v>535</v>
      </c>
      <c r="G53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34" s="12"/>
      <c r="I534" s="12">
        <f ca="1">IF(ISBLANK(E534),"",IF(LEFT(E534,1)="P",3,IFERROR(IF(SEARCH(".",E534,3)&gt;0,IF(Table13[[#This Row],[Total]]&gt;0,1,Table13[[#This Row],[S Required]])),3)))</f>
        <v>1</v>
      </c>
      <c r="J534" s="12">
        <f>IF(ISBLANK(Table13[[#This Row],[Skill / Performance]]),"",COUNT(L534:AA534))</f>
        <v>0</v>
      </c>
      <c r="K534" s="12">
        <f ca="1">IF(Table13[[#This Row],[Total]]&gt;=Table13[[#This Row],[Required]],IF(Table13[[#This Row],[S Required]]=1,2,3),IF(Table13[[#This Row],[Total]]&gt;0,1,0))</f>
        <v>0</v>
      </c>
      <c r="L534" s="8"/>
      <c r="M534" s="8"/>
      <c r="N534" s="8"/>
      <c r="O534" s="9"/>
      <c r="P534" s="9"/>
      <c r="Q534" s="9"/>
      <c r="R534" s="9"/>
      <c r="S534" s="9"/>
      <c r="T534" s="9"/>
    </row>
    <row r="535" spans="1:20" s="3" customFormat="1" ht="15.95" customHeight="1" x14ac:dyDescent="0.25">
      <c r="A535"/>
      <c r="B535" s="7" t="s">
        <v>634</v>
      </c>
      <c r="C535" s="7" t="s">
        <v>633</v>
      </c>
      <c r="D535" s="12" t="str">
        <f>LEFT(Table13[[#This Row],[Skill / Performance]],1)</f>
        <v>S</v>
      </c>
      <c r="E535" s="10" t="s">
        <v>151</v>
      </c>
      <c r="F535" s="7" t="s">
        <v>536</v>
      </c>
      <c r="G53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35" s="12"/>
      <c r="I535" s="12">
        <f ca="1">IF(ISBLANK(E535),"",IF(LEFT(E535,1)="P",3,IFERROR(IF(SEARCH(".",E535,3)&gt;0,IF(Table13[[#This Row],[Total]]&gt;0,1,Table13[[#This Row],[S Required]])),3)))</f>
        <v>1</v>
      </c>
      <c r="J535" s="12">
        <f>IF(ISBLANK(Table13[[#This Row],[Skill / Performance]]),"",COUNT(L535:AA535))</f>
        <v>0</v>
      </c>
      <c r="K535" s="12">
        <f ca="1">IF(Table13[[#This Row],[Total]]&gt;=Table13[[#This Row],[Required]],IF(Table13[[#This Row],[S Required]]=1,2,3),IF(Table13[[#This Row],[Total]]&gt;0,1,0))</f>
        <v>0</v>
      </c>
      <c r="L535" s="8"/>
      <c r="M535" s="8"/>
      <c r="N535" s="8"/>
      <c r="O535" s="9"/>
      <c r="P535" s="9"/>
      <c r="Q535" s="9"/>
      <c r="R535" s="9"/>
      <c r="S535" s="9"/>
      <c r="T535" s="9"/>
    </row>
    <row r="536" spans="1:20" s="3" customFormat="1" ht="15.95" customHeight="1" x14ac:dyDescent="0.25">
      <c r="A536"/>
      <c r="B536" s="7" t="s">
        <v>634</v>
      </c>
      <c r="C536" s="7" t="s">
        <v>633</v>
      </c>
      <c r="D536" s="12" t="str">
        <f>LEFT(Table13[[#This Row],[Skill / Performance]],1)</f>
        <v>P</v>
      </c>
      <c r="E536" s="10" t="s">
        <v>395</v>
      </c>
      <c r="F536" s="7" t="s">
        <v>537</v>
      </c>
      <c r="G536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36" s="12"/>
      <c r="I536" s="12">
        <f>IF(ISBLANK(E536),"",IF(LEFT(E536,1)="P",3,IFERROR(IF(SEARCH(".",E536,3)&gt;0,IF(Table13[[#This Row],[Total]]&gt;0,1,Table13[[#This Row],[S Required]])),3)))</f>
        <v>3</v>
      </c>
      <c r="J536" s="12">
        <f>IF(ISBLANK(Table13[[#This Row],[Skill / Performance]]),"",COUNT(L536:AA536))</f>
        <v>0</v>
      </c>
      <c r="K536" s="12">
        <f>IF(Table13[[#This Row],[Total]]&gt;=Table13[[#This Row],[Required]],IF(Table13[[#This Row],[S Required]]=1,2,3),IF(Table13[[#This Row],[Total]]&gt;0,1,0))</f>
        <v>0</v>
      </c>
      <c r="L536" s="8"/>
      <c r="M536" s="8"/>
      <c r="N536" s="8"/>
      <c r="O536" s="9"/>
      <c r="P536" s="9"/>
      <c r="Q536" s="9"/>
      <c r="R536" s="9"/>
      <c r="S536" s="9"/>
      <c r="T536" s="9"/>
    </row>
    <row r="537" spans="1:20" s="3" customFormat="1" ht="15.95" customHeight="1" x14ac:dyDescent="0.25">
      <c r="A537"/>
      <c r="B537" s="7" t="s">
        <v>634</v>
      </c>
      <c r="C537" s="7" t="s">
        <v>633</v>
      </c>
      <c r="D537" s="12" t="str">
        <f>LEFT(Table13[[#This Row],[Skill / Performance]],1)</f>
        <v>P</v>
      </c>
      <c r="E537" s="10" t="s">
        <v>396</v>
      </c>
      <c r="F537" s="7" t="s">
        <v>538</v>
      </c>
      <c r="G537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37" s="12"/>
      <c r="I537" s="12">
        <f>IF(ISBLANK(E537),"",IF(LEFT(E537,1)="P",3,IFERROR(IF(SEARCH(".",E537,3)&gt;0,IF(Table13[[#This Row],[Total]]&gt;0,1,Table13[[#This Row],[S Required]])),3)))</f>
        <v>3</v>
      </c>
      <c r="J537" s="12">
        <f>IF(ISBLANK(Table13[[#This Row],[Skill / Performance]]),"",COUNT(L537:AA537))</f>
        <v>0</v>
      </c>
      <c r="K537" s="12">
        <f>IF(Table13[[#This Row],[Total]]&gt;=Table13[[#This Row],[Required]],IF(Table13[[#This Row],[S Required]]=1,2,3),IF(Table13[[#This Row],[Total]]&gt;0,1,0))</f>
        <v>0</v>
      </c>
      <c r="L537" s="8"/>
      <c r="M537" s="8"/>
      <c r="N537" s="8"/>
      <c r="O537" s="9"/>
      <c r="P537" s="9"/>
      <c r="Q537" s="9"/>
      <c r="R537" s="9"/>
      <c r="S537" s="9"/>
      <c r="T537" s="9"/>
    </row>
    <row r="538" spans="1:20" s="3" customFormat="1" ht="15.95" customHeight="1" x14ac:dyDescent="0.25">
      <c r="A538"/>
      <c r="B538" s="7" t="s">
        <v>634</v>
      </c>
      <c r="C538" s="7" t="s">
        <v>633</v>
      </c>
      <c r="D538" s="12" t="str">
        <f>LEFT(Table13[[#This Row],[Skill / Performance]],1)</f>
        <v>S</v>
      </c>
      <c r="E538" s="10" t="s">
        <v>397</v>
      </c>
      <c r="F538" s="7" t="s">
        <v>539</v>
      </c>
      <c r="G538" s="12">
        <v>5</v>
      </c>
      <c r="H538" s="12">
        <f>COUNTIF(J539:J543, "&gt;0")</f>
        <v>0</v>
      </c>
      <c r="I538" s="12">
        <f>IF(ISBLANK(E538),"",IF(LEFT(E538,1)="P",3,IFERROR(IF(SEARCH(".",E538,3)&gt;0,IF(Table13[[#This Row],[Total]]&gt;0,1,Table13[[#This Row],[S Required]])),3)))</f>
        <v>3</v>
      </c>
      <c r="J538" s="12">
        <f>IF(ISBLANK(Table13[[#This Row],[Skill / Performance]]),"",COUNT(L538:AA538))</f>
        <v>0</v>
      </c>
      <c r="K538" s="12">
        <f>IF(Table13[[#This Row],[Total]]&gt;=Table13[[#This Row],[Required]],IF(Table13[[#This Row],[S Required]]=1,2,3),IF(Table13[[#This Row],[Total]]&gt;0,1,0))</f>
        <v>0</v>
      </c>
      <c r="L538" s="13" t="str">
        <f>IF(COUNTA(L539:L543)&gt;0,1,"")</f>
        <v/>
      </c>
      <c r="M538" s="13" t="str">
        <f t="shared" ref="M538:N538" si="120">IF(COUNTA(M539:M543)&gt;0,1,"")</f>
        <v/>
      </c>
      <c r="N538" s="13" t="str">
        <f t="shared" si="120"/>
        <v/>
      </c>
      <c r="O538" s="14" t="str">
        <f t="shared" ref="O538:T538" si="121">IF(COUNTA(O539:O543)&gt;0,1,"")</f>
        <v/>
      </c>
      <c r="P538" s="14" t="str">
        <f t="shared" si="121"/>
        <v/>
      </c>
      <c r="Q538" s="14" t="str">
        <f t="shared" si="121"/>
        <v/>
      </c>
      <c r="R538" s="14" t="str">
        <f t="shared" si="121"/>
        <v/>
      </c>
      <c r="S538" s="14" t="str">
        <f t="shared" si="121"/>
        <v/>
      </c>
      <c r="T538" s="14" t="str">
        <f t="shared" si="121"/>
        <v/>
      </c>
    </row>
    <row r="539" spans="1:20" s="3" customFormat="1" ht="15.95" customHeight="1" x14ac:dyDescent="0.25">
      <c r="A539"/>
      <c r="B539" s="7" t="s">
        <v>634</v>
      </c>
      <c r="C539" s="7" t="s">
        <v>633</v>
      </c>
      <c r="D539" s="12" t="str">
        <f>LEFT(Table13[[#This Row],[Skill / Performance]],1)</f>
        <v>S</v>
      </c>
      <c r="E539" s="10" t="s">
        <v>398</v>
      </c>
      <c r="F539" s="7" t="s">
        <v>374</v>
      </c>
      <c r="G53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39" s="12"/>
      <c r="I539" s="12">
        <f ca="1">IF(ISBLANK(E539),"",IF(LEFT(E539,1)="P",3,IFERROR(IF(SEARCH(".",E539,3)&gt;0,IF(Table13[[#This Row],[Total]]&gt;0,1,Table13[[#This Row],[S Required]])),3)))</f>
        <v>1</v>
      </c>
      <c r="J539" s="12">
        <f>IF(ISBLANK(Table13[[#This Row],[Skill / Performance]]),"",COUNT(L539:AA539))</f>
        <v>0</v>
      </c>
      <c r="K539" s="12">
        <f ca="1">IF(Table13[[#This Row],[Total]]&gt;=Table13[[#This Row],[Required]],IF(Table13[[#This Row],[S Required]]=1,2,3),IF(Table13[[#This Row],[Total]]&gt;0,1,0))</f>
        <v>0</v>
      </c>
      <c r="L539" s="8"/>
      <c r="M539" s="8"/>
      <c r="N539" s="8"/>
      <c r="O539" s="9"/>
      <c r="P539" s="9"/>
      <c r="Q539" s="9"/>
      <c r="R539" s="9"/>
      <c r="S539" s="9"/>
      <c r="T539" s="9"/>
    </row>
    <row r="540" spans="1:20" s="3" customFormat="1" ht="15.95" customHeight="1" x14ac:dyDescent="0.25">
      <c r="A540"/>
      <c r="B540" s="7" t="s">
        <v>634</v>
      </c>
      <c r="C540" s="7" t="s">
        <v>633</v>
      </c>
      <c r="D540" s="12" t="str">
        <f>LEFT(Table13[[#This Row],[Skill / Performance]],1)</f>
        <v>S</v>
      </c>
      <c r="E540" s="10" t="s">
        <v>399</v>
      </c>
      <c r="F540" s="7" t="s">
        <v>540</v>
      </c>
      <c r="G54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0" s="12"/>
      <c r="I540" s="12">
        <f ca="1">IF(ISBLANK(E540),"",IF(LEFT(E540,1)="P",3,IFERROR(IF(SEARCH(".",E540,3)&gt;0,IF(Table13[[#This Row],[Total]]&gt;0,1,Table13[[#This Row],[S Required]])),3)))</f>
        <v>1</v>
      </c>
      <c r="J540" s="12">
        <f>IF(ISBLANK(Table13[[#This Row],[Skill / Performance]]),"",COUNT(L540:AA540))</f>
        <v>0</v>
      </c>
      <c r="K540" s="12">
        <f ca="1">IF(Table13[[#This Row],[Total]]&gt;=Table13[[#This Row],[Required]],IF(Table13[[#This Row],[S Required]]=1,2,3),IF(Table13[[#This Row],[Total]]&gt;0,1,0))</f>
        <v>0</v>
      </c>
      <c r="L540" s="8"/>
      <c r="M540" s="8"/>
      <c r="N540" s="8"/>
      <c r="O540" s="9"/>
      <c r="P540" s="9"/>
      <c r="Q540" s="9"/>
      <c r="R540" s="9"/>
      <c r="S540" s="9"/>
      <c r="T540" s="9"/>
    </row>
    <row r="541" spans="1:20" s="3" customFormat="1" ht="15.95" customHeight="1" x14ac:dyDescent="0.25">
      <c r="A541"/>
      <c r="B541" s="7" t="s">
        <v>634</v>
      </c>
      <c r="C541" s="7" t="s">
        <v>633</v>
      </c>
      <c r="D541" s="12" t="str">
        <f>LEFT(Table13[[#This Row],[Skill / Performance]],1)</f>
        <v>S</v>
      </c>
      <c r="E541" s="10" t="s">
        <v>400</v>
      </c>
      <c r="F541" s="7" t="s">
        <v>377</v>
      </c>
      <c r="G54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1" s="12"/>
      <c r="I541" s="12">
        <f ca="1">IF(ISBLANK(E541),"",IF(LEFT(E541,1)="P",3,IFERROR(IF(SEARCH(".",E541,3)&gt;0,IF(Table13[[#This Row],[Total]]&gt;0,1,Table13[[#This Row],[S Required]])),3)))</f>
        <v>1</v>
      </c>
      <c r="J541" s="12">
        <f>IF(ISBLANK(Table13[[#This Row],[Skill / Performance]]),"",COUNT(L541:AA541))</f>
        <v>0</v>
      </c>
      <c r="K541" s="12">
        <f ca="1">IF(Table13[[#This Row],[Total]]&gt;=Table13[[#This Row],[Required]],IF(Table13[[#This Row],[S Required]]=1,2,3),IF(Table13[[#This Row],[Total]]&gt;0,1,0))</f>
        <v>0</v>
      </c>
      <c r="L541" s="8"/>
      <c r="M541" s="8"/>
      <c r="N541" s="8"/>
      <c r="O541" s="9"/>
      <c r="P541" s="9"/>
      <c r="Q541" s="9"/>
      <c r="R541" s="9"/>
      <c r="S541" s="9"/>
      <c r="T541" s="9"/>
    </row>
    <row r="542" spans="1:20" s="3" customFormat="1" ht="15.95" customHeight="1" x14ac:dyDescent="0.25">
      <c r="A542"/>
      <c r="B542" s="7" t="s">
        <v>634</v>
      </c>
      <c r="C542" s="7" t="s">
        <v>633</v>
      </c>
      <c r="D542" s="12" t="str">
        <f>LEFT(Table13[[#This Row],[Skill / Performance]],1)</f>
        <v>S</v>
      </c>
      <c r="E542" s="10" t="s">
        <v>401</v>
      </c>
      <c r="F542" s="7" t="s">
        <v>541</v>
      </c>
      <c r="G54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2" s="12"/>
      <c r="I542" s="12">
        <f ca="1">IF(ISBLANK(E542),"",IF(LEFT(E542,1)="P",3,IFERROR(IF(SEARCH(".",E542,3)&gt;0,IF(Table13[[#This Row],[Total]]&gt;0,1,Table13[[#This Row],[S Required]])),3)))</f>
        <v>1</v>
      </c>
      <c r="J542" s="12">
        <f>IF(ISBLANK(Table13[[#This Row],[Skill / Performance]]),"",COUNT(L542:AA542))</f>
        <v>0</v>
      </c>
      <c r="K542" s="12">
        <f ca="1">IF(Table13[[#This Row],[Total]]&gt;=Table13[[#This Row],[Required]],IF(Table13[[#This Row],[S Required]]=1,2,3),IF(Table13[[#This Row],[Total]]&gt;0,1,0))</f>
        <v>0</v>
      </c>
      <c r="L542" s="8"/>
      <c r="M542" s="8"/>
      <c r="N542" s="8"/>
      <c r="O542" s="9"/>
      <c r="P542" s="9"/>
      <c r="Q542" s="9"/>
      <c r="R542" s="9"/>
      <c r="S542" s="9"/>
      <c r="T542" s="9"/>
    </row>
    <row r="543" spans="1:20" s="3" customFormat="1" ht="15.95" customHeight="1" x14ac:dyDescent="0.25">
      <c r="A543"/>
      <c r="B543" s="7" t="s">
        <v>634</v>
      </c>
      <c r="C543" s="7" t="s">
        <v>633</v>
      </c>
      <c r="D543" s="12" t="str">
        <f>LEFT(Table13[[#This Row],[Skill / Performance]],1)</f>
        <v>S</v>
      </c>
      <c r="E543" s="10" t="s">
        <v>402</v>
      </c>
      <c r="F543" s="7" t="s">
        <v>343</v>
      </c>
      <c r="G54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3" s="12"/>
      <c r="I543" s="12">
        <f ca="1">IF(ISBLANK(E543),"",IF(LEFT(E543,1)="P",3,IFERROR(IF(SEARCH(".",E543,3)&gt;0,IF(Table13[[#This Row],[Total]]&gt;0,1,Table13[[#This Row],[S Required]])),3)))</f>
        <v>1</v>
      </c>
      <c r="J543" s="12">
        <f>IF(ISBLANK(Table13[[#This Row],[Skill / Performance]]),"",COUNT(L543:AA543))</f>
        <v>0</v>
      </c>
      <c r="K543" s="12">
        <f ca="1">IF(Table13[[#This Row],[Total]]&gt;=Table13[[#This Row],[Required]],IF(Table13[[#This Row],[S Required]]=1,2,3),IF(Table13[[#This Row],[Total]]&gt;0,1,0))</f>
        <v>0</v>
      </c>
      <c r="L543" s="8"/>
      <c r="M543" s="8"/>
      <c r="N543" s="8"/>
      <c r="O543" s="9"/>
      <c r="P543" s="9"/>
      <c r="Q543" s="9"/>
      <c r="R543" s="9"/>
      <c r="S543" s="9"/>
      <c r="T543" s="9"/>
    </row>
    <row r="544" spans="1:20" s="3" customFormat="1" ht="15.95" customHeight="1" x14ac:dyDescent="0.25">
      <c r="A544"/>
      <c r="B544" s="7" t="s">
        <v>634</v>
      </c>
      <c r="C544" s="7" t="s">
        <v>633</v>
      </c>
      <c r="D544" s="12" t="str">
        <f>LEFT(Table13[[#This Row],[Skill / Performance]],1)</f>
        <v>S</v>
      </c>
      <c r="E544" s="10" t="s">
        <v>404</v>
      </c>
      <c r="F544" s="7" t="s">
        <v>542</v>
      </c>
      <c r="G544" s="12">
        <v>6</v>
      </c>
      <c r="H544" s="12">
        <f>COUNTIF(J545:J550, "&gt;0")</f>
        <v>0</v>
      </c>
      <c r="I544" s="12">
        <f>IF(ISBLANK(E544),"",IF(LEFT(E544,1)="P",3,IFERROR(IF(SEARCH(".",E544,3)&gt;0,IF(Table13[[#This Row],[Total]]&gt;0,1,Table13[[#This Row],[S Required]])),3)))</f>
        <v>3</v>
      </c>
      <c r="J544" s="12">
        <f>IF(ISBLANK(Table13[[#This Row],[Skill / Performance]]),"",COUNT(L544:AA544))</f>
        <v>0</v>
      </c>
      <c r="K544" s="12">
        <f>IF(Table13[[#This Row],[Total]]&gt;=Table13[[#This Row],[Required]],IF(Table13[[#This Row],[S Required]]=1,2,3),IF(Table13[[#This Row],[Total]]&gt;0,1,0))</f>
        <v>0</v>
      </c>
      <c r="L544" s="13" t="str">
        <f>IF(COUNTA(L545:L550)&gt;0,1,"")</f>
        <v/>
      </c>
      <c r="M544" s="13" t="str">
        <f t="shared" ref="M544:N544" si="122">IF(COUNTA(M545:M550)&gt;0,1,"")</f>
        <v/>
      </c>
      <c r="N544" s="13" t="str">
        <f t="shared" si="122"/>
        <v/>
      </c>
      <c r="O544" s="14" t="str">
        <f t="shared" ref="O544:T544" si="123">IF(COUNTA(O545:O550)&gt;0,1,"")</f>
        <v/>
      </c>
      <c r="P544" s="14" t="str">
        <f t="shared" si="123"/>
        <v/>
      </c>
      <c r="Q544" s="14" t="str">
        <f t="shared" si="123"/>
        <v/>
      </c>
      <c r="R544" s="14" t="str">
        <f t="shared" si="123"/>
        <v/>
      </c>
      <c r="S544" s="14" t="str">
        <f t="shared" si="123"/>
        <v/>
      </c>
      <c r="T544" s="14" t="str">
        <f t="shared" si="123"/>
        <v/>
      </c>
    </row>
    <row r="545" spans="1:20" s="3" customFormat="1" ht="15.95" customHeight="1" x14ac:dyDescent="0.25">
      <c r="A545"/>
      <c r="B545" s="7" t="s">
        <v>634</v>
      </c>
      <c r="C545" s="7" t="s">
        <v>633</v>
      </c>
      <c r="D545" s="12" t="str">
        <f>LEFT(Table13[[#This Row],[Skill / Performance]],1)</f>
        <v>S</v>
      </c>
      <c r="E545" s="10" t="s">
        <v>405</v>
      </c>
      <c r="F545" s="7" t="s">
        <v>543</v>
      </c>
      <c r="G54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5" s="12"/>
      <c r="I545" s="12">
        <f ca="1">IF(ISBLANK(E545),"",IF(LEFT(E545,1)="P",3,IFERROR(IF(SEARCH(".",E545,3)&gt;0,IF(Table13[[#This Row],[Total]]&gt;0,1,Table13[[#This Row],[S Required]])),3)))</f>
        <v>1</v>
      </c>
      <c r="J545" s="12">
        <f>IF(ISBLANK(Table13[[#This Row],[Skill / Performance]]),"",COUNT(L545:AA545))</f>
        <v>0</v>
      </c>
      <c r="K545" s="12">
        <f ca="1">IF(Table13[[#This Row],[Total]]&gt;=Table13[[#This Row],[Required]],IF(Table13[[#This Row],[S Required]]=1,2,3),IF(Table13[[#This Row],[Total]]&gt;0,1,0))</f>
        <v>0</v>
      </c>
      <c r="L545" s="8"/>
      <c r="M545" s="8"/>
      <c r="N545" s="8"/>
      <c r="O545" s="9"/>
      <c r="P545" s="9"/>
      <c r="Q545" s="9"/>
      <c r="R545" s="9"/>
      <c r="S545" s="9"/>
      <c r="T545" s="9"/>
    </row>
    <row r="546" spans="1:20" s="3" customFormat="1" ht="15.95" customHeight="1" x14ac:dyDescent="0.25">
      <c r="A546"/>
      <c r="B546" s="7" t="s">
        <v>634</v>
      </c>
      <c r="C546" s="7" t="s">
        <v>633</v>
      </c>
      <c r="D546" s="12" t="str">
        <f>LEFT(Table13[[#This Row],[Skill / Performance]],1)</f>
        <v>S</v>
      </c>
      <c r="E546" s="10" t="s">
        <v>406</v>
      </c>
      <c r="F546" s="7" t="s">
        <v>544</v>
      </c>
      <c r="G54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6" s="12"/>
      <c r="I546" s="12">
        <f ca="1">IF(ISBLANK(E546),"",IF(LEFT(E546,1)="P",3,IFERROR(IF(SEARCH(".",E546,3)&gt;0,IF(Table13[[#This Row],[Total]]&gt;0,1,Table13[[#This Row],[S Required]])),3)))</f>
        <v>1</v>
      </c>
      <c r="J546" s="12">
        <f>IF(ISBLANK(Table13[[#This Row],[Skill / Performance]]),"",COUNT(L546:AA546))</f>
        <v>0</v>
      </c>
      <c r="K546" s="12">
        <f ca="1">IF(Table13[[#This Row],[Total]]&gt;=Table13[[#This Row],[Required]],IF(Table13[[#This Row],[S Required]]=1,2,3),IF(Table13[[#This Row],[Total]]&gt;0,1,0))</f>
        <v>0</v>
      </c>
      <c r="L546" s="8"/>
      <c r="M546" s="8"/>
      <c r="N546" s="8"/>
      <c r="O546" s="9"/>
      <c r="P546" s="9"/>
      <c r="Q546" s="9"/>
      <c r="R546" s="9"/>
      <c r="S546" s="9"/>
      <c r="T546" s="9"/>
    </row>
    <row r="547" spans="1:20" s="3" customFormat="1" ht="15.95" customHeight="1" x14ac:dyDescent="0.25">
      <c r="A547"/>
      <c r="B547" s="7" t="s">
        <v>634</v>
      </c>
      <c r="C547" s="7" t="s">
        <v>633</v>
      </c>
      <c r="D547" s="12" t="str">
        <f>LEFT(Table13[[#This Row],[Skill / Performance]],1)</f>
        <v>S</v>
      </c>
      <c r="E547" s="10" t="s">
        <v>407</v>
      </c>
      <c r="F547" s="7" t="s">
        <v>545</v>
      </c>
      <c r="G54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7" s="12"/>
      <c r="I547" s="12">
        <f ca="1">IF(ISBLANK(E547),"",IF(LEFT(E547,1)="P",3,IFERROR(IF(SEARCH(".",E547,3)&gt;0,IF(Table13[[#This Row],[Total]]&gt;0,1,Table13[[#This Row],[S Required]])),3)))</f>
        <v>1</v>
      </c>
      <c r="J547" s="12">
        <f>IF(ISBLANK(Table13[[#This Row],[Skill / Performance]]),"",COUNT(L547:AA547))</f>
        <v>0</v>
      </c>
      <c r="K547" s="12">
        <f ca="1">IF(Table13[[#This Row],[Total]]&gt;=Table13[[#This Row],[Required]],IF(Table13[[#This Row],[S Required]]=1,2,3),IF(Table13[[#This Row],[Total]]&gt;0,1,0))</f>
        <v>0</v>
      </c>
      <c r="L547" s="8"/>
      <c r="M547" s="8"/>
      <c r="N547" s="8"/>
      <c r="O547" s="9"/>
      <c r="P547" s="9"/>
      <c r="Q547" s="9"/>
      <c r="R547" s="9"/>
      <c r="S547" s="9"/>
      <c r="T547" s="9"/>
    </row>
    <row r="548" spans="1:20" s="3" customFormat="1" ht="15.95" customHeight="1" x14ac:dyDescent="0.25">
      <c r="A548"/>
      <c r="B548" s="7" t="s">
        <v>634</v>
      </c>
      <c r="C548" s="7" t="s">
        <v>633</v>
      </c>
      <c r="D548" s="12" t="str">
        <f>LEFT(Table13[[#This Row],[Skill / Performance]],1)</f>
        <v>S</v>
      </c>
      <c r="E548" s="10" t="s">
        <v>408</v>
      </c>
      <c r="F548" s="7" t="s">
        <v>546</v>
      </c>
      <c r="G54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8" s="12"/>
      <c r="I548" s="12">
        <f ca="1">IF(ISBLANK(E548),"",IF(LEFT(E548,1)="P",3,IFERROR(IF(SEARCH(".",E548,3)&gt;0,IF(Table13[[#This Row],[Total]]&gt;0,1,Table13[[#This Row],[S Required]])),3)))</f>
        <v>1</v>
      </c>
      <c r="J548" s="12">
        <f>IF(ISBLANK(Table13[[#This Row],[Skill / Performance]]),"",COUNT(L548:AA548))</f>
        <v>0</v>
      </c>
      <c r="K548" s="12">
        <f ca="1">IF(Table13[[#This Row],[Total]]&gt;=Table13[[#This Row],[Required]],IF(Table13[[#This Row],[S Required]]=1,2,3),IF(Table13[[#This Row],[Total]]&gt;0,1,0))</f>
        <v>0</v>
      </c>
      <c r="L548" s="8"/>
      <c r="M548" s="8"/>
      <c r="N548" s="8"/>
      <c r="O548" s="9"/>
      <c r="P548" s="9"/>
      <c r="Q548" s="9"/>
      <c r="R548" s="9"/>
      <c r="S548" s="9"/>
      <c r="T548" s="9"/>
    </row>
    <row r="549" spans="1:20" s="3" customFormat="1" ht="15.95" customHeight="1" x14ac:dyDescent="0.25">
      <c r="A549"/>
      <c r="B549" s="7" t="s">
        <v>634</v>
      </c>
      <c r="C549" s="7" t="s">
        <v>633</v>
      </c>
      <c r="D549" s="12" t="str">
        <f>LEFT(Table13[[#This Row],[Skill / Performance]],1)</f>
        <v>S</v>
      </c>
      <c r="E549" s="10" t="s">
        <v>409</v>
      </c>
      <c r="F549" s="7" t="s">
        <v>547</v>
      </c>
      <c r="G54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49" s="12"/>
      <c r="I549" s="12">
        <f ca="1">IF(ISBLANK(E549),"",IF(LEFT(E549,1)="P",3,IFERROR(IF(SEARCH(".",E549,3)&gt;0,IF(Table13[[#This Row],[Total]]&gt;0,1,Table13[[#This Row],[S Required]])),3)))</f>
        <v>1</v>
      </c>
      <c r="J549" s="12">
        <f>IF(ISBLANK(Table13[[#This Row],[Skill / Performance]]),"",COUNT(L549:AA549))</f>
        <v>0</v>
      </c>
      <c r="K549" s="12">
        <f ca="1">IF(Table13[[#This Row],[Total]]&gt;=Table13[[#This Row],[Required]],IF(Table13[[#This Row],[S Required]]=1,2,3),IF(Table13[[#This Row],[Total]]&gt;0,1,0))</f>
        <v>0</v>
      </c>
      <c r="L549" s="8"/>
      <c r="M549" s="8"/>
      <c r="N549" s="8"/>
      <c r="O549" s="9"/>
      <c r="P549" s="9"/>
      <c r="Q549" s="9"/>
      <c r="R549" s="9"/>
      <c r="S549" s="9"/>
      <c r="T549" s="9"/>
    </row>
    <row r="550" spans="1:20" s="3" customFormat="1" ht="15.95" customHeight="1" x14ac:dyDescent="0.25">
      <c r="A550"/>
      <c r="B550" s="7" t="s">
        <v>634</v>
      </c>
      <c r="C550" s="7" t="s">
        <v>633</v>
      </c>
      <c r="D550" s="12" t="str">
        <f>LEFT(Table13[[#This Row],[Skill / Performance]],1)</f>
        <v>S</v>
      </c>
      <c r="E550" s="10" t="s">
        <v>410</v>
      </c>
      <c r="F550" s="7" t="s">
        <v>384</v>
      </c>
      <c r="G55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0" s="12"/>
      <c r="I550" s="12">
        <f ca="1">IF(ISBLANK(E550),"",IF(LEFT(E550,1)="P",3,IFERROR(IF(SEARCH(".",E550,3)&gt;0,IF(Table13[[#This Row],[Total]]&gt;0,1,Table13[[#This Row],[S Required]])),3)))</f>
        <v>1</v>
      </c>
      <c r="J550" s="12">
        <f>IF(ISBLANK(Table13[[#This Row],[Skill / Performance]]),"",COUNT(L550:AA550))</f>
        <v>0</v>
      </c>
      <c r="K550" s="12">
        <f ca="1">IF(Table13[[#This Row],[Total]]&gt;=Table13[[#This Row],[Required]],IF(Table13[[#This Row],[S Required]]=1,2,3),IF(Table13[[#This Row],[Total]]&gt;0,1,0))</f>
        <v>0</v>
      </c>
      <c r="L550" s="8"/>
      <c r="M550" s="8"/>
      <c r="N550" s="8"/>
      <c r="O550" s="9"/>
      <c r="P550" s="9"/>
      <c r="Q550" s="9"/>
      <c r="R550" s="9"/>
      <c r="S550" s="9"/>
      <c r="T550" s="9"/>
    </row>
    <row r="551" spans="1:20" s="3" customFormat="1" ht="15.95" customHeight="1" x14ac:dyDescent="0.25">
      <c r="A551"/>
      <c r="B551" s="7" t="s">
        <v>634</v>
      </c>
      <c r="C551" s="7" t="s">
        <v>633</v>
      </c>
      <c r="D551" s="12" t="str">
        <f>LEFT(Table13[[#This Row],[Skill / Performance]],1)</f>
        <v>P</v>
      </c>
      <c r="E551" s="10" t="s">
        <v>411</v>
      </c>
      <c r="F551" s="7" t="s">
        <v>548</v>
      </c>
      <c r="G55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51" s="12"/>
      <c r="I551" s="12">
        <f>IF(ISBLANK(E551),"",IF(LEFT(E551,1)="P",3,IFERROR(IF(SEARCH(".",E551,3)&gt;0,IF(Table13[[#This Row],[Total]]&gt;0,1,Table13[[#This Row],[S Required]])),3)))</f>
        <v>3</v>
      </c>
      <c r="J551" s="12">
        <f>IF(ISBLANK(Table13[[#This Row],[Skill / Performance]]),"",COUNT(L551:AA551))</f>
        <v>0</v>
      </c>
      <c r="K551" s="12">
        <f>IF(Table13[[#This Row],[Total]]&gt;=Table13[[#This Row],[Required]],IF(Table13[[#This Row],[S Required]]=1,2,3),IF(Table13[[#This Row],[Total]]&gt;0,1,0))</f>
        <v>0</v>
      </c>
      <c r="L551" s="8"/>
      <c r="M551" s="8"/>
      <c r="N551" s="8"/>
      <c r="O551" s="9"/>
      <c r="P551" s="9"/>
      <c r="Q551" s="9"/>
      <c r="R551" s="9"/>
      <c r="S551" s="9"/>
      <c r="T551" s="9"/>
    </row>
    <row r="552" spans="1:20" s="3" customFormat="1" ht="15.95" customHeight="1" x14ac:dyDescent="0.25">
      <c r="A552"/>
      <c r="B552" s="7" t="s">
        <v>634</v>
      </c>
      <c r="C552" s="7" t="s">
        <v>633</v>
      </c>
      <c r="D552" s="12" t="str">
        <f>LEFT(Table13[[#This Row],[Skill / Performance]],1)</f>
        <v>P</v>
      </c>
      <c r="E552" s="10" t="s">
        <v>500</v>
      </c>
      <c r="F552" s="7" t="s">
        <v>549</v>
      </c>
      <c r="G55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52" s="12"/>
      <c r="I552" s="12">
        <f>IF(ISBLANK(E552),"",IF(LEFT(E552,1)="P",3,IFERROR(IF(SEARCH(".",E552,3)&gt;0,IF(Table13[[#This Row],[Total]]&gt;0,1,Table13[[#This Row],[S Required]])),3)))</f>
        <v>3</v>
      </c>
      <c r="J552" s="12">
        <f>IF(ISBLANK(Table13[[#This Row],[Skill / Performance]]),"",COUNT(L552:AA552))</f>
        <v>0</v>
      </c>
      <c r="K552" s="12">
        <f>IF(Table13[[#This Row],[Total]]&gt;=Table13[[#This Row],[Required]],IF(Table13[[#This Row],[S Required]]=1,2,3),IF(Table13[[#This Row],[Total]]&gt;0,1,0))</f>
        <v>0</v>
      </c>
      <c r="L552" s="8"/>
      <c r="M552" s="8"/>
      <c r="N552" s="8"/>
      <c r="O552" s="9"/>
      <c r="P552" s="9"/>
      <c r="Q552" s="9"/>
      <c r="R552" s="9"/>
      <c r="S552" s="9"/>
      <c r="T552" s="9"/>
    </row>
    <row r="553" spans="1:20" s="3" customFormat="1" ht="15.95" customHeight="1" x14ac:dyDescent="0.25">
      <c r="A553"/>
      <c r="B553" s="7" t="s">
        <v>634</v>
      </c>
      <c r="C553" s="7" t="s">
        <v>633</v>
      </c>
      <c r="D553" s="12" t="str">
        <f>LEFT(Table13[[#This Row],[Skill / Performance]],1)</f>
        <v>S</v>
      </c>
      <c r="E553" s="10" t="s">
        <v>501</v>
      </c>
      <c r="F553" s="7" t="s">
        <v>550</v>
      </c>
      <c r="G553" s="12">
        <v>1</v>
      </c>
      <c r="H553" s="12">
        <f>COUNTIF(J554:J559, "&gt;0")</f>
        <v>0</v>
      </c>
      <c r="I553" s="12">
        <f>IF(ISBLANK(E553),"",IF(LEFT(E553,1)="P",3,IFERROR(IF(SEARCH(".",E553,3)&gt;0,IF(Table13[[#This Row],[Total]]&gt;0,1,Table13[[#This Row],[S Required]])),3)))</f>
        <v>3</v>
      </c>
      <c r="J553" s="12">
        <f>IF(ISBLANK(Table13[[#This Row],[Skill / Performance]]),"",COUNT(L553:AA553))</f>
        <v>0</v>
      </c>
      <c r="K553" s="12">
        <f>IF(Table13[[#This Row],[Total]]&gt;=Table13[[#This Row],[Required]],IF(Table13[[#This Row],[S Required]]=1,2,3),IF(Table13[[#This Row],[Total]]&gt;0,1,0))</f>
        <v>0</v>
      </c>
      <c r="L553" s="13" t="str">
        <f>IF(COUNTA(L554:L559)&gt;0,1,"")</f>
        <v/>
      </c>
      <c r="M553" s="13" t="str">
        <f t="shared" ref="M553:N553" si="124">IF(COUNTA(M554:M559)&gt;0,1,"")</f>
        <v/>
      </c>
      <c r="N553" s="13" t="str">
        <f t="shared" si="124"/>
        <v/>
      </c>
      <c r="O553" s="14" t="str">
        <f t="shared" ref="O553:T553" si="125">IF(COUNTA(O554:O559)&gt;0,1,"")</f>
        <v/>
      </c>
      <c r="P553" s="14" t="str">
        <f t="shared" si="125"/>
        <v/>
      </c>
      <c r="Q553" s="14" t="str">
        <f t="shared" si="125"/>
        <v/>
      </c>
      <c r="R553" s="14" t="str">
        <f t="shared" si="125"/>
        <v/>
      </c>
      <c r="S553" s="14" t="str">
        <f t="shared" si="125"/>
        <v/>
      </c>
      <c r="T553" s="14" t="str">
        <f t="shared" si="125"/>
        <v/>
      </c>
    </row>
    <row r="554" spans="1:20" s="3" customFormat="1" ht="15.95" customHeight="1" x14ac:dyDescent="0.25">
      <c r="A554"/>
      <c r="B554" s="7" t="s">
        <v>634</v>
      </c>
      <c r="C554" s="7" t="s">
        <v>633</v>
      </c>
      <c r="D554" s="12" t="str">
        <f>LEFT(Table13[[#This Row],[Skill / Performance]],1)</f>
        <v>S</v>
      </c>
      <c r="E554" s="10" t="s">
        <v>502</v>
      </c>
      <c r="F554" s="7" t="s">
        <v>386</v>
      </c>
      <c r="G55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4" s="12"/>
      <c r="I554" s="12">
        <f ca="1">IF(ISBLANK(E554),"",IF(LEFT(E554,1)="P",3,IFERROR(IF(SEARCH(".",E554,3)&gt;0,IF(Table13[[#This Row],[Total]]&gt;0,1,Table13[[#This Row],[S Required]])),3)))</f>
        <v>1</v>
      </c>
      <c r="J554" s="12">
        <f>IF(ISBLANK(Table13[[#This Row],[Skill / Performance]]),"",COUNT(L554:AA554))</f>
        <v>0</v>
      </c>
      <c r="K554" s="12">
        <f ca="1">IF(Table13[[#This Row],[Total]]&gt;=Table13[[#This Row],[Required]],IF(Table13[[#This Row],[S Required]]=1,2,3),IF(Table13[[#This Row],[Total]]&gt;0,1,0))</f>
        <v>0</v>
      </c>
      <c r="L554" s="8"/>
      <c r="M554" s="8"/>
      <c r="N554" s="8"/>
      <c r="O554" s="9"/>
      <c r="P554" s="9"/>
      <c r="Q554" s="9"/>
      <c r="R554" s="9"/>
      <c r="S554" s="9"/>
      <c r="T554" s="9"/>
    </row>
    <row r="555" spans="1:20" s="3" customFormat="1" ht="15.95" customHeight="1" x14ac:dyDescent="0.25">
      <c r="A555"/>
      <c r="B555" s="7" t="s">
        <v>634</v>
      </c>
      <c r="C555" s="7" t="s">
        <v>633</v>
      </c>
      <c r="D555" s="12" t="str">
        <f>LEFT(Table13[[#This Row],[Skill / Performance]],1)</f>
        <v>S</v>
      </c>
      <c r="E555" s="10" t="s">
        <v>503</v>
      </c>
      <c r="F555" s="7" t="s">
        <v>261</v>
      </c>
      <c r="G5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5" s="12"/>
      <c r="I555" s="12">
        <f ca="1">IF(ISBLANK(E555),"",IF(LEFT(E555,1)="P",3,IFERROR(IF(SEARCH(".",E555,3)&gt;0,IF(Table13[[#This Row],[Total]]&gt;0,1,Table13[[#This Row],[S Required]])),3)))</f>
        <v>1</v>
      </c>
      <c r="J555" s="12">
        <f>IF(ISBLANK(Table13[[#This Row],[Skill / Performance]]),"",COUNT(L555:AA555))</f>
        <v>0</v>
      </c>
      <c r="K555" s="12">
        <f ca="1">IF(Table13[[#This Row],[Total]]&gt;=Table13[[#This Row],[Required]],IF(Table13[[#This Row],[S Required]]=1,2,3),IF(Table13[[#This Row],[Total]]&gt;0,1,0))</f>
        <v>0</v>
      </c>
      <c r="L555" s="8"/>
      <c r="M555" s="8"/>
      <c r="N555" s="8"/>
      <c r="O555" s="9"/>
      <c r="P555" s="9"/>
      <c r="Q555" s="9"/>
      <c r="R555" s="9"/>
      <c r="S555" s="9"/>
      <c r="T555" s="9"/>
    </row>
    <row r="556" spans="1:20" s="3" customFormat="1" ht="15.95" customHeight="1" x14ac:dyDescent="0.25">
      <c r="A556"/>
      <c r="B556" s="7" t="s">
        <v>634</v>
      </c>
      <c r="C556" s="7" t="s">
        <v>633</v>
      </c>
      <c r="D556" s="12" t="str">
        <f>LEFT(Table13[[#This Row],[Skill / Performance]],1)</f>
        <v>S</v>
      </c>
      <c r="E556" s="10" t="s">
        <v>504</v>
      </c>
      <c r="F556" s="7" t="s">
        <v>387</v>
      </c>
      <c r="G5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6" s="12"/>
      <c r="I556" s="12">
        <f ca="1">IF(ISBLANK(E556),"",IF(LEFT(E556,1)="P",3,IFERROR(IF(SEARCH(".",E556,3)&gt;0,IF(Table13[[#This Row],[Total]]&gt;0,1,Table13[[#This Row],[S Required]])),3)))</f>
        <v>1</v>
      </c>
      <c r="J556" s="12">
        <f>IF(ISBLANK(Table13[[#This Row],[Skill / Performance]]),"",COUNT(L556:AA556))</f>
        <v>0</v>
      </c>
      <c r="K556" s="12">
        <f ca="1">IF(Table13[[#This Row],[Total]]&gt;=Table13[[#This Row],[Required]],IF(Table13[[#This Row],[S Required]]=1,2,3),IF(Table13[[#This Row],[Total]]&gt;0,1,0))</f>
        <v>0</v>
      </c>
      <c r="L556" s="8"/>
      <c r="M556" s="8"/>
      <c r="N556" s="8"/>
      <c r="O556" s="9"/>
      <c r="P556" s="9"/>
      <c r="Q556" s="9"/>
      <c r="R556" s="9"/>
      <c r="S556" s="9"/>
      <c r="T556" s="9"/>
    </row>
    <row r="557" spans="1:20" s="3" customFormat="1" ht="15.95" customHeight="1" x14ac:dyDescent="0.25">
      <c r="A557"/>
      <c r="B557" s="7" t="s">
        <v>634</v>
      </c>
      <c r="C557" s="7" t="s">
        <v>633</v>
      </c>
      <c r="D557" s="12" t="str">
        <f>LEFT(Table13[[#This Row],[Skill / Performance]],1)</f>
        <v>S</v>
      </c>
      <c r="E557" s="10" t="s">
        <v>505</v>
      </c>
      <c r="F557" s="7" t="s">
        <v>388</v>
      </c>
      <c r="G5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7" s="12"/>
      <c r="I557" s="12">
        <f ca="1">IF(ISBLANK(E557),"",IF(LEFT(E557,1)="P",3,IFERROR(IF(SEARCH(".",E557,3)&gt;0,IF(Table13[[#This Row],[Total]]&gt;0,1,Table13[[#This Row],[S Required]])),3)))</f>
        <v>1</v>
      </c>
      <c r="J557" s="12">
        <f>IF(ISBLANK(Table13[[#This Row],[Skill / Performance]]),"",COUNT(L557:AA557))</f>
        <v>0</v>
      </c>
      <c r="K557" s="12">
        <f ca="1">IF(Table13[[#This Row],[Total]]&gt;=Table13[[#This Row],[Required]],IF(Table13[[#This Row],[S Required]]=1,2,3),IF(Table13[[#This Row],[Total]]&gt;0,1,0))</f>
        <v>0</v>
      </c>
      <c r="L557" s="8"/>
      <c r="M557" s="8"/>
      <c r="N557" s="8"/>
      <c r="O557" s="9"/>
      <c r="P557" s="9"/>
      <c r="Q557" s="9"/>
      <c r="R557" s="9"/>
      <c r="S557" s="9"/>
      <c r="T557" s="9"/>
    </row>
    <row r="558" spans="1:20" s="3" customFormat="1" ht="15.95" customHeight="1" x14ac:dyDescent="0.25">
      <c r="A558"/>
      <c r="B558" s="7" t="s">
        <v>634</v>
      </c>
      <c r="C558" s="7" t="s">
        <v>633</v>
      </c>
      <c r="D558" s="12" t="str">
        <f>LEFT(Table13[[#This Row],[Skill / Performance]],1)</f>
        <v>S</v>
      </c>
      <c r="E558" s="10" t="s">
        <v>506</v>
      </c>
      <c r="F558" s="7" t="s">
        <v>389</v>
      </c>
      <c r="G55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8" s="12"/>
      <c r="I558" s="12">
        <f ca="1">IF(ISBLANK(E558),"",IF(LEFT(E558,1)="P",3,IFERROR(IF(SEARCH(".",E558,3)&gt;0,IF(Table13[[#This Row],[Total]]&gt;0,1,Table13[[#This Row],[S Required]])),3)))</f>
        <v>1</v>
      </c>
      <c r="J558" s="12">
        <f>IF(ISBLANK(Table13[[#This Row],[Skill / Performance]]),"",COUNT(L558:AA558))</f>
        <v>0</v>
      </c>
      <c r="K558" s="12">
        <f ca="1">IF(Table13[[#This Row],[Total]]&gt;=Table13[[#This Row],[Required]],IF(Table13[[#This Row],[S Required]]=1,2,3),IF(Table13[[#This Row],[Total]]&gt;0,1,0))</f>
        <v>0</v>
      </c>
      <c r="L558" s="8"/>
      <c r="M558" s="8"/>
      <c r="N558" s="8"/>
      <c r="O558" s="9"/>
      <c r="P558" s="9"/>
      <c r="Q558" s="9"/>
      <c r="R558" s="9"/>
      <c r="S558" s="9"/>
      <c r="T558" s="9"/>
    </row>
    <row r="559" spans="1:20" s="3" customFormat="1" ht="15.95" customHeight="1" x14ac:dyDescent="0.25">
      <c r="A559"/>
      <c r="B559" s="7" t="s">
        <v>634</v>
      </c>
      <c r="C559" s="7" t="s">
        <v>633</v>
      </c>
      <c r="D559" s="12" t="str">
        <f>LEFT(Table13[[#This Row],[Skill / Performance]],1)</f>
        <v>S</v>
      </c>
      <c r="E559" s="10" t="s">
        <v>507</v>
      </c>
      <c r="F559" s="7" t="s">
        <v>390</v>
      </c>
      <c r="G55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59" s="12"/>
      <c r="I559" s="12">
        <f ca="1">IF(ISBLANK(E559),"",IF(LEFT(E559,1)="P",3,IFERROR(IF(SEARCH(".",E559,3)&gt;0,IF(Table13[[#This Row],[Total]]&gt;0,1,Table13[[#This Row],[S Required]])),3)))</f>
        <v>1</v>
      </c>
      <c r="J559" s="12">
        <f>IF(ISBLANK(Table13[[#This Row],[Skill / Performance]]),"",COUNT(L559:AA559))</f>
        <v>0</v>
      </c>
      <c r="K559" s="12">
        <f ca="1">IF(Table13[[#This Row],[Total]]&gt;=Table13[[#This Row],[Required]],IF(Table13[[#This Row],[S Required]]=1,2,3),IF(Table13[[#This Row],[Total]]&gt;0,1,0))</f>
        <v>0</v>
      </c>
      <c r="L559" s="8"/>
      <c r="M559" s="8"/>
      <c r="N559" s="8"/>
      <c r="O559" s="9"/>
      <c r="P559" s="9"/>
      <c r="Q559" s="9"/>
      <c r="R559" s="9"/>
      <c r="S559" s="9"/>
      <c r="T559" s="9"/>
    </row>
    <row r="560" spans="1:20" s="3" customFormat="1" ht="30" x14ac:dyDescent="0.25">
      <c r="A560"/>
      <c r="B560" s="7" t="s">
        <v>634</v>
      </c>
      <c r="C560" s="7" t="s">
        <v>633</v>
      </c>
      <c r="D560" s="12" t="str">
        <f>LEFT(Table13[[#This Row],[Skill / Performance]],1)</f>
        <v>P</v>
      </c>
      <c r="E560" s="10" t="s">
        <v>508</v>
      </c>
      <c r="F560" s="7" t="s">
        <v>391</v>
      </c>
      <c r="G56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60" s="12"/>
      <c r="I560" s="12">
        <f>IF(ISBLANK(E560),"",IF(LEFT(E560,1)="P",3,IFERROR(IF(SEARCH(".",E560,3)&gt;0,IF(Table13[[#This Row],[Total]]&gt;0,1,Table13[[#This Row],[S Required]])),3)))</f>
        <v>3</v>
      </c>
      <c r="J560" s="12">
        <f>IF(ISBLANK(Table13[[#This Row],[Skill / Performance]]),"",COUNT(L560:AA560))</f>
        <v>0</v>
      </c>
      <c r="K560" s="12">
        <f>IF(Table13[[#This Row],[Total]]&gt;=Table13[[#This Row],[Required]],IF(Table13[[#This Row],[S Required]]=1,2,3),IF(Table13[[#This Row],[Total]]&gt;0,1,0))</f>
        <v>0</v>
      </c>
      <c r="L560" s="8"/>
      <c r="M560" s="8"/>
      <c r="N560" s="8"/>
      <c r="O560" s="9"/>
      <c r="P560" s="9"/>
      <c r="Q560" s="9"/>
      <c r="R560" s="9"/>
      <c r="S560" s="9"/>
      <c r="T560" s="9"/>
    </row>
    <row r="561" spans="1:20" s="3" customFormat="1" ht="15.95" customHeight="1" x14ac:dyDescent="0.25">
      <c r="A561"/>
      <c r="B561" s="12" t="s">
        <v>636</v>
      </c>
      <c r="C561" s="7" t="s">
        <v>635</v>
      </c>
      <c r="D561" s="12" t="str">
        <f>LEFT(Table13[[#This Row],[Skill / Performance]],1)</f>
        <v/>
      </c>
      <c r="E561" s="56"/>
      <c r="F561" s="12"/>
      <c r="G56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61" s="12"/>
      <c r="I561" s="12" t="str">
        <f>IF(ISBLANK(E561),"",IF(LEFT(E561,1)="P",3,IFERROR(IF(SEARCH(".",E561,3)&gt;0,IF(Table13[[#This Row],[Total]]&gt;0,1,Table13[[#This Row],[S Required]])),3)))</f>
        <v/>
      </c>
      <c r="J561" s="12" t="str">
        <f>IF(ISBLANK(Table13[[#This Row],[Skill / Performance]]),"",COUNT(L561:AA561))</f>
        <v/>
      </c>
      <c r="K561" s="12">
        <f ca="1">IF(Table13[[#This Row],[Total]]&gt;=Table13[[#This Row],[Required]],IF(Table13[[#This Row],[S Required]]=1,2,3),IF(Table13[[#This Row],[Total]]&gt;0,1,0))</f>
        <v>3</v>
      </c>
      <c r="L561" s="8"/>
      <c r="M561" s="8"/>
      <c r="N561" s="8"/>
      <c r="O561" s="9"/>
      <c r="P561" s="9"/>
      <c r="Q561" s="9"/>
      <c r="R561" s="9"/>
      <c r="S561" s="9"/>
      <c r="T561" s="9"/>
    </row>
    <row r="562" spans="1:20" s="3" customFormat="1" ht="15.95" customHeight="1" x14ac:dyDescent="0.25">
      <c r="A562"/>
      <c r="B562" s="12" t="s">
        <v>636</v>
      </c>
      <c r="C562" s="7" t="s">
        <v>635</v>
      </c>
      <c r="D562" s="12" t="str">
        <f>LEFT(Table13[[#This Row],[Skill / Performance]],1)</f>
        <v>P</v>
      </c>
      <c r="E562" s="56" t="s">
        <v>12</v>
      </c>
      <c r="F562" s="12" t="s">
        <v>316</v>
      </c>
      <c r="G56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62" s="12"/>
      <c r="I562" s="12">
        <f>IF(ISBLANK(E562),"",IF(LEFT(E562,1)="P",3,IFERROR(IF(SEARCH(".",E562,3)&gt;0,IF(Table13[[#This Row],[Total]]&gt;0,1,Table13[[#This Row],[S Required]])),3)))</f>
        <v>3</v>
      </c>
      <c r="J562" s="12">
        <f>IF(ISBLANK(Table13[[#This Row],[Skill / Performance]]),"",COUNT(L562:AA562))</f>
        <v>0</v>
      </c>
      <c r="K562" s="12">
        <f>IF(Table13[[#This Row],[Total]]&gt;=Table13[[#This Row],[Required]],IF(Table13[[#This Row],[S Required]]=1,2,3),IF(Table13[[#This Row],[Total]]&gt;0,1,0))</f>
        <v>0</v>
      </c>
      <c r="L562" s="8"/>
      <c r="M562" s="8"/>
      <c r="N562" s="8"/>
      <c r="O562" s="9"/>
      <c r="P562" s="9"/>
      <c r="Q562" s="9"/>
      <c r="R562" s="9"/>
      <c r="S562" s="9"/>
      <c r="T562" s="9"/>
    </row>
    <row r="563" spans="1:20" s="3" customFormat="1" ht="15.95" customHeight="1" x14ac:dyDescent="0.25">
      <c r="A563"/>
      <c r="B563" s="12" t="s">
        <v>636</v>
      </c>
      <c r="C563" s="7" t="s">
        <v>635</v>
      </c>
      <c r="D563" s="12" t="str">
        <f>LEFT(Table13[[#This Row],[Skill / Performance]],1)</f>
        <v>P</v>
      </c>
      <c r="E563" s="56" t="s">
        <v>14</v>
      </c>
      <c r="F563" s="12" t="s">
        <v>15</v>
      </c>
      <c r="G56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63" s="12"/>
      <c r="I563" s="12">
        <f>IF(ISBLANK(E563),"",IF(LEFT(E563,1)="P",3,IFERROR(IF(SEARCH(".",E563,3)&gt;0,IF(Table13[[#This Row],[Total]]&gt;0,1,Table13[[#This Row],[S Required]])),3)))</f>
        <v>3</v>
      </c>
      <c r="J563" s="12">
        <f>IF(ISBLANK(Table13[[#This Row],[Skill / Performance]]),"",COUNT(L563:AA563))</f>
        <v>0</v>
      </c>
      <c r="K563" s="12">
        <f>IF(Table13[[#This Row],[Total]]&gt;=Table13[[#This Row],[Required]],IF(Table13[[#This Row],[S Required]]=1,2,3),IF(Table13[[#This Row],[Total]]&gt;0,1,0))</f>
        <v>0</v>
      </c>
      <c r="L563" s="8"/>
      <c r="M563" s="8"/>
      <c r="N563" s="8"/>
      <c r="O563" s="9"/>
      <c r="P563" s="9"/>
      <c r="Q563" s="9"/>
      <c r="R563" s="9"/>
      <c r="S563" s="9"/>
      <c r="T563" s="9"/>
    </row>
    <row r="564" spans="1:20" s="3" customFormat="1" ht="15.95" customHeight="1" x14ac:dyDescent="0.25">
      <c r="A564"/>
      <c r="B564" s="12" t="s">
        <v>636</v>
      </c>
      <c r="C564" s="7" t="s">
        <v>635</v>
      </c>
      <c r="D564" s="12" t="str">
        <f>LEFT(Table13[[#This Row],[Skill / Performance]],1)</f>
        <v>P</v>
      </c>
      <c r="E564" s="56" t="s">
        <v>128</v>
      </c>
      <c r="F564" s="12" t="s">
        <v>551</v>
      </c>
      <c r="G56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64" s="12"/>
      <c r="I564" s="12">
        <f>IF(ISBLANK(E564),"",IF(LEFT(E564,1)="P",3,IFERROR(IF(SEARCH(".",E564,3)&gt;0,IF(Table13[[#This Row],[Total]]&gt;0,1,Table13[[#This Row],[S Required]])),3)))</f>
        <v>3</v>
      </c>
      <c r="J564" s="12">
        <f>IF(ISBLANK(Table13[[#This Row],[Skill / Performance]]),"",COUNT(L564:AA564))</f>
        <v>0</v>
      </c>
      <c r="K564" s="12">
        <f>IF(Table13[[#This Row],[Total]]&gt;=Table13[[#This Row],[Required]],IF(Table13[[#This Row],[S Required]]=1,2,3),IF(Table13[[#This Row],[Total]]&gt;0,1,0))</f>
        <v>0</v>
      </c>
      <c r="L564" s="8"/>
      <c r="M564" s="8"/>
      <c r="N564" s="8"/>
      <c r="O564" s="9"/>
      <c r="P564" s="9"/>
      <c r="Q564" s="9"/>
      <c r="R564" s="9"/>
      <c r="S564" s="9"/>
      <c r="T564" s="9"/>
    </row>
    <row r="565" spans="1:20" s="3" customFormat="1" ht="15.95" customHeight="1" x14ac:dyDescent="0.25">
      <c r="A565"/>
      <c r="B565" s="12" t="s">
        <v>636</v>
      </c>
      <c r="C565" s="7" t="s">
        <v>635</v>
      </c>
      <c r="D565" s="12" t="str">
        <f>LEFT(Table13[[#This Row],[Skill / Performance]],1)</f>
        <v>S</v>
      </c>
      <c r="E565" s="56" t="s">
        <v>1</v>
      </c>
      <c r="F565" s="12" t="s">
        <v>552</v>
      </c>
      <c r="G565" s="7">
        <v>6</v>
      </c>
      <c r="H565" s="12">
        <f>COUNTIF(J566:J571, "&gt;0")</f>
        <v>0</v>
      </c>
      <c r="I565" s="12">
        <f>IF(ISBLANK(E565),"",IF(LEFT(E565,1)="P",3,IFERROR(IF(SEARCH(".",E565,3)&gt;0,IF(Table13[[#This Row],[Total]]&gt;0,1,Table13[[#This Row],[S Required]])),3)))</f>
        <v>3</v>
      </c>
      <c r="J565" s="12">
        <f>IF(ISBLANK(Table13[[#This Row],[Skill / Performance]]),"",COUNT(L565:AA565))</f>
        <v>0</v>
      </c>
      <c r="K565" s="12">
        <f>IF(Table13[[#This Row],[Total]]&gt;=Table13[[#This Row],[Required]],IF(Table13[[#This Row],[S Required]]=1,2,3),IF(Table13[[#This Row],[Total]]&gt;0,1,0))</f>
        <v>0</v>
      </c>
      <c r="L565" s="13" t="str">
        <f>IF(COUNTA(L566:L571)&gt;0,1,"")</f>
        <v/>
      </c>
      <c r="M565" s="13" t="str">
        <f t="shared" ref="M565:N565" si="126">IF(COUNTA(M566:M571)&gt;0,1,"")</f>
        <v/>
      </c>
      <c r="N565" s="13" t="str">
        <f t="shared" si="126"/>
        <v/>
      </c>
      <c r="O565" s="14" t="str">
        <f t="shared" ref="O565:T565" si="127">IF(COUNTA(O566:O571)&gt;0,1,"")</f>
        <v/>
      </c>
      <c r="P565" s="14" t="str">
        <f t="shared" si="127"/>
        <v/>
      </c>
      <c r="Q565" s="14" t="str">
        <f t="shared" si="127"/>
        <v/>
      </c>
      <c r="R565" s="14" t="str">
        <f t="shared" si="127"/>
        <v/>
      </c>
      <c r="S565" s="14" t="str">
        <f t="shared" si="127"/>
        <v/>
      </c>
      <c r="T565" s="14" t="str">
        <f t="shared" si="127"/>
        <v/>
      </c>
    </row>
    <row r="566" spans="1:20" s="3" customFormat="1" ht="30" x14ac:dyDescent="0.25">
      <c r="A566"/>
      <c r="B566" s="12" t="s">
        <v>636</v>
      </c>
      <c r="C566" s="7" t="s">
        <v>635</v>
      </c>
      <c r="D566" s="12" t="str">
        <f>LEFT(Table13[[#This Row],[Skill / Performance]],1)</f>
        <v>S</v>
      </c>
      <c r="E566" s="56" t="s">
        <v>19</v>
      </c>
      <c r="F566" s="12" t="s">
        <v>553</v>
      </c>
      <c r="G56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66" s="12"/>
      <c r="I566" s="12">
        <f ca="1">IF(ISBLANK(E566),"",IF(LEFT(E566,1)="P",3,IFERROR(IF(SEARCH(".",E566,3)&gt;0,IF(Table13[[#This Row],[Total]]&gt;0,1,Table13[[#This Row],[S Required]])),3)))</f>
        <v>1</v>
      </c>
      <c r="J566" s="12">
        <f>IF(ISBLANK(Table13[[#This Row],[Skill / Performance]]),"",COUNT(L566:AA566))</f>
        <v>0</v>
      </c>
      <c r="K566" s="12">
        <f ca="1">IF(Table13[[#This Row],[Total]]&gt;=Table13[[#This Row],[Required]],IF(Table13[[#This Row],[S Required]]=1,2,3),IF(Table13[[#This Row],[Total]]&gt;0,1,0))</f>
        <v>0</v>
      </c>
      <c r="L566" s="8"/>
      <c r="M566" s="8"/>
      <c r="N566" s="8"/>
      <c r="O566" s="9"/>
      <c r="P566" s="9"/>
      <c r="Q566" s="9"/>
      <c r="R566" s="9"/>
      <c r="S566" s="9"/>
      <c r="T566" s="9"/>
    </row>
    <row r="567" spans="1:20" s="3" customFormat="1" ht="15.95" customHeight="1" x14ac:dyDescent="0.25">
      <c r="A567"/>
      <c r="B567" s="12" t="s">
        <v>636</v>
      </c>
      <c r="C567" s="7" t="s">
        <v>635</v>
      </c>
      <c r="D567" s="12" t="str">
        <f>LEFT(Table13[[#This Row],[Skill / Performance]],1)</f>
        <v>S</v>
      </c>
      <c r="E567" s="56" t="s">
        <v>20</v>
      </c>
      <c r="F567" s="12" t="s">
        <v>554</v>
      </c>
      <c r="G56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67" s="12"/>
      <c r="I567" s="12">
        <f ca="1">IF(ISBLANK(E567),"",IF(LEFT(E567,1)="P",3,IFERROR(IF(SEARCH(".",E567,3)&gt;0,IF(Table13[[#This Row],[Total]]&gt;0,1,Table13[[#This Row],[S Required]])),3)))</f>
        <v>1</v>
      </c>
      <c r="J567" s="12">
        <f>IF(ISBLANK(Table13[[#This Row],[Skill / Performance]]),"",COUNT(L567:AA567))</f>
        <v>0</v>
      </c>
      <c r="K567" s="12">
        <f ca="1">IF(Table13[[#This Row],[Total]]&gt;=Table13[[#This Row],[Required]],IF(Table13[[#This Row],[S Required]]=1,2,3),IF(Table13[[#This Row],[Total]]&gt;0,1,0))</f>
        <v>0</v>
      </c>
      <c r="L567" s="8"/>
      <c r="M567" s="8"/>
      <c r="N567" s="8"/>
      <c r="O567" s="9"/>
      <c r="P567" s="9"/>
      <c r="Q567" s="9"/>
      <c r="R567" s="9"/>
      <c r="S567" s="9"/>
      <c r="T567" s="9"/>
    </row>
    <row r="568" spans="1:20" s="3" customFormat="1" ht="15.95" customHeight="1" x14ac:dyDescent="0.25">
      <c r="A568"/>
      <c r="B568" s="12" t="s">
        <v>636</v>
      </c>
      <c r="C568" s="7" t="s">
        <v>635</v>
      </c>
      <c r="D568" s="12" t="str">
        <f>LEFT(Table13[[#This Row],[Skill / Performance]],1)</f>
        <v>S</v>
      </c>
      <c r="E568" s="56" t="s">
        <v>21</v>
      </c>
      <c r="F568" s="12" t="s">
        <v>555</v>
      </c>
      <c r="G56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68" s="12"/>
      <c r="I568" s="12">
        <f ca="1">IF(ISBLANK(E568),"",IF(LEFT(E568,1)="P",3,IFERROR(IF(SEARCH(".",E568,3)&gt;0,IF(Table13[[#This Row],[Total]]&gt;0,1,Table13[[#This Row],[S Required]])),3)))</f>
        <v>1</v>
      </c>
      <c r="J568" s="12">
        <f>IF(ISBLANK(Table13[[#This Row],[Skill / Performance]]),"",COUNT(L568:AA568))</f>
        <v>0</v>
      </c>
      <c r="K568" s="12">
        <f ca="1">IF(Table13[[#This Row],[Total]]&gt;=Table13[[#This Row],[Required]],IF(Table13[[#This Row],[S Required]]=1,2,3),IF(Table13[[#This Row],[Total]]&gt;0,1,0))</f>
        <v>0</v>
      </c>
      <c r="L568" s="8"/>
      <c r="M568" s="8"/>
      <c r="N568" s="8"/>
      <c r="O568" s="9"/>
      <c r="P568" s="9"/>
      <c r="Q568" s="9"/>
      <c r="R568" s="9"/>
      <c r="S568" s="9"/>
      <c r="T568" s="9"/>
    </row>
    <row r="569" spans="1:20" s="3" customFormat="1" ht="15.95" customHeight="1" x14ac:dyDescent="0.25">
      <c r="A569"/>
      <c r="B569" s="12" t="s">
        <v>636</v>
      </c>
      <c r="C569" s="7" t="s">
        <v>635</v>
      </c>
      <c r="D569" s="12" t="str">
        <f>LEFT(Table13[[#This Row],[Skill / Performance]],1)</f>
        <v>S</v>
      </c>
      <c r="E569" s="56" t="s">
        <v>22</v>
      </c>
      <c r="F569" s="12" t="s">
        <v>556</v>
      </c>
      <c r="G56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69" s="12"/>
      <c r="I569" s="12">
        <f ca="1">IF(ISBLANK(E569),"",IF(LEFT(E569,1)="P",3,IFERROR(IF(SEARCH(".",E569,3)&gt;0,IF(Table13[[#This Row],[Total]]&gt;0,1,Table13[[#This Row],[S Required]])),3)))</f>
        <v>1</v>
      </c>
      <c r="J569" s="12">
        <f>IF(ISBLANK(Table13[[#This Row],[Skill / Performance]]),"",COUNT(L569:AA569))</f>
        <v>0</v>
      </c>
      <c r="K569" s="12">
        <f ca="1">IF(Table13[[#This Row],[Total]]&gt;=Table13[[#This Row],[Required]],IF(Table13[[#This Row],[S Required]]=1,2,3),IF(Table13[[#This Row],[Total]]&gt;0,1,0))</f>
        <v>0</v>
      </c>
      <c r="L569" s="8"/>
      <c r="M569" s="8"/>
      <c r="N569" s="8"/>
      <c r="O569" s="9"/>
      <c r="P569" s="9"/>
      <c r="Q569" s="9"/>
      <c r="R569" s="9"/>
      <c r="S569" s="9"/>
      <c r="T569" s="9"/>
    </row>
    <row r="570" spans="1:20" s="3" customFormat="1" ht="15.95" customHeight="1" x14ac:dyDescent="0.25">
      <c r="A570"/>
      <c r="B570" s="12" t="s">
        <v>636</v>
      </c>
      <c r="C570" s="7" t="s">
        <v>635</v>
      </c>
      <c r="D570" s="12" t="str">
        <f>LEFT(Table13[[#This Row],[Skill / Performance]],1)</f>
        <v>S</v>
      </c>
      <c r="E570" s="56" t="s">
        <v>23</v>
      </c>
      <c r="F570" s="12" t="s">
        <v>557</v>
      </c>
      <c r="G57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0" s="12"/>
      <c r="I570" s="12">
        <f ca="1">IF(ISBLANK(E570),"",IF(LEFT(E570,1)="P",3,IFERROR(IF(SEARCH(".",E570,3)&gt;0,IF(Table13[[#This Row],[Total]]&gt;0,1,Table13[[#This Row],[S Required]])),3)))</f>
        <v>1</v>
      </c>
      <c r="J570" s="12">
        <f>IF(ISBLANK(Table13[[#This Row],[Skill / Performance]]),"",COUNT(L570:AA570))</f>
        <v>0</v>
      </c>
      <c r="K570" s="12">
        <f ca="1">IF(Table13[[#This Row],[Total]]&gt;=Table13[[#This Row],[Required]],IF(Table13[[#This Row],[S Required]]=1,2,3),IF(Table13[[#This Row],[Total]]&gt;0,1,0))</f>
        <v>0</v>
      </c>
      <c r="L570" s="8"/>
      <c r="M570" s="8"/>
      <c r="N570" s="8"/>
      <c r="O570" s="9"/>
      <c r="P570" s="9"/>
      <c r="Q570" s="9"/>
      <c r="R570" s="9"/>
      <c r="S570" s="9"/>
      <c r="T570" s="9"/>
    </row>
    <row r="571" spans="1:20" s="3" customFormat="1" ht="15.95" customHeight="1" x14ac:dyDescent="0.25">
      <c r="A571"/>
      <c r="B571" s="12" t="s">
        <v>636</v>
      </c>
      <c r="C571" s="7" t="s">
        <v>635</v>
      </c>
      <c r="D571" s="12" t="str">
        <f>LEFT(Table13[[#This Row],[Skill / Performance]],1)</f>
        <v>S</v>
      </c>
      <c r="E571" s="56" t="s">
        <v>24</v>
      </c>
      <c r="F571" s="12" t="s">
        <v>558</v>
      </c>
      <c r="G57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1" s="12"/>
      <c r="I571" s="12">
        <f ca="1">IF(ISBLANK(E571),"",IF(LEFT(E571,1)="P",3,IFERROR(IF(SEARCH(".",E571,3)&gt;0,IF(Table13[[#This Row],[Total]]&gt;0,1,Table13[[#This Row],[S Required]])),3)))</f>
        <v>1</v>
      </c>
      <c r="J571" s="12">
        <f>IF(ISBLANK(Table13[[#This Row],[Skill / Performance]]),"",COUNT(L571:AA571))</f>
        <v>0</v>
      </c>
      <c r="K571" s="12">
        <f ca="1">IF(Table13[[#This Row],[Total]]&gt;=Table13[[#This Row],[Required]],IF(Table13[[#This Row],[S Required]]=1,2,3),IF(Table13[[#This Row],[Total]]&gt;0,1,0))</f>
        <v>0</v>
      </c>
      <c r="L571" s="8"/>
      <c r="M571" s="8"/>
      <c r="N571" s="8"/>
      <c r="O571" s="9"/>
      <c r="P571" s="9"/>
      <c r="Q571" s="9"/>
      <c r="R571" s="9"/>
      <c r="S571" s="9"/>
      <c r="T571" s="9"/>
    </row>
    <row r="572" spans="1:20" s="3" customFormat="1" ht="15.95" customHeight="1" x14ac:dyDescent="0.25">
      <c r="A572"/>
      <c r="B572" s="12" t="s">
        <v>636</v>
      </c>
      <c r="C572" s="7" t="s">
        <v>635</v>
      </c>
      <c r="D572" s="12" t="str">
        <f>LEFT(Table13[[#This Row],[Skill / Performance]],1)</f>
        <v>P</v>
      </c>
      <c r="E572" s="56" t="s">
        <v>129</v>
      </c>
      <c r="F572" s="12" t="s">
        <v>559</v>
      </c>
      <c r="G57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72" s="12"/>
      <c r="I572" s="12">
        <f>IF(ISBLANK(E572),"",IF(LEFT(E572,1)="P",3,IFERROR(IF(SEARCH(".",E572,3)&gt;0,IF(Table13[[#This Row],[Total]]&gt;0,1,Table13[[#This Row],[S Required]])),3)))</f>
        <v>3</v>
      </c>
      <c r="J572" s="12">
        <f>IF(ISBLANK(Table13[[#This Row],[Skill / Performance]]),"",COUNT(L572:AA572))</f>
        <v>0</v>
      </c>
      <c r="K572" s="12">
        <f>IF(Table13[[#This Row],[Total]]&gt;=Table13[[#This Row],[Required]],IF(Table13[[#This Row],[S Required]]=1,2,3),IF(Table13[[#This Row],[Total]]&gt;0,1,0))</f>
        <v>0</v>
      </c>
      <c r="L572" s="8"/>
      <c r="M572" s="8"/>
      <c r="N572" s="8"/>
      <c r="O572" s="9"/>
      <c r="P572" s="9"/>
      <c r="Q572" s="9"/>
      <c r="R572" s="9"/>
      <c r="S572" s="9"/>
      <c r="T572" s="9"/>
    </row>
    <row r="573" spans="1:20" s="3" customFormat="1" ht="15.95" customHeight="1" x14ac:dyDescent="0.25">
      <c r="A573"/>
      <c r="B573" s="12" t="s">
        <v>636</v>
      </c>
      <c r="C573" s="7" t="s">
        <v>635</v>
      </c>
      <c r="D573" s="12" t="str">
        <f>LEFT(Table13[[#This Row],[Skill / Performance]],1)</f>
        <v>S</v>
      </c>
      <c r="E573" s="56" t="s">
        <v>16</v>
      </c>
      <c r="F573" s="12" t="s">
        <v>560</v>
      </c>
      <c r="G573" s="7">
        <v>3</v>
      </c>
      <c r="H573" s="12">
        <f>COUNTIF(J574:J582, "&gt;0")</f>
        <v>0</v>
      </c>
      <c r="I573" s="12">
        <f>IF(ISBLANK(E573),"",IF(LEFT(E573,1)="P",3,IFERROR(IF(SEARCH(".",E573,3)&gt;0,IF(Table13[[#This Row],[Total]]&gt;0,1,Table13[[#This Row],[S Required]])),3)))</f>
        <v>3</v>
      </c>
      <c r="J573" s="12">
        <f>IF(ISBLANK(Table13[[#This Row],[Skill / Performance]]),"",COUNT(L573:AA573))</f>
        <v>0</v>
      </c>
      <c r="K573" s="12">
        <f>IF(Table13[[#This Row],[Total]]&gt;=Table13[[#This Row],[Required]],IF(Table13[[#This Row],[S Required]]=1,2,3),IF(Table13[[#This Row],[Total]]&gt;0,1,0))</f>
        <v>0</v>
      </c>
      <c r="L573" s="13" t="str">
        <f>IF(COUNTA(L574:L582)&gt;0,1,"")</f>
        <v/>
      </c>
      <c r="M573" s="13" t="str">
        <f t="shared" ref="M573:N573" si="128">IF(COUNTA(M574:M582)&gt;0,1,"")</f>
        <v/>
      </c>
      <c r="N573" s="13" t="str">
        <f t="shared" si="128"/>
        <v/>
      </c>
      <c r="O573" s="14" t="str">
        <f t="shared" ref="O573:T573" si="129">IF(COUNTA(O574:O582)&gt;0,1,"")</f>
        <v/>
      </c>
      <c r="P573" s="14" t="str">
        <f t="shared" si="129"/>
        <v/>
      </c>
      <c r="Q573" s="14" t="str">
        <f t="shared" si="129"/>
        <v/>
      </c>
      <c r="R573" s="14" t="str">
        <f t="shared" si="129"/>
        <v/>
      </c>
      <c r="S573" s="14" t="str">
        <f t="shared" si="129"/>
        <v/>
      </c>
      <c r="T573" s="14" t="str">
        <f t="shared" si="129"/>
        <v/>
      </c>
    </row>
    <row r="574" spans="1:20" s="3" customFormat="1" ht="15.95" customHeight="1" x14ac:dyDescent="0.25">
      <c r="A574"/>
      <c r="B574" s="12" t="s">
        <v>636</v>
      </c>
      <c r="C574" s="7" t="s">
        <v>635</v>
      </c>
      <c r="D574" s="12" t="str">
        <f>LEFT(Table13[[#This Row],[Skill / Performance]],1)</f>
        <v>S</v>
      </c>
      <c r="E574" s="56" t="s">
        <v>27</v>
      </c>
      <c r="F574" s="12" t="s">
        <v>561</v>
      </c>
      <c r="G57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4" s="12"/>
      <c r="I574" s="12">
        <f ca="1">IF(ISBLANK(E574),"",IF(LEFT(E574,1)="P",3,IFERROR(IF(SEARCH(".",E574,3)&gt;0,IF(Table13[[#This Row],[Total]]&gt;0,1,Table13[[#This Row],[S Required]])),3)))</f>
        <v>1</v>
      </c>
      <c r="J574" s="12">
        <f>IF(ISBLANK(Table13[[#This Row],[Skill / Performance]]),"",COUNT(L574:AA574))</f>
        <v>0</v>
      </c>
      <c r="K574" s="12">
        <f ca="1">IF(Table13[[#This Row],[Total]]&gt;=Table13[[#This Row],[Required]],IF(Table13[[#This Row],[S Required]]=1,2,3),IF(Table13[[#This Row],[Total]]&gt;0,1,0))</f>
        <v>0</v>
      </c>
      <c r="L574" s="8"/>
      <c r="M574" s="8"/>
      <c r="N574" s="8"/>
      <c r="O574" s="9"/>
      <c r="P574" s="9"/>
      <c r="Q574" s="9"/>
      <c r="R574" s="9"/>
      <c r="S574" s="9"/>
      <c r="T574" s="9"/>
    </row>
    <row r="575" spans="1:20" s="3" customFormat="1" ht="15.95" customHeight="1" x14ac:dyDescent="0.25">
      <c r="A575"/>
      <c r="B575" s="12" t="s">
        <v>636</v>
      </c>
      <c r="C575" s="7" t="s">
        <v>635</v>
      </c>
      <c r="D575" s="12" t="str">
        <f>LEFT(Table13[[#This Row],[Skill / Performance]],1)</f>
        <v>S</v>
      </c>
      <c r="E575" s="56" t="s">
        <v>29</v>
      </c>
      <c r="F575" s="12" t="s">
        <v>562</v>
      </c>
      <c r="G57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5" s="12"/>
      <c r="I575" s="12">
        <f ca="1">IF(ISBLANK(E575),"",IF(LEFT(E575,1)="P",3,IFERROR(IF(SEARCH(".",E575,3)&gt;0,IF(Table13[[#This Row],[Total]]&gt;0,1,Table13[[#This Row],[S Required]])),3)))</f>
        <v>1</v>
      </c>
      <c r="J575" s="12">
        <f>IF(ISBLANK(Table13[[#This Row],[Skill / Performance]]),"",COUNT(L575:AA575))</f>
        <v>0</v>
      </c>
      <c r="K575" s="12">
        <f ca="1">IF(Table13[[#This Row],[Total]]&gt;=Table13[[#This Row],[Required]],IF(Table13[[#This Row],[S Required]]=1,2,3),IF(Table13[[#This Row],[Total]]&gt;0,1,0))</f>
        <v>0</v>
      </c>
      <c r="L575" s="8"/>
      <c r="M575" s="8"/>
      <c r="N575" s="8"/>
      <c r="O575" s="9"/>
      <c r="P575" s="9"/>
      <c r="Q575" s="9"/>
      <c r="R575" s="9"/>
      <c r="S575" s="9"/>
      <c r="T575" s="9"/>
    </row>
    <row r="576" spans="1:20" s="3" customFormat="1" ht="15.95" customHeight="1" x14ac:dyDescent="0.25">
      <c r="A576"/>
      <c r="B576" s="12" t="s">
        <v>636</v>
      </c>
      <c r="C576" s="7" t="s">
        <v>635</v>
      </c>
      <c r="D576" s="12" t="str">
        <f>LEFT(Table13[[#This Row],[Skill / Performance]],1)</f>
        <v>S</v>
      </c>
      <c r="E576" s="56" t="s">
        <v>30</v>
      </c>
      <c r="F576" s="12" t="s">
        <v>420</v>
      </c>
      <c r="G57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6" s="12"/>
      <c r="I576" s="12">
        <f ca="1">IF(ISBLANK(E576),"",IF(LEFT(E576,1)="P",3,IFERROR(IF(SEARCH(".",E576,3)&gt;0,IF(Table13[[#This Row],[Total]]&gt;0,1,Table13[[#This Row],[S Required]])),3)))</f>
        <v>1</v>
      </c>
      <c r="J576" s="12">
        <f>IF(ISBLANK(Table13[[#This Row],[Skill / Performance]]),"",COUNT(L576:AA576))</f>
        <v>0</v>
      </c>
      <c r="K576" s="12">
        <f ca="1">IF(Table13[[#This Row],[Total]]&gt;=Table13[[#This Row],[Required]],IF(Table13[[#This Row],[S Required]]=1,2,3),IF(Table13[[#This Row],[Total]]&gt;0,1,0))</f>
        <v>0</v>
      </c>
      <c r="L576" s="8"/>
      <c r="M576" s="8"/>
      <c r="N576" s="8"/>
      <c r="O576" s="9"/>
      <c r="P576" s="9"/>
      <c r="Q576" s="9"/>
      <c r="R576" s="9"/>
      <c r="S576" s="9"/>
      <c r="T576" s="9"/>
    </row>
    <row r="577" spans="1:20" s="3" customFormat="1" ht="15.95" customHeight="1" x14ac:dyDescent="0.25">
      <c r="A577"/>
      <c r="B577" s="12" t="s">
        <v>636</v>
      </c>
      <c r="C577" s="7" t="s">
        <v>635</v>
      </c>
      <c r="D577" s="12" t="str">
        <f>LEFT(Table13[[#This Row],[Skill / Performance]],1)</f>
        <v>S</v>
      </c>
      <c r="E577" s="56" t="s">
        <v>31</v>
      </c>
      <c r="F577" s="12" t="s">
        <v>461</v>
      </c>
      <c r="G57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7" s="12"/>
      <c r="I577" s="12">
        <f ca="1">IF(ISBLANK(E577),"",IF(LEFT(E577,1)="P",3,IFERROR(IF(SEARCH(".",E577,3)&gt;0,IF(Table13[[#This Row],[Total]]&gt;0,1,Table13[[#This Row],[S Required]])),3)))</f>
        <v>1</v>
      </c>
      <c r="J577" s="12">
        <f>IF(ISBLANK(Table13[[#This Row],[Skill / Performance]]),"",COUNT(L577:AA577))</f>
        <v>0</v>
      </c>
      <c r="K577" s="12">
        <f ca="1">IF(Table13[[#This Row],[Total]]&gt;=Table13[[#This Row],[Required]],IF(Table13[[#This Row],[S Required]]=1,2,3),IF(Table13[[#This Row],[Total]]&gt;0,1,0))</f>
        <v>0</v>
      </c>
      <c r="L577" s="8"/>
      <c r="M577" s="8"/>
      <c r="N577" s="8"/>
      <c r="O577" s="9"/>
      <c r="P577" s="9"/>
      <c r="Q577" s="9"/>
      <c r="R577" s="9"/>
      <c r="S577" s="9"/>
      <c r="T577" s="9"/>
    </row>
    <row r="578" spans="1:20" s="3" customFormat="1" ht="15.95" customHeight="1" x14ac:dyDescent="0.25">
      <c r="A578"/>
      <c r="B578" s="12" t="s">
        <v>636</v>
      </c>
      <c r="C578" s="7" t="s">
        <v>635</v>
      </c>
      <c r="D578" s="12" t="str">
        <f>LEFT(Table13[[#This Row],[Skill / Performance]],1)</f>
        <v>S</v>
      </c>
      <c r="E578" s="56" t="s">
        <v>32</v>
      </c>
      <c r="F578" s="12" t="s">
        <v>563</v>
      </c>
      <c r="G57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8" s="12"/>
      <c r="I578" s="12">
        <f ca="1">IF(ISBLANK(E578),"",IF(LEFT(E578,1)="P",3,IFERROR(IF(SEARCH(".",E578,3)&gt;0,IF(Table13[[#This Row],[Total]]&gt;0,1,Table13[[#This Row],[S Required]])),3)))</f>
        <v>1</v>
      </c>
      <c r="J578" s="12">
        <f>IF(ISBLANK(Table13[[#This Row],[Skill / Performance]]),"",COUNT(L578:AA578))</f>
        <v>0</v>
      </c>
      <c r="K578" s="12">
        <f ca="1">IF(Table13[[#This Row],[Total]]&gt;=Table13[[#This Row],[Required]],IF(Table13[[#This Row],[S Required]]=1,2,3),IF(Table13[[#This Row],[Total]]&gt;0,1,0))</f>
        <v>0</v>
      </c>
      <c r="L578" s="8"/>
      <c r="M578" s="8"/>
      <c r="N578" s="8"/>
      <c r="O578" s="9"/>
      <c r="P578" s="9"/>
      <c r="Q578" s="9"/>
      <c r="R578" s="9"/>
      <c r="S578" s="9"/>
      <c r="T578" s="9"/>
    </row>
    <row r="579" spans="1:20" s="3" customFormat="1" ht="15.95" customHeight="1" x14ac:dyDescent="0.25">
      <c r="A579"/>
      <c r="B579" s="12" t="s">
        <v>636</v>
      </c>
      <c r="C579" s="7" t="s">
        <v>635</v>
      </c>
      <c r="D579" s="12" t="str">
        <f>LEFT(Table13[[#This Row],[Skill / Performance]],1)</f>
        <v>S</v>
      </c>
      <c r="E579" s="56" t="s">
        <v>33</v>
      </c>
      <c r="F579" s="12" t="s">
        <v>564</v>
      </c>
      <c r="G57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79" s="12"/>
      <c r="I579" s="12">
        <f ca="1">IF(ISBLANK(E579),"",IF(LEFT(E579,1)="P",3,IFERROR(IF(SEARCH(".",E579,3)&gt;0,IF(Table13[[#This Row],[Total]]&gt;0,1,Table13[[#This Row],[S Required]])),3)))</f>
        <v>1</v>
      </c>
      <c r="J579" s="12">
        <f>IF(ISBLANK(Table13[[#This Row],[Skill / Performance]]),"",COUNT(L579:AA579))</f>
        <v>0</v>
      </c>
      <c r="K579" s="12">
        <f ca="1">IF(Table13[[#This Row],[Total]]&gt;=Table13[[#This Row],[Required]],IF(Table13[[#This Row],[S Required]]=1,2,3),IF(Table13[[#This Row],[Total]]&gt;0,1,0))</f>
        <v>0</v>
      </c>
      <c r="L579" s="8"/>
      <c r="M579" s="8"/>
      <c r="N579" s="8"/>
      <c r="O579" s="9"/>
      <c r="P579" s="9"/>
      <c r="Q579" s="9"/>
      <c r="R579" s="9"/>
      <c r="S579" s="9"/>
      <c r="T579" s="9"/>
    </row>
    <row r="580" spans="1:20" s="3" customFormat="1" ht="15.95" customHeight="1" x14ac:dyDescent="0.25">
      <c r="A580"/>
      <c r="B580" s="12" t="s">
        <v>636</v>
      </c>
      <c r="C580" s="7" t="s">
        <v>635</v>
      </c>
      <c r="D580" s="12" t="str">
        <f>LEFT(Table13[[#This Row],[Skill / Performance]],1)</f>
        <v>S</v>
      </c>
      <c r="E580" s="56" t="s">
        <v>34</v>
      </c>
      <c r="F580" s="12" t="s">
        <v>459</v>
      </c>
      <c r="G58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0" s="12"/>
      <c r="I580" s="12">
        <f ca="1">IF(ISBLANK(E580),"",IF(LEFT(E580,1)="P",3,IFERROR(IF(SEARCH(".",E580,3)&gt;0,IF(Table13[[#This Row],[Total]]&gt;0,1,Table13[[#This Row],[S Required]])),3)))</f>
        <v>1</v>
      </c>
      <c r="J580" s="12">
        <f>IF(ISBLANK(Table13[[#This Row],[Skill / Performance]]),"",COUNT(L580:AA580))</f>
        <v>0</v>
      </c>
      <c r="K580" s="12">
        <f ca="1">IF(Table13[[#This Row],[Total]]&gt;=Table13[[#This Row],[Required]],IF(Table13[[#This Row],[S Required]]=1,2,3),IF(Table13[[#This Row],[Total]]&gt;0,1,0))</f>
        <v>0</v>
      </c>
      <c r="L580" s="8"/>
      <c r="M580" s="8"/>
      <c r="N580" s="8"/>
      <c r="O580" s="9"/>
      <c r="P580" s="9"/>
      <c r="Q580" s="9"/>
      <c r="R580" s="9"/>
      <c r="S580" s="9"/>
      <c r="T580" s="9"/>
    </row>
    <row r="581" spans="1:20" s="3" customFormat="1" ht="15.95" customHeight="1" x14ac:dyDescent="0.25">
      <c r="A581"/>
      <c r="B581" s="12" t="s">
        <v>636</v>
      </c>
      <c r="C581" s="7" t="s">
        <v>635</v>
      </c>
      <c r="D581" s="12" t="str">
        <f>LEFT(Table13[[#This Row],[Skill / Performance]],1)</f>
        <v>S</v>
      </c>
      <c r="E581" s="56" t="s">
        <v>35</v>
      </c>
      <c r="F581" s="12" t="s">
        <v>565</v>
      </c>
      <c r="G58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1" s="12"/>
      <c r="I581" s="12">
        <f ca="1">IF(ISBLANK(E581),"",IF(LEFT(E581,1)="P",3,IFERROR(IF(SEARCH(".",E581,3)&gt;0,IF(Table13[[#This Row],[Total]]&gt;0,1,Table13[[#This Row],[S Required]])),3)))</f>
        <v>1</v>
      </c>
      <c r="J581" s="12">
        <f>IF(ISBLANK(Table13[[#This Row],[Skill / Performance]]),"",COUNT(L581:AA581))</f>
        <v>0</v>
      </c>
      <c r="K581" s="12">
        <f ca="1">IF(Table13[[#This Row],[Total]]&gt;=Table13[[#This Row],[Required]],IF(Table13[[#This Row],[S Required]]=1,2,3),IF(Table13[[#This Row],[Total]]&gt;0,1,0))</f>
        <v>0</v>
      </c>
      <c r="L581" s="8"/>
      <c r="M581" s="8"/>
      <c r="N581" s="8"/>
      <c r="O581" s="9"/>
      <c r="P581" s="9"/>
      <c r="Q581" s="9"/>
      <c r="R581" s="9"/>
      <c r="S581" s="9"/>
      <c r="T581" s="9"/>
    </row>
    <row r="582" spans="1:20" s="3" customFormat="1" ht="15.95" customHeight="1" x14ac:dyDescent="0.25">
      <c r="A582"/>
      <c r="B582" s="12" t="s">
        <v>636</v>
      </c>
      <c r="C582" s="7" t="s">
        <v>635</v>
      </c>
      <c r="D582" s="12" t="str">
        <f>LEFT(Table13[[#This Row],[Skill / Performance]],1)</f>
        <v>S</v>
      </c>
      <c r="E582" s="56" t="s">
        <v>36</v>
      </c>
      <c r="F582" s="12" t="s">
        <v>566</v>
      </c>
      <c r="G58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2" s="12"/>
      <c r="I582" s="12">
        <f ca="1">IF(ISBLANK(E582),"",IF(LEFT(E582,1)="P",3,IFERROR(IF(SEARCH(".",E582,3)&gt;0,IF(Table13[[#This Row],[Total]]&gt;0,1,Table13[[#This Row],[S Required]])),3)))</f>
        <v>1</v>
      </c>
      <c r="J582" s="12">
        <f>IF(ISBLANK(Table13[[#This Row],[Skill / Performance]]),"",COUNT(L582:AA582))</f>
        <v>0</v>
      </c>
      <c r="K582" s="12">
        <f ca="1">IF(Table13[[#This Row],[Total]]&gt;=Table13[[#This Row],[Required]],IF(Table13[[#This Row],[S Required]]=1,2,3),IF(Table13[[#This Row],[Total]]&gt;0,1,0))</f>
        <v>0</v>
      </c>
      <c r="L582" s="8"/>
      <c r="M582" s="8"/>
      <c r="N582" s="8"/>
      <c r="O582" s="9"/>
      <c r="P582" s="9"/>
      <c r="Q582" s="9"/>
      <c r="R582" s="9"/>
      <c r="S582" s="9"/>
      <c r="T582" s="9"/>
    </row>
    <row r="583" spans="1:20" s="3" customFormat="1" ht="15.95" customHeight="1" x14ac:dyDescent="0.25">
      <c r="A583"/>
      <c r="B583" s="12" t="s">
        <v>636</v>
      </c>
      <c r="C583" s="7" t="s">
        <v>635</v>
      </c>
      <c r="D583" s="12" t="str">
        <f>LEFT(Table13[[#This Row],[Skill / Performance]],1)</f>
        <v>P</v>
      </c>
      <c r="E583" s="56" t="s">
        <v>130</v>
      </c>
      <c r="F583" s="12" t="s">
        <v>567</v>
      </c>
      <c r="G58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83" s="12"/>
      <c r="I583" s="12">
        <f>IF(ISBLANK(E583),"",IF(LEFT(E583,1)="P",3,IFERROR(IF(SEARCH(".",E583,3)&gt;0,IF(Table13[[#This Row],[Total]]&gt;0,1,Table13[[#This Row],[S Required]])),3)))</f>
        <v>3</v>
      </c>
      <c r="J583" s="12">
        <f>IF(ISBLANK(Table13[[#This Row],[Skill / Performance]]),"",COUNT(L583:AA583))</f>
        <v>0</v>
      </c>
      <c r="K583" s="12">
        <f>IF(Table13[[#This Row],[Total]]&gt;=Table13[[#This Row],[Required]],IF(Table13[[#This Row],[S Required]]=1,2,3),IF(Table13[[#This Row],[Total]]&gt;0,1,0))</f>
        <v>0</v>
      </c>
      <c r="L583" s="8"/>
      <c r="M583" s="8"/>
      <c r="N583" s="8"/>
      <c r="O583" s="9"/>
      <c r="P583" s="9"/>
      <c r="Q583" s="9"/>
      <c r="R583" s="9"/>
      <c r="S583" s="9"/>
      <c r="T583" s="9"/>
    </row>
    <row r="584" spans="1:20" s="3" customFormat="1" ht="15.95" customHeight="1" x14ac:dyDescent="0.25">
      <c r="A584"/>
      <c r="B584" s="12" t="s">
        <v>636</v>
      </c>
      <c r="C584" s="7" t="s">
        <v>635</v>
      </c>
      <c r="D584" s="12" t="str">
        <f>LEFT(Table13[[#This Row],[Skill / Performance]],1)</f>
        <v>P</v>
      </c>
      <c r="E584" s="56" t="s">
        <v>137</v>
      </c>
      <c r="F584" s="12" t="s">
        <v>531</v>
      </c>
      <c r="G58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84" s="12"/>
      <c r="I584" s="12">
        <f>IF(ISBLANK(E584),"",IF(LEFT(E584,1)="P",3,IFERROR(IF(SEARCH(".",E584,3)&gt;0,IF(Table13[[#This Row],[Total]]&gt;0,1,Table13[[#This Row],[S Required]])),3)))</f>
        <v>3</v>
      </c>
      <c r="J584" s="12">
        <f>IF(ISBLANK(Table13[[#This Row],[Skill / Performance]]),"",COUNT(L584:AA584))</f>
        <v>0</v>
      </c>
      <c r="K584" s="12">
        <f>IF(Table13[[#This Row],[Total]]&gt;=Table13[[#This Row],[Required]],IF(Table13[[#This Row],[S Required]]=1,2,3),IF(Table13[[#This Row],[Total]]&gt;0,1,0))</f>
        <v>0</v>
      </c>
      <c r="L584" s="8"/>
      <c r="M584" s="8"/>
      <c r="N584" s="8"/>
      <c r="O584" s="9"/>
      <c r="P584" s="9"/>
      <c r="Q584" s="9"/>
      <c r="R584" s="9"/>
      <c r="S584" s="9"/>
      <c r="T584" s="9"/>
    </row>
    <row r="585" spans="1:20" s="3" customFormat="1" ht="15.95" customHeight="1" x14ac:dyDescent="0.25">
      <c r="A585"/>
      <c r="B585" s="12" t="s">
        <v>636</v>
      </c>
      <c r="C585" s="7" t="s">
        <v>635</v>
      </c>
      <c r="D585" s="12" t="str">
        <f>LEFT(Table13[[#This Row],[Skill / Performance]],1)</f>
        <v>P</v>
      </c>
      <c r="E585" s="56" t="s">
        <v>142</v>
      </c>
      <c r="F585" s="12" t="s">
        <v>532</v>
      </c>
      <c r="G58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85" s="12"/>
      <c r="I585" s="12">
        <f>IF(ISBLANK(E585),"",IF(LEFT(E585,1)="P",3,IFERROR(IF(SEARCH(".",E585,3)&gt;0,IF(Table13[[#This Row],[Total]]&gt;0,1,Table13[[#This Row],[S Required]])),3)))</f>
        <v>3</v>
      </c>
      <c r="J585" s="12">
        <f>IF(ISBLANK(Table13[[#This Row],[Skill / Performance]]),"",COUNT(L585:AA585))</f>
        <v>0</v>
      </c>
      <c r="K585" s="12">
        <f>IF(Table13[[#This Row],[Total]]&gt;=Table13[[#This Row],[Required]],IF(Table13[[#This Row],[S Required]]=1,2,3),IF(Table13[[#This Row],[Total]]&gt;0,1,0))</f>
        <v>0</v>
      </c>
      <c r="L585" s="8"/>
      <c r="M585" s="8"/>
      <c r="N585" s="8"/>
      <c r="O585" s="9"/>
      <c r="P585" s="9"/>
      <c r="Q585" s="9"/>
      <c r="R585" s="9"/>
      <c r="S585" s="9"/>
      <c r="T585" s="9"/>
    </row>
    <row r="586" spans="1:20" s="3" customFormat="1" ht="15.95" customHeight="1" x14ac:dyDescent="0.25">
      <c r="A586"/>
      <c r="B586" s="12" t="s">
        <v>636</v>
      </c>
      <c r="C586" s="7" t="s">
        <v>635</v>
      </c>
      <c r="D586" s="12" t="str">
        <f>LEFT(Table13[[#This Row],[Skill / Performance]],1)</f>
        <v>S</v>
      </c>
      <c r="E586" s="56" t="s">
        <v>131</v>
      </c>
      <c r="F586" s="12" t="s">
        <v>568</v>
      </c>
      <c r="G586" s="7">
        <v>3</v>
      </c>
      <c r="H586" s="12">
        <f>COUNTIF(J587:J589, "&gt;0")</f>
        <v>0</v>
      </c>
      <c r="I586" s="12">
        <f>IF(ISBLANK(E586),"",IF(LEFT(E586,1)="P",3,IFERROR(IF(SEARCH(".",E586,3)&gt;0,IF(Table13[[#This Row],[Total]]&gt;0,1,Table13[[#This Row],[S Required]])),3)))</f>
        <v>3</v>
      </c>
      <c r="J586" s="12">
        <f>IF(ISBLANK(Table13[[#This Row],[Skill / Performance]]),"",COUNT(L586:AA586))</f>
        <v>0</v>
      </c>
      <c r="K586" s="12">
        <f>IF(Table13[[#This Row],[Total]]&gt;=Table13[[#This Row],[Required]],IF(Table13[[#This Row],[S Required]]=1,2,3),IF(Table13[[#This Row],[Total]]&gt;0,1,0))</f>
        <v>0</v>
      </c>
      <c r="L586" s="13" t="str">
        <f>IF(COUNTA(L587:L589)&gt;0,1,"")</f>
        <v/>
      </c>
      <c r="M586" s="13" t="str">
        <f t="shared" ref="M586:N586" si="130">IF(COUNTA(M587:M589)&gt;0,1,"")</f>
        <v/>
      </c>
      <c r="N586" s="13" t="str">
        <f t="shared" si="130"/>
        <v/>
      </c>
      <c r="O586" s="14" t="str">
        <f t="shared" ref="O586:T586" si="131">IF(COUNTA(O587:O589)&gt;0,1,"")</f>
        <v/>
      </c>
      <c r="P586" s="14" t="str">
        <f t="shared" si="131"/>
        <v/>
      </c>
      <c r="Q586" s="14" t="str">
        <f t="shared" si="131"/>
        <v/>
      </c>
      <c r="R586" s="14" t="str">
        <f t="shared" si="131"/>
        <v/>
      </c>
      <c r="S586" s="14" t="str">
        <f t="shared" si="131"/>
        <v/>
      </c>
      <c r="T586" s="14" t="str">
        <f t="shared" si="131"/>
        <v/>
      </c>
    </row>
    <row r="587" spans="1:20" s="3" customFormat="1" ht="15.95" customHeight="1" x14ac:dyDescent="0.25">
      <c r="A587"/>
      <c r="B587" s="12" t="s">
        <v>636</v>
      </c>
      <c r="C587" s="7" t="s">
        <v>635</v>
      </c>
      <c r="D587" s="12" t="str">
        <f>LEFT(Table13[[#This Row],[Skill / Performance]],1)</f>
        <v>S</v>
      </c>
      <c r="E587" s="56" t="s">
        <v>132</v>
      </c>
      <c r="F587" s="12" t="s">
        <v>349</v>
      </c>
      <c r="G58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7" s="12"/>
      <c r="I587" s="12">
        <f ca="1">IF(ISBLANK(E587),"",IF(LEFT(E587,1)="P",3,IFERROR(IF(SEARCH(".",E587,3)&gt;0,IF(Table13[[#This Row],[Total]]&gt;0,1,Table13[[#This Row],[S Required]])),3)))</f>
        <v>1</v>
      </c>
      <c r="J587" s="12">
        <f>IF(ISBLANK(Table13[[#This Row],[Skill / Performance]]),"",COUNT(L587:AA587))</f>
        <v>0</v>
      </c>
      <c r="K587" s="12">
        <f ca="1">IF(Table13[[#This Row],[Total]]&gt;=Table13[[#This Row],[Required]],IF(Table13[[#This Row],[S Required]]=1,2,3),IF(Table13[[#This Row],[Total]]&gt;0,1,0))</f>
        <v>0</v>
      </c>
      <c r="L587" s="8"/>
      <c r="M587" s="8"/>
      <c r="N587" s="8"/>
      <c r="O587" s="9"/>
      <c r="P587" s="9"/>
      <c r="Q587" s="9"/>
      <c r="R587" s="9"/>
      <c r="S587" s="9"/>
      <c r="T587" s="9"/>
    </row>
    <row r="588" spans="1:20" s="3" customFormat="1" ht="15.95" customHeight="1" x14ac:dyDescent="0.25">
      <c r="A588"/>
      <c r="B588" s="12" t="s">
        <v>636</v>
      </c>
      <c r="C588" s="7" t="s">
        <v>635</v>
      </c>
      <c r="D588" s="12" t="str">
        <f>LEFT(Table13[[#This Row],[Skill / Performance]],1)</f>
        <v>S</v>
      </c>
      <c r="E588" s="56" t="s">
        <v>153</v>
      </c>
      <c r="F588" s="12" t="s">
        <v>569</v>
      </c>
      <c r="G58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8" s="12"/>
      <c r="I588" s="12">
        <f ca="1">IF(ISBLANK(E588),"",IF(LEFT(E588,1)="P",3,IFERROR(IF(SEARCH(".",E588,3)&gt;0,IF(Table13[[#This Row],[Total]]&gt;0,1,Table13[[#This Row],[S Required]])),3)))</f>
        <v>1</v>
      </c>
      <c r="J588" s="12">
        <f>IF(ISBLANK(Table13[[#This Row],[Skill / Performance]]),"",COUNT(L588:AA588))</f>
        <v>0</v>
      </c>
      <c r="K588" s="12">
        <f ca="1">IF(Table13[[#This Row],[Total]]&gt;=Table13[[#This Row],[Required]],IF(Table13[[#This Row],[S Required]]=1,2,3),IF(Table13[[#This Row],[Total]]&gt;0,1,0))</f>
        <v>0</v>
      </c>
      <c r="L588" s="8"/>
      <c r="M588" s="8"/>
      <c r="N588" s="8"/>
      <c r="O588" s="9"/>
      <c r="P588" s="9"/>
      <c r="Q588" s="9"/>
      <c r="R588" s="9"/>
      <c r="S588" s="9"/>
      <c r="T588" s="9"/>
    </row>
    <row r="589" spans="1:20" s="3" customFormat="1" ht="15.95" customHeight="1" x14ac:dyDescent="0.25">
      <c r="A589"/>
      <c r="B589" s="12" t="s">
        <v>636</v>
      </c>
      <c r="C589" s="7" t="s">
        <v>635</v>
      </c>
      <c r="D589" s="12" t="str">
        <f>LEFT(Table13[[#This Row],[Skill / Performance]],1)</f>
        <v>S</v>
      </c>
      <c r="E589" s="56" t="s">
        <v>154</v>
      </c>
      <c r="F589" s="12" t="s">
        <v>570</v>
      </c>
      <c r="G58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89" s="12"/>
      <c r="I589" s="12">
        <f ca="1">IF(ISBLANK(E589),"",IF(LEFT(E589,1)="P",3,IFERROR(IF(SEARCH(".",E589,3)&gt;0,IF(Table13[[#This Row],[Total]]&gt;0,1,Table13[[#This Row],[S Required]])),3)))</f>
        <v>1</v>
      </c>
      <c r="J589" s="12">
        <f>IF(ISBLANK(Table13[[#This Row],[Skill / Performance]]),"",COUNT(L589:AA589))</f>
        <v>0</v>
      </c>
      <c r="K589" s="12">
        <f ca="1">IF(Table13[[#This Row],[Total]]&gt;=Table13[[#This Row],[Required]],IF(Table13[[#This Row],[S Required]]=1,2,3),IF(Table13[[#This Row],[Total]]&gt;0,1,0))</f>
        <v>0</v>
      </c>
      <c r="L589" s="8"/>
      <c r="M589" s="8"/>
      <c r="N589" s="8"/>
      <c r="O589" s="9"/>
      <c r="P589" s="9"/>
      <c r="Q589" s="9"/>
      <c r="R589" s="9"/>
      <c r="S589" s="9"/>
      <c r="T589" s="9"/>
    </row>
    <row r="590" spans="1:20" s="3" customFormat="1" ht="15.95" customHeight="1" x14ac:dyDescent="0.25">
      <c r="A590"/>
      <c r="B590" s="12" t="s">
        <v>636</v>
      </c>
      <c r="C590" s="7" t="s">
        <v>635</v>
      </c>
      <c r="D590" s="12" t="str">
        <f>LEFT(Table13[[#This Row],[Skill / Performance]],1)</f>
        <v>P</v>
      </c>
      <c r="E590" s="56" t="s">
        <v>143</v>
      </c>
      <c r="F590" s="12" t="s">
        <v>571</v>
      </c>
      <c r="G590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90" s="12"/>
      <c r="I590" s="12">
        <f>IF(ISBLANK(E590),"",IF(LEFT(E590,1)="P",3,IFERROR(IF(SEARCH(".",E590,3)&gt;0,IF(Table13[[#This Row],[Total]]&gt;0,1,Table13[[#This Row],[S Required]])),3)))</f>
        <v>3</v>
      </c>
      <c r="J590" s="12">
        <f>IF(ISBLANK(Table13[[#This Row],[Skill / Performance]]),"",COUNT(L590:AA590))</f>
        <v>0</v>
      </c>
      <c r="K590" s="12">
        <f>IF(Table13[[#This Row],[Total]]&gt;=Table13[[#This Row],[Required]],IF(Table13[[#This Row],[S Required]]=1,2,3),IF(Table13[[#This Row],[Total]]&gt;0,1,0))</f>
        <v>0</v>
      </c>
      <c r="L590" s="8"/>
      <c r="M590" s="8"/>
      <c r="N590" s="8"/>
      <c r="O590" s="9"/>
      <c r="P590" s="9"/>
      <c r="Q590" s="9"/>
      <c r="R590" s="9"/>
      <c r="S590" s="9"/>
      <c r="T590" s="9"/>
    </row>
    <row r="591" spans="1:20" s="3" customFormat="1" ht="15.95" customHeight="1" x14ac:dyDescent="0.25">
      <c r="A591"/>
      <c r="B591" s="12" t="s">
        <v>636</v>
      </c>
      <c r="C591" s="7" t="s">
        <v>635</v>
      </c>
      <c r="D591" s="12" t="str">
        <f>LEFT(Table13[[#This Row],[Skill / Performance]],1)</f>
        <v>P</v>
      </c>
      <c r="E591" s="56" t="s">
        <v>292</v>
      </c>
      <c r="F591" s="12" t="s">
        <v>572</v>
      </c>
      <c r="G59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591" s="12"/>
      <c r="I591" s="12">
        <f>IF(ISBLANK(E591),"",IF(LEFT(E591,1)="P",3,IFERROR(IF(SEARCH(".",E591,3)&gt;0,IF(Table13[[#This Row],[Total]]&gt;0,1,Table13[[#This Row],[S Required]])),3)))</f>
        <v>3</v>
      </c>
      <c r="J591" s="12">
        <f>IF(ISBLANK(Table13[[#This Row],[Skill / Performance]]),"",COUNT(L591:AA591))</f>
        <v>0</v>
      </c>
      <c r="K591" s="12">
        <f>IF(Table13[[#This Row],[Total]]&gt;=Table13[[#This Row],[Required]],IF(Table13[[#This Row],[S Required]]=1,2,3),IF(Table13[[#This Row],[Total]]&gt;0,1,0))</f>
        <v>0</v>
      </c>
      <c r="L591" s="8"/>
      <c r="M591" s="8"/>
      <c r="N591" s="8"/>
      <c r="O591" s="9"/>
      <c r="P591" s="9"/>
      <c r="Q591" s="9"/>
      <c r="R591" s="9"/>
      <c r="S591" s="9"/>
      <c r="T591" s="9"/>
    </row>
    <row r="592" spans="1:20" s="3" customFormat="1" ht="15.95" customHeight="1" x14ac:dyDescent="0.25">
      <c r="A592"/>
      <c r="B592" s="12" t="s">
        <v>636</v>
      </c>
      <c r="C592" s="7" t="s">
        <v>635</v>
      </c>
      <c r="D592" s="12" t="str">
        <f>LEFT(Table13[[#This Row],[Skill / Performance]],1)</f>
        <v>S</v>
      </c>
      <c r="E592" s="56" t="s">
        <v>134</v>
      </c>
      <c r="F592" s="12" t="s">
        <v>573</v>
      </c>
      <c r="G592" s="7">
        <v>1</v>
      </c>
      <c r="H592" s="12">
        <f>COUNTIF(J593:J597, "&gt;0")</f>
        <v>0</v>
      </c>
      <c r="I592" s="12">
        <f>IF(ISBLANK(E592),"",IF(LEFT(E592,1)="P",3,IFERROR(IF(SEARCH(".",E592,3)&gt;0,IF(Table13[[#This Row],[Total]]&gt;0,1,Table13[[#This Row],[S Required]])),3)))</f>
        <v>3</v>
      </c>
      <c r="J592" s="12">
        <f>IF(ISBLANK(Table13[[#This Row],[Skill / Performance]]),"",COUNT(L592:AA592))</f>
        <v>0</v>
      </c>
      <c r="K592" s="12">
        <f>IF(Table13[[#This Row],[Total]]&gt;=Table13[[#This Row],[Required]],IF(Table13[[#This Row],[S Required]]=1,2,3),IF(Table13[[#This Row],[Total]]&gt;0,1,0))</f>
        <v>0</v>
      </c>
      <c r="L592" s="13" t="str">
        <f>IF(COUNTA(L593:L597)&gt;0,1,"")</f>
        <v/>
      </c>
      <c r="M592" s="13" t="str">
        <f t="shared" ref="M592:N592" si="132">IF(COUNTA(M593:M597)&gt;0,1,"")</f>
        <v/>
      </c>
      <c r="N592" s="13" t="str">
        <f t="shared" si="132"/>
        <v/>
      </c>
      <c r="O592" s="14" t="str">
        <f t="shared" ref="O592:T592" si="133">IF(COUNTA(O593:O597)&gt;0,1,"")</f>
        <v/>
      </c>
      <c r="P592" s="14" t="str">
        <f t="shared" si="133"/>
        <v/>
      </c>
      <c r="Q592" s="14" t="str">
        <f t="shared" si="133"/>
        <v/>
      </c>
      <c r="R592" s="14" t="str">
        <f t="shared" si="133"/>
        <v/>
      </c>
      <c r="S592" s="14" t="str">
        <f t="shared" si="133"/>
        <v/>
      </c>
      <c r="T592" s="14" t="str">
        <f t="shared" si="133"/>
        <v/>
      </c>
    </row>
    <row r="593" spans="1:20" s="3" customFormat="1" ht="15.95" customHeight="1" x14ac:dyDescent="0.25">
      <c r="A593"/>
      <c r="B593" s="12" t="s">
        <v>636</v>
      </c>
      <c r="C593" s="7" t="s">
        <v>635</v>
      </c>
      <c r="D593" s="12" t="str">
        <f>LEFT(Table13[[#This Row],[Skill / Performance]],1)</f>
        <v>S</v>
      </c>
      <c r="E593" s="56" t="s">
        <v>135</v>
      </c>
      <c r="F593" s="12" t="s">
        <v>574</v>
      </c>
      <c r="G59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3" s="12"/>
      <c r="I593" s="12">
        <f ca="1">IF(ISBLANK(E593),"",IF(LEFT(E593,1)="P",3,IFERROR(IF(SEARCH(".",E593,3)&gt;0,IF(Table13[[#This Row],[Total]]&gt;0,1,Table13[[#This Row],[S Required]])),3)))</f>
        <v>1</v>
      </c>
      <c r="J593" s="12">
        <f>IF(ISBLANK(Table13[[#This Row],[Skill / Performance]]),"",COUNT(L593:AA593))</f>
        <v>0</v>
      </c>
      <c r="K593" s="12">
        <f ca="1">IF(Table13[[#This Row],[Total]]&gt;=Table13[[#This Row],[Required]],IF(Table13[[#This Row],[S Required]]=1,2,3),IF(Table13[[#This Row],[Total]]&gt;0,1,0))</f>
        <v>0</v>
      </c>
      <c r="L593" s="8"/>
      <c r="M593" s="8"/>
      <c r="N593" s="8"/>
      <c r="O593" s="9"/>
      <c r="P593" s="9"/>
      <c r="Q593" s="9"/>
      <c r="R593" s="9"/>
      <c r="S593" s="9"/>
      <c r="T593" s="9"/>
    </row>
    <row r="594" spans="1:20" s="3" customFormat="1" ht="15.95" customHeight="1" x14ac:dyDescent="0.25">
      <c r="A594"/>
      <c r="B594" s="12" t="s">
        <v>636</v>
      </c>
      <c r="C594" s="7" t="s">
        <v>635</v>
      </c>
      <c r="D594" s="12" t="str">
        <f>LEFT(Table13[[#This Row],[Skill / Performance]],1)</f>
        <v>S</v>
      </c>
      <c r="E594" s="56" t="s">
        <v>164</v>
      </c>
      <c r="F594" s="12" t="s">
        <v>575</v>
      </c>
      <c r="G59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4" s="12"/>
      <c r="I594" s="12">
        <f ca="1">IF(ISBLANK(E594),"",IF(LEFT(E594,1)="P",3,IFERROR(IF(SEARCH(".",E594,3)&gt;0,IF(Table13[[#This Row],[Total]]&gt;0,1,Table13[[#This Row],[S Required]])),3)))</f>
        <v>1</v>
      </c>
      <c r="J594" s="12">
        <f>IF(ISBLANK(Table13[[#This Row],[Skill / Performance]]),"",COUNT(L594:AA594))</f>
        <v>0</v>
      </c>
      <c r="K594" s="12">
        <f ca="1">IF(Table13[[#This Row],[Total]]&gt;=Table13[[#This Row],[Required]],IF(Table13[[#This Row],[S Required]]=1,2,3),IF(Table13[[#This Row],[Total]]&gt;0,1,0))</f>
        <v>0</v>
      </c>
      <c r="L594" s="8"/>
      <c r="M594" s="8"/>
      <c r="N594" s="8"/>
      <c r="O594" s="9"/>
      <c r="P594" s="9"/>
      <c r="Q594" s="9"/>
      <c r="R594" s="9"/>
      <c r="S594" s="9"/>
      <c r="T594" s="9"/>
    </row>
    <row r="595" spans="1:20" s="3" customFormat="1" ht="15.95" customHeight="1" x14ac:dyDescent="0.25">
      <c r="A595"/>
      <c r="B595" s="12" t="s">
        <v>636</v>
      </c>
      <c r="C595" s="7" t="s">
        <v>635</v>
      </c>
      <c r="D595" s="12" t="str">
        <f>LEFT(Table13[[#This Row],[Skill / Performance]],1)</f>
        <v>S</v>
      </c>
      <c r="E595" s="56" t="s">
        <v>165</v>
      </c>
      <c r="F595" s="12" t="s">
        <v>576</v>
      </c>
      <c r="G59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5" s="12"/>
      <c r="I595" s="12">
        <f ca="1">IF(ISBLANK(E595),"",IF(LEFT(E595,1)="P",3,IFERROR(IF(SEARCH(".",E595,3)&gt;0,IF(Table13[[#This Row],[Total]]&gt;0,1,Table13[[#This Row],[S Required]])),3)))</f>
        <v>1</v>
      </c>
      <c r="J595" s="12">
        <f>IF(ISBLANK(Table13[[#This Row],[Skill / Performance]]),"",COUNT(L595:AA595))</f>
        <v>0</v>
      </c>
      <c r="K595" s="12">
        <f ca="1">IF(Table13[[#This Row],[Total]]&gt;=Table13[[#This Row],[Required]],IF(Table13[[#This Row],[S Required]]=1,2,3),IF(Table13[[#This Row],[Total]]&gt;0,1,0))</f>
        <v>0</v>
      </c>
      <c r="L595" s="8"/>
      <c r="M595" s="8"/>
      <c r="N595" s="8"/>
      <c r="O595" s="9"/>
      <c r="P595" s="9"/>
      <c r="Q595" s="9"/>
      <c r="R595" s="9"/>
      <c r="S595" s="9"/>
      <c r="T595" s="9"/>
    </row>
    <row r="596" spans="1:20" s="3" customFormat="1" ht="15.95" customHeight="1" x14ac:dyDescent="0.25">
      <c r="A596"/>
      <c r="B596" s="12" t="s">
        <v>636</v>
      </c>
      <c r="C596" s="7" t="s">
        <v>635</v>
      </c>
      <c r="D596" s="12" t="str">
        <f>LEFT(Table13[[#This Row],[Skill / Performance]],1)</f>
        <v>S</v>
      </c>
      <c r="E596" s="56" t="s">
        <v>166</v>
      </c>
      <c r="F596" s="12" t="s">
        <v>386</v>
      </c>
      <c r="G59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6" s="12"/>
      <c r="I596" s="12">
        <f ca="1">IF(ISBLANK(E596),"",IF(LEFT(E596,1)="P",3,IFERROR(IF(SEARCH(".",E596,3)&gt;0,IF(Table13[[#This Row],[Total]]&gt;0,1,Table13[[#This Row],[S Required]])),3)))</f>
        <v>1</v>
      </c>
      <c r="J596" s="12">
        <f>IF(ISBLANK(Table13[[#This Row],[Skill / Performance]]),"",COUNT(L596:AA596))</f>
        <v>0</v>
      </c>
      <c r="K596" s="12">
        <f ca="1">IF(Table13[[#This Row],[Total]]&gt;=Table13[[#This Row],[Required]],IF(Table13[[#This Row],[S Required]]=1,2,3),IF(Table13[[#This Row],[Total]]&gt;0,1,0))</f>
        <v>0</v>
      </c>
      <c r="L596" s="8"/>
      <c r="M596" s="8"/>
      <c r="N596" s="8"/>
      <c r="O596" s="9"/>
      <c r="P596" s="9"/>
      <c r="Q596" s="9"/>
      <c r="R596" s="9"/>
      <c r="S596" s="9"/>
      <c r="T596" s="9"/>
    </row>
    <row r="597" spans="1:20" s="3" customFormat="1" ht="15.95" customHeight="1" x14ac:dyDescent="0.25">
      <c r="A597"/>
      <c r="B597" s="12" t="s">
        <v>636</v>
      </c>
      <c r="C597" s="7" t="s">
        <v>635</v>
      </c>
      <c r="D597" s="12" t="str">
        <f>LEFT(Table13[[#This Row],[Skill / Performance]],1)</f>
        <v>S</v>
      </c>
      <c r="E597" s="56" t="s">
        <v>167</v>
      </c>
      <c r="F597" s="12" t="s">
        <v>577</v>
      </c>
      <c r="G59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7" s="12"/>
      <c r="I597" s="12">
        <f ca="1">IF(ISBLANK(E597),"",IF(LEFT(E597,1)="P",3,IFERROR(IF(SEARCH(".",E597,3)&gt;0,IF(Table13[[#This Row],[Total]]&gt;0,1,Table13[[#This Row],[S Required]])),3)))</f>
        <v>1</v>
      </c>
      <c r="J597" s="12">
        <f>IF(ISBLANK(Table13[[#This Row],[Skill / Performance]]),"",COUNT(L597:AA597))</f>
        <v>0</v>
      </c>
      <c r="K597" s="12">
        <f ca="1">IF(Table13[[#This Row],[Total]]&gt;=Table13[[#This Row],[Required]],IF(Table13[[#This Row],[S Required]]=1,2,3),IF(Table13[[#This Row],[Total]]&gt;0,1,0))</f>
        <v>0</v>
      </c>
      <c r="L597" s="8"/>
      <c r="M597" s="8"/>
      <c r="N597" s="8"/>
      <c r="O597" s="9"/>
      <c r="P597" s="9"/>
      <c r="Q597" s="9"/>
      <c r="R597" s="9"/>
      <c r="S597" s="9"/>
      <c r="T597" s="9"/>
    </row>
    <row r="598" spans="1:20" s="3" customFormat="1" ht="15.95" customHeight="1" x14ac:dyDescent="0.25">
      <c r="A598"/>
      <c r="B598" s="12" t="s">
        <v>636</v>
      </c>
      <c r="C598" s="7" t="s">
        <v>635</v>
      </c>
      <c r="D598" s="12" t="str">
        <f>LEFT(Table13[[#This Row],[Skill / Performance]],1)</f>
        <v>S</v>
      </c>
      <c r="E598" s="56" t="s">
        <v>138</v>
      </c>
      <c r="F598" s="12" t="s">
        <v>578</v>
      </c>
      <c r="G598" s="7">
        <v>4</v>
      </c>
      <c r="H598" s="12">
        <f>COUNTIF(J599:J602, "&gt;0")</f>
        <v>0</v>
      </c>
      <c r="I598" s="12">
        <f>IF(ISBLANK(E598),"",IF(LEFT(E598,1)="P",3,IFERROR(IF(SEARCH(".",E598,3)&gt;0,IF(Table13[[#This Row],[Total]]&gt;0,1,Table13[[#This Row],[S Required]])),3)))</f>
        <v>3</v>
      </c>
      <c r="J598" s="12">
        <f>IF(ISBLANK(Table13[[#This Row],[Skill / Performance]]),"",COUNT(L598:AA598))</f>
        <v>0</v>
      </c>
      <c r="K598" s="12">
        <f>IF(Table13[[#This Row],[Total]]&gt;=Table13[[#This Row],[Required]],IF(Table13[[#This Row],[S Required]]=1,2,3),IF(Table13[[#This Row],[Total]]&gt;0,1,0))</f>
        <v>0</v>
      </c>
      <c r="L598" s="13" t="str">
        <f>IF(COUNTA(L599:L602)&gt;0,1,"")</f>
        <v/>
      </c>
      <c r="M598" s="13" t="str">
        <f t="shared" ref="M598:N598" si="134">IF(COUNTA(M599:M602)&gt;0,1,"")</f>
        <v/>
      </c>
      <c r="N598" s="13" t="str">
        <f t="shared" si="134"/>
        <v/>
      </c>
      <c r="O598" s="14" t="str">
        <f t="shared" ref="O598:T598" si="135">IF(COUNTA(O599:O602)&gt;0,1,"")</f>
        <v/>
      </c>
      <c r="P598" s="14" t="str">
        <f t="shared" si="135"/>
        <v/>
      </c>
      <c r="Q598" s="14" t="str">
        <f t="shared" si="135"/>
        <v/>
      </c>
      <c r="R598" s="14" t="str">
        <f t="shared" si="135"/>
        <v/>
      </c>
      <c r="S598" s="14" t="str">
        <f t="shared" si="135"/>
        <v/>
      </c>
      <c r="T598" s="14" t="str">
        <f t="shared" si="135"/>
        <v/>
      </c>
    </row>
    <row r="599" spans="1:20" s="3" customFormat="1" ht="15.95" customHeight="1" x14ac:dyDescent="0.25">
      <c r="A599"/>
      <c r="B599" s="12" t="s">
        <v>636</v>
      </c>
      <c r="C599" s="7" t="s">
        <v>635</v>
      </c>
      <c r="D599" s="12" t="str">
        <f>LEFT(Table13[[#This Row],[Skill / Performance]],1)</f>
        <v>S</v>
      </c>
      <c r="E599" s="56" t="s">
        <v>139</v>
      </c>
      <c r="F599" s="12" t="s">
        <v>579</v>
      </c>
      <c r="G59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599" s="12"/>
      <c r="I599" s="12">
        <f ca="1">IF(ISBLANK(E599),"",IF(LEFT(E599,1)="P",3,IFERROR(IF(SEARCH(".",E599,3)&gt;0,IF(Table13[[#This Row],[Total]]&gt;0,1,Table13[[#This Row],[S Required]])),3)))</f>
        <v>1</v>
      </c>
      <c r="J599" s="12">
        <f>IF(ISBLANK(Table13[[#This Row],[Skill / Performance]]),"",COUNT(L599:AA599))</f>
        <v>0</v>
      </c>
      <c r="K599" s="12">
        <f ca="1">IF(Table13[[#This Row],[Total]]&gt;=Table13[[#This Row],[Required]],IF(Table13[[#This Row],[S Required]]=1,2,3),IF(Table13[[#This Row],[Total]]&gt;0,1,0))</f>
        <v>0</v>
      </c>
      <c r="L599" s="8"/>
      <c r="M599" s="8"/>
      <c r="N599" s="8"/>
      <c r="O599" s="9"/>
      <c r="P599" s="9"/>
      <c r="Q599" s="9"/>
      <c r="R599" s="9"/>
      <c r="S599" s="9"/>
      <c r="T599" s="9"/>
    </row>
    <row r="600" spans="1:20" s="3" customFormat="1" ht="15.95" customHeight="1" x14ac:dyDescent="0.25">
      <c r="A600"/>
      <c r="B600" s="12" t="s">
        <v>636</v>
      </c>
      <c r="C600" s="7" t="s">
        <v>635</v>
      </c>
      <c r="D600" s="12" t="str">
        <f>LEFT(Table13[[#This Row],[Skill / Performance]],1)</f>
        <v>S</v>
      </c>
      <c r="E600" s="56" t="s">
        <v>140</v>
      </c>
      <c r="F600" s="12" t="s">
        <v>580</v>
      </c>
      <c r="G60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0" s="12"/>
      <c r="I600" s="12">
        <f ca="1">IF(ISBLANK(E600),"",IF(LEFT(E600,1)="P",3,IFERROR(IF(SEARCH(".",E600,3)&gt;0,IF(Table13[[#This Row],[Total]]&gt;0,1,Table13[[#This Row],[S Required]])),3)))</f>
        <v>1</v>
      </c>
      <c r="J600" s="12">
        <f>IF(ISBLANK(Table13[[#This Row],[Skill / Performance]]),"",COUNT(L600:AA600))</f>
        <v>0</v>
      </c>
      <c r="K600" s="12">
        <f ca="1">IF(Table13[[#This Row],[Total]]&gt;=Table13[[#This Row],[Required]],IF(Table13[[#This Row],[S Required]]=1,2,3),IF(Table13[[#This Row],[Total]]&gt;0,1,0))</f>
        <v>0</v>
      </c>
      <c r="L600" s="8"/>
      <c r="M600" s="8"/>
      <c r="N600" s="8"/>
      <c r="O600" s="9"/>
      <c r="P600" s="9"/>
      <c r="Q600" s="9"/>
      <c r="R600" s="9"/>
      <c r="S600" s="9"/>
      <c r="T600" s="9"/>
    </row>
    <row r="601" spans="1:20" s="3" customFormat="1" ht="15.95" customHeight="1" x14ac:dyDescent="0.25">
      <c r="A601"/>
      <c r="B601" s="12" t="s">
        <v>636</v>
      </c>
      <c r="C601" s="7" t="s">
        <v>635</v>
      </c>
      <c r="D601" s="12" t="str">
        <f>LEFT(Table13[[#This Row],[Skill / Performance]],1)</f>
        <v>S</v>
      </c>
      <c r="E601" s="56" t="s">
        <v>141</v>
      </c>
      <c r="F601" s="12" t="s">
        <v>581</v>
      </c>
      <c r="G60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1" s="12"/>
      <c r="I601" s="12">
        <f ca="1">IF(ISBLANK(E601),"",IF(LEFT(E601,1)="P",3,IFERROR(IF(SEARCH(".",E601,3)&gt;0,IF(Table13[[#This Row],[Total]]&gt;0,1,Table13[[#This Row],[S Required]])),3)))</f>
        <v>1</v>
      </c>
      <c r="J601" s="12">
        <f>IF(ISBLANK(Table13[[#This Row],[Skill / Performance]]),"",COUNT(L601:AA601))</f>
        <v>0</v>
      </c>
      <c r="K601" s="12">
        <f ca="1">IF(Table13[[#This Row],[Total]]&gt;=Table13[[#This Row],[Required]],IF(Table13[[#This Row],[S Required]]=1,2,3),IF(Table13[[#This Row],[Total]]&gt;0,1,0))</f>
        <v>0</v>
      </c>
      <c r="L601" s="8"/>
      <c r="M601" s="8"/>
      <c r="N601" s="8"/>
      <c r="O601" s="9"/>
      <c r="P601" s="9"/>
      <c r="Q601" s="9"/>
      <c r="R601" s="9"/>
      <c r="S601" s="9"/>
      <c r="T601" s="9"/>
    </row>
    <row r="602" spans="1:20" s="3" customFormat="1" ht="15.95" customHeight="1" x14ac:dyDescent="0.25">
      <c r="A602"/>
      <c r="B602" s="12" t="s">
        <v>636</v>
      </c>
      <c r="C602" s="7" t="s">
        <v>635</v>
      </c>
      <c r="D602" s="12" t="str">
        <f>LEFT(Table13[[#This Row],[Skill / Performance]],1)</f>
        <v>S</v>
      </c>
      <c r="E602" s="56" t="s">
        <v>209</v>
      </c>
      <c r="F602" s="12" t="s">
        <v>384</v>
      </c>
      <c r="G60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2" s="12"/>
      <c r="I602" s="12">
        <f ca="1">IF(ISBLANK(E602),"",IF(LEFT(E602,1)="P",3,IFERROR(IF(SEARCH(".",E602,3)&gt;0,IF(Table13[[#This Row],[Total]]&gt;0,1,Table13[[#This Row],[S Required]])),3)))</f>
        <v>1</v>
      </c>
      <c r="J602" s="12">
        <f>IF(ISBLANK(Table13[[#This Row],[Skill / Performance]]),"",COUNT(L602:AA602))</f>
        <v>0</v>
      </c>
      <c r="K602" s="12">
        <f ca="1">IF(Table13[[#This Row],[Total]]&gt;=Table13[[#This Row],[Required]],IF(Table13[[#This Row],[S Required]]=1,2,3),IF(Table13[[#This Row],[Total]]&gt;0,1,0))</f>
        <v>0</v>
      </c>
      <c r="L602" s="8"/>
      <c r="M602" s="8"/>
      <c r="N602" s="8"/>
      <c r="O602" s="9"/>
      <c r="P602" s="9"/>
      <c r="Q602" s="9"/>
      <c r="R602" s="9"/>
      <c r="S602" s="9"/>
      <c r="T602" s="9"/>
    </row>
    <row r="603" spans="1:20" s="3" customFormat="1" ht="15.95" customHeight="1" x14ac:dyDescent="0.25">
      <c r="A603"/>
      <c r="B603" s="12" t="s">
        <v>636</v>
      </c>
      <c r="C603" s="7" t="s">
        <v>635</v>
      </c>
      <c r="D603" s="12" t="str">
        <f>LEFT(Table13[[#This Row],[Skill / Performance]],1)</f>
        <v>S</v>
      </c>
      <c r="E603" s="56" t="s">
        <v>144</v>
      </c>
      <c r="F603" s="12" t="s">
        <v>582</v>
      </c>
      <c r="G603" s="7">
        <v>3</v>
      </c>
      <c r="H603" s="12">
        <f>COUNTIF(J604:J606, "&gt;0")</f>
        <v>0</v>
      </c>
      <c r="I603" s="12">
        <f>IF(ISBLANK(E603),"",IF(LEFT(E603,1)="P",3,IFERROR(IF(SEARCH(".",E603,3)&gt;0,IF(Table13[[#This Row],[Total]]&gt;0,1,Table13[[#This Row],[S Required]])),3)))</f>
        <v>3</v>
      </c>
      <c r="J603" s="12">
        <f>IF(ISBLANK(Table13[[#This Row],[Skill / Performance]]),"",COUNT(L603:AA603))</f>
        <v>0</v>
      </c>
      <c r="K603" s="12">
        <f>IF(Table13[[#This Row],[Total]]&gt;=Table13[[#This Row],[Required]],IF(Table13[[#This Row],[S Required]]=1,2,3),IF(Table13[[#This Row],[Total]]&gt;0,1,0))</f>
        <v>0</v>
      </c>
      <c r="L603" s="13" t="str">
        <f>IF(COUNTA(L604:L606)&gt;0,1,"")</f>
        <v/>
      </c>
      <c r="M603" s="13" t="str">
        <f t="shared" ref="M603:N603" si="136">IF(COUNTA(M604:M606)&gt;0,1,"")</f>
        <v/>
      </c>
      <c r="N603" s="13" t="str">
        <f t="shared" si="136"/>
        <v/>
      </c>
      <c r="O603" s="14" t="str">
        <f t="shared" ref="O603:T603" si="137">IF(COUNTA(O604:O606)&gt;0,1,"")</f>
        <v/>
      </c>
      <c r="P603" s="14" t="str">
        <f t="shared" si="137"/>
        <v/>
      </c>
      <c r="Q603" s="14" t="str">
        <f t="shared" si="137"/>
        <v/>
      </c>
      <c r="R603" s="14" t="str">
        <f t="shared" si="137"/>
        <v/>
      </c>
      <c r="S603" s="14" t="str">
        <f t="shared" si="137"/>
        <v/>
      </c>
      <c r="T603" s="14" t="str">
        <f t="shared" si="137"/>
        <v/>
      </c>
    </row>
    <row r="604" spans="1:20" s="3" customFormat="1" ht="15.95" customHeight="1" x14ac:dyDescent="0.25">
      <c r="A604"/>
      <c r="B604" s="12" t="s">
        <v>636</v>
      </c>
      <c r="C604" s="7" t="s">
        <v>635</v>
      </c>
      <c r="D604" s="12" t="str">
        <f>LEFT(Table13[[#This Row],[Skill / Performance]],1)</f>
        <v>S</v>
      </c>
      <c r="E604" s="56" t="s">
        <v>145</v>
      </c>
      <c r="F604" s="12" t="s">
        <v>374</v>
      </c>
      <c r="G60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4" s="12"/>
      <c r="I604" s="12">
        <f ca="1">IF(ISBLANK(E604),"",IF(LEFT(E604,1)="P",3,IFERROR(IF(SEARCH(".",E604,3)&gt;0,IF(Table13[[#This Row],[Total]]&gt;0,1,Table13[[#This Row],[S Required]])),3)))</f>
        <v>1</v>
      </c>
      <c r="J604" s="12">
        <f>IF(ISBLANK(Table13[[#This Row],[Skill / Performance]]),"",COUNT(L604:AA604))</f>
        <v>0</v>
      </c>
      <c r="K604" s="12">
        <f ca="1">IF(Table13[[#This Row],[Total]]&gt;=Table13[[#This Row],[Required]],IF(Table13[[#This Row],[S Required]]=1,2,3),IF(Table13[[#This Row],[Total]]&gt;0,1,0))</f>
        <v>0</v>
      </c>
      <c r="L604" s="8"/>
      <c r="M604" s="8"/>
      <c r="N604" s="8"/>
      <c r="O604" s="9"/>
      <c r="P604" s="9"/>
      <c r="Q604" s="9"/>
      <c r="R604" s="9"/>
      <c r="S604" s="9"/>
      <c r="T604" s="9"/>
    </row>
    <row r="605" spans="1:20" s="3" customFormat="1" ht="15.95" customHeight="1" x14ac:dyDescent="0.25">
      <c r="A605"/>
      <c r="B605" s="12" t="s">
        <v>636</v>
      </c>
      <c r="C605" s="7" t="s">
        <v>635</v>
      </c>
      <c r="D605" s="12" t="str">
        <f>LEFT(Table13[[#This Row],[Skill / Performance]],1)</f>
        <v>S</v>
      </c>
      <c r="E605" s="56" t="s">
        <v>146</v>
      </c>
      <c r="F605" s="12" t="s">
        <v>377</v>
      </c>
      <c r="G60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5" s="12"/>
      <c r="I605" s="12">
        <f ca="1">IF(ISBLANK(E605),"",IF(LEFT(E605,1)="P",3,IFERROR(IF(SEARCH(".",E605,3)&gt;0,IF(Table13[[#This Row],[Total]]&gt;0,1,Table13[[#This Row],[S Required]])),3)))</f>
        <v>1</v>
      </c>
      <c r="J605" s="12">
        <f>IF(ISBLANK(Table13[[#This Row],[Skill / Performance]]),"",COUNT(L605:AA605))</f>
        <v>0</v>
      </c>
      <c r="K605" s="12">
        <f ca="1">IF(Table13[[#This Row],[Total]]&gt;=Table13[[#This Row],[Required]],IF(Table13[[#This Row],[S Required]]=1,2,3),IF(Table13[[#This Row],[Total]]&gt;0,1,0))</f>
        <v>0</v>
      </c>
      <c r="L605" s="8"/>
      <c r="M605" s="8"/>
      <c r="N605" s="8"/>
      <c r="O605" s="9"/>
      <c r="P605" s="9"/>
      <c r="Q605" s="9"/>
      <c r="R605" s="9"/>
      <c r="S605" s="9"/>
      <c r="T605" s="9"/>
    </row>
    <row r="606" spans="1:20" s="3" customFormat="1" ht="15.95" customHeight="1" x14ac:dyDescent="0.25">
      <c r="A606"/>
      <c r="B606" s="12" t="s">
        <v>636</v>
      </c>
      <c r="C606" s="7" t="s">
        <v>635</v>
      </c>
      <c r="D606" s="12" t="str">
        <f>LEFT(Table13[[#This Row],[Skill / Performance]],1)</f>
        <v>S</v>
      </c>
      <c r="E606" s="56" t="s">
        <v>174</v>
      </c>
      <c r="F606" s="12" t="s">
        <v>343</v>
      </c>
      <c r="G60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6" s="12"/>
      <c r="I606" s="12">
        <f ca="1">IF(ISBLANK(E606),"",IF(LEFT(E606,1)="P",3,IFERROR(IF(SEARCH(".",E606,3)&gt;0,IF(Table13[[#This Row],[Total]]&gt;0,1,Table13[[#This Row],[S Required]])),3)))</f>
        <v>1</v>
      </c>
      <c r="J606" s="12">
        <f>IF(ISBLANK(Table13[[#This Row],[Skill / Performance]]),"",COUNT(L606:AA606))</f>
        <v>0</v>
      </c>
      <c r="K606" s="12">
        <f ca="1">IF(Table13[[#This Row],[Total]]&gt;=Table13[[#This Row],[Required]],IF(Table13[[#This Row],[S Required]]=1,2,3),IF(Table13[[#This Row],[Total]]&gt;0,1,0))</f>
        <v>0</v>
      </c>
      <c r="L606" s="8"/>
      <c r="M606" s="8"/>
      <c r="N606" s="8"/>
      <c r="O606" s="9"/>
      <c r="P606" s="9"/>
      <c r="Q606" s="9"/>
      <c r="R606" s="9"/>
      <c r="S606" s="9"/>
      <c r="T606" s="9"/>
    </row>
    <row r="607" spans="1:20" s="3" customFormat="1" ht="15.95" customHeight="1" x14ac:dyDescent="0.25">
      <c r="A607"/>
      <c r="B607" s="12" t="s">
        <v>636</v>
      </c>
      <c r="C607" s="7" t="s">
        <v>635</v>
      </c>
      <c r="D607" s="12" t="str">
        <f>LEFT(Table13[[#This Row],[Skill / Performance]],1)</f>
        <v>S</v>
      </c>
      <c r="E607" s="56" t="s">
        <v>148</v>
      </c>
      <c r="F607" s="12" t="s">
        <v>583</v>
      </c>
      <c r="G607" s="7">
        <v>2</v>
      </c>
      <c r="H607" s="12">
        <f>COUNTIF(J608:J611, "&gt;0")</f>
        <v>0</v>
      </c>
      <c r="I607" s="12">
        <f>IF(ISBLANK(E607),"",IF(LEFT(E607,1)="P",3,IFERROR(IF(SEARCH(".",E607,3)&gt;0,IF(Table13[[#This Row],[Total]]&gt;0,1,Table13[[#This Row],[S Required]])),3)))</f>
        <v>3</v>
      </c>
      <c r="J607" s="12">
        <f>IF(ISBLANK(Table13[[#This Row],[Skill / Performance]]),"",COUNT(L607:AA607))</f>
        <v>0</v>
      </c>
      <c r="K607" s="12">
        <f>IF(Table13[[#This Row],[Total]]&gt;=Table13[[#This Row],[Required]],IF(Table13[[#This Row],[S Required]]=1,2,3),IF(Table13[[#This Row],[Total]]&gt;0,1,0))</f>
        <v>0</v>
      </c>
      <c r="L607" s="13" t="str">
        <f>IF(COUNTA(L608:L611)&gt;0,1,"")</f>
        <v/>
      </c>
      <c r="M607" s="13" t="str">
        <f t="shared" ref="M607:N607" si="138">IF(COUNTA(M608:M611)&gt;0,1,"")</f>
        <v/>
      </c>
      <c r="N607" s="13" t="str">
        <f t="shared" si="138"/>
        <v/>
      </c>
      <c r="O607" s="14" t="str">
        <f t="shared" ref="O607:T607" si="139">IF(COUNTA(O608:O611)&gt;0,1,"")</f>
        <v/>
      </c>
      <c r="P607" s="14" t="str">
        <f t="shared" si="139"/>
        <v/>
      </c>
      <c r="Q607" s="14" t="str">
        <f t="shared" si="139"/>
        <v/>
      </c>
      <c r="R607" s="14" t="str">
        <f t="shared" si="139"/>
        <v/>
      </c>
      <c r="S607" s="14" t="str">
        <f t="shared" si="139"/>
        <v/>
      </c>
      <c r="T607" s="14" t="str">
        <f t="shared" si="139"/>
        <v/>
      </c>
    </row>
    <row r="608" spans="1:20" s="3" customFormat="1" ht="15.95" customHeight="1" x14ac:dyDescent="0.25">
      <c r="A608"/>
      <c r="B608" s="12" t="s">
        <v>636</v>
      </c>
      <c r="C608" s="7" t="s">
        <v>635</v>
      </c>
      <c r="D608" s="12" t="str">
        <f>LEFT(Table13[[#This Row],[Skill / Performance]],1)</f>
        <v>S</v>
      </c>
      <c r="E608" s="56" t="s">
        <v>149</v>
      </c>
      <c r="F608" s="12" t="s">
        <v>584</v>
      </c>
      <c r="G60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8" s="12"/>
      <c r="I608" s="12">
        <f ca="1">IF(ISBLANK(E608),"",IF(LEFT(E608,1)="P",3,IFERROR(IF(SEARCH(".",E608,3)&gt;0,IF(Table13[[#This Row],[Total]]&gt;0,1,Table13[[#This Row],[S Required]])),3)))</f>
        <v>1</v>
      </c>
      <c r="J608" s="12">
        <f>IF(ISBLANK(Table13[[#This Row],[Skill / Performance]]),"",COUNT(L608:AA608))</f>
        <v>0</v>
      </c>
      <c r="K608" s="12">
        <f ca="1">IF(Table13[[#This Row],[Total]]&gt;=Table13[[#This Row],[Required]],IF(Table13[[#This Row],[S Required]]=1,2,3),IF(Table13[[#This Row],[Total]]&gt;0,1,0))</f>
        <v>0</v>
      </c>
      <c r="L608" s="8"/>
      <c r="M608" s="8"/>
      <c r="N608" s="8"/>
      <c r="O608" s="9"/>
      <c r="P608" s="9"/>
      <c r="Q608" s="9"/>
      <c r="R608" s="9"/>
      <c r="S608" s="9"/>
      <c r="T608" s="9"/>
    </row>
    <row r="609" spans="1:20" s="3" customFormat="1" ht="15.95" customHeight="1" x14ac:dyDescent="0.25">
      <c r="A609"/>
      <c r="B609" s="12" t="s">
        <v>636</v>
      </c>
      <c r="C609" s="7" t="s">
        <v>635</v>
      </c>
      <c r="D609" s="12" t="str">
        <f>LEFT(Table13[[#This Row],[Skill / Performance]],1)</f>
        <v>S</v>
      </c>
      <c r="E609" s="56" t="s">
        <v>150</v>
      </c>
      <c r="F609" s="12" t="s">
        <v>585</v>
      </c>
      <c r="G60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09" s="12"/>
      <c r="I609" s="12">
        <f ca="1">IF(ISBLANK(E609),"",IF(LEFT(E609,1)="P",3,IFERROR(IF(SEARCH(".",E609,3)&gt;0,IF(Table13[[#This Row],[Total]]&gt;0,1,Table13[[#This Row],[S Required]])),3)))</f>
        <v>1</v>
      </c>
      <c r="J609" s="12">
        <f>IF(ISBLANK(Table13[[#This Row],[Skill / Performance]]),"",COUNT(L609:AA609))</f>
        <v>0</v>
      </c>
      <c r="K609" s="12">
        <f ca="1">IF(Table13[[#This Row],[Total]]&gt;=Table13[[#This Row],[Required]],IF(Table13[[#This Row],[S Required]]=1,2,3),IF(Table13[[#This Row],[Total]]&gt;0,1,0))</f>
        <v>0</v>
      </c>
      <c r="L609" s="8"/>
      <c r="M609" s="8"/>
      <c r="N609" s="8"/>
      <c r="O609" s="9"/>
      <c r="P609" s="9"/>
      <c r="Q609" s="9"/>
      <c r="R609" s="9"/>
      <c r="S609" s="9"/>
      <c r="T609" s="9"/>
    </row>
    <row r="610" spans="1:20" s="3" customFormat="1" ht="15.95" customHeight="1" x14ac:dyDescent="0.25">
      <c r="A610"/>
      <c r="B610" s="12" t="s">
        <v>636</v>
      </c>
      <c r="C610" s="7" t="s">
        <v>635</v>
      </c>
      <c r="D610" s="12" t="str">
        <f>LEFT(Table13[[#This Row],[Skill / Performance]],1)</f>
        <v>S</v>
      </c>
      <c r="E610" s="56" t="s">
        <v>151</v>
      </c>
      <c r="F610" s="12" t="s">
        <v>586</v>
      </c>
      <c r="G61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10" s="12"/>
      <c r="I610" s="12">
        <f ca="1">IF(ISBLANK(E610),"",IF(LEFT(E610,1)="P",3,IFERROR(IF(SEARCH(".",E610,3)&gt;0,IF(Table13[[#This Row],[Total]]&gt;0,1,Table13[[#This Row],[S Required]])),3)))</f>
        <v>1</v>
      </c>
      <c r="J610" s="12">
        <f>IF(ISBLANK(Table13[[#This Row],[Skill / Performance]]),"",COUNT(L610:AA610))</f>
        <v>0</v>
      </c>
      <c r="K610" s="12">
        <f ca="1">IF(Table13[[#This Row],[Total]]&gt;=Table13[[#This Row],[Required]],IF(Table13[[#This Row],[S Required]]=1,2,3),IF(Table13[[#This Row],[Total]]&gt;0,1,0))</f>
        <v>0</v>
      </c>
      <c r="L610" s="8"/>
      <c r="M610" s="8"/>
      <c r="N610" s="8"/>
      <c r="O610" s="9"/>
      <c r="P610" s="9"/>
      <c r="Q610" s="9"/>
      <c r="R610" s="9"/>
      <c r="S610" s="9"/>
      <c r="T610" s="9"/>
    </row>
    <row r="611" spans="1:20" s="3" customFormat="1" ht="15.95" customHeight="1" x14ac:dyDescent="0.25">
      <c r="A611"/>
      <c r="B611" s="12" t="s">
        <v>636</v>
      </c>
      <c r="C611" s="7" t="s">
        <v>635</v>
      </c>
      <c r="D611" s="12" t="str">
        <f>LEFT(Table13[[#This Row],[Skill / Performance]],1)</f>
        <v>S</v>
      </c>
      <c r="E611" s="56" t="s">
        <v>177</v>
      </c>
      <c r="F611" s="12" t="s">
        <v>587</v>
      </c>
      <c r="G61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11" s="12"/>
      <c r="I611" s="12">
        <f ca="1">IF(ISBLANK(E611),"",IF(LEFT(E611,1)="P",3,IFERROR(IF(SEARCH(".",E611,3)&gt;0,IF(Table13[[#This Row],[Total]]&gt;0,1,Table13[[#This Row],[S Required]])),3)))</f>
        <v>1</v>
      </c>
      <c r="J611" s="12">
        <f>IF(ISBLANK(Table13[[#This Row],[Skill / Performance]]),"",COUNT(L611:AA611))</f>
        <v>0</v>
      </c>
      <c r="K611" s="12">
        <f ca="1">IF(Table13[[#This Row],[Total]]&gt;=Table13[[#This Row],[Required]],IF(Table13[[#This Row],[S Required]]=1,2,3),IF(Table13[[#This Row],[Total]]&gt;0,1,0))</f>
        <v>0</v>
      </c>
      <c r="L611" s="8"/>
      <c r="M611" s="8"/>
      <c r="N611" s="8"/>
      <c r="O611" s="9"/>
      <c r="P611" s="9"/>
      <c r="Q611" s="9"/>
      <c r="R611" s="9"/>
      <c r="S611" s="9"/>
      <c r="T611" s="9"/>
    </row>
    <row r="612" spans="1:20" s="3" customFormat="1" ht="30" x14ac:dyDescent="0.25">
      <c r="A612"/>
      <c r="B612" s="12" t="s">
        <v>636</v>
      </c>
      <c r="C612" s="7" t="s">
        <v>635</v>
      </c>
      <c r="D612" s="12" t="str">
        <f>LEFT(Table13[[#This Row],[Skill / Performance]],1)</f>
        <v>P</v>
      </c>
      <c r="E612" s="56" t="s">
        <v>395</v>
      </c>
      <c r="F612" s="12" t="s">
        <v>391</v>
      </c>
      <c r="G612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12" s="12"/>
      <c r="I612" s="12">
        <f>IF(ISBLANK(E612),"",IF(LEFT(E612,1)="P",3,IFERROR(IF(SEARCH(".",E612,3)&gt;0,IF(Table13[[#This Row],[Total]]&gt;0,1,Table13[[#This Row],[S Required]])),3)))</f>
        <v>3</v>
      </c>
      <c r="J612" s="12">
        <f>IF(ISBLANK(Table13[[#This Row],[Skill / Performance]]),"",COUNT(L612:AA612))</f>
        <v>0</v>
      </c>
      <c r="K612" s="12">
        <f>IF(Table13[[#This Row],[Total]]&gt;=Table13[[#This Row],[Required]],IF(Table13[[#This Row],[S Required]]=1,2,3),IF(Table13[[#This Row],[Total]]&gt;0,1,0))</f>
        <v>0</v>
      </c>
      <c r="L612" s="8"/>
      <c r="M612" s="8"/>
      <c r="N612" s="8"/>
      <c r="O612" s="9"/>
      <c r="P612" s="9"/>
      <c r="Q612" s="9"/>
      <c r="R612" s="9"/>
      <c r="S612" s="9"/>
      <c r="T612" s="9"/>
    </row>
    <row r="613" spans="1:20" s="3" customFormat="1" ht="15.95" customHeight="1" x14ac:dyDescent="0.25">
      <c r="A613"/>
      <c r="B613" s="7" t="s">
        <v>638</v>
      </c>
      <c r="C613" s="7" t="s">
        <v>637</v>
      </c>
      <c r="D613" s="12" t="str">
        <f>LEFT(Table13[[#This Row],[Skill / Performance]],1)</f>
        <v/>
      </c>
      <c r="E613" s="10"/>
      <c r="F613" s="7"/>
      <c r="G61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13" s="12"/>
      <c r="I613" s="12" t="str">
        <f>IF(ISBLANK(E613),"",IF(LEFT(E613,1)="P",3,IFERROR(IF(SEARCH(".",E613,3)&gt;0,IF(Table13[[#This Row],[Total]]&gt;0,1,Table13[[#This Row],[S Required]])),3)))</f>
        <v/>
      </c>
      <c r="J613" s="12" t="str">
        <f>IF(ISBLANK(Table13[[#This Row],[Skill / Performance]]),"",COUNT(L613:AA613))</f>
        <v/>
      </c>
      <c r="K613" s="12">
        <f ca="1">IF(Table13[[#This Row],[Total]]&gt;=Table13[[#This Row],[Required]],IF(Table13[[#This Row],[S Required]]=1,2,3),IF(Table13[[#This Row],[Total]]&gt;0,1,0))</f>
        <v>3</v>
      </c>
      <c r="L613" s="8"/>
      <c r="M613" s="8"/>
      <c r="N613" s="8"/>
      <c r="O613" s="9"/>
      <c r="P613" s="9"/>
      <c r="Q613" s="9"/>
      <c r="R613" s="9"/>
      <c r="S613" s="9"/>
      <c r="T613" s="9"/>
    </row>
    <row r="614" spans="1:20" s="3" customFormat="1" ht="15.95" customHeight="1" x14ac:dyDescent="0.25">
      <c r="A614"/>
      <c r="B614" s="7" t="s">
        <v>638</v>
      </c>
      <c r="C614" s="7" t="s">
        <v>637</v>
      </c>
      <c r="D614" s="12" t="str">
        <f>LEFT(Table13[[#This Row],[Skill / Performance]],1)</f>
        <v>P</v>
      </c>
      <c r="E614" s="10" t="s">
        <v>12</v>
      </c>
      <c r="F614" s="7" t="s">
        <v>316</v>
      </c>
      <c r="G61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14" s="12"/>
      <c r="I614" s="12">
        <f>IF(ISBLANK(E614),"",IF(LEFT(E614,1)="P",3,IFERROR(IF(SEARCH(".",E614,3)&gt;0,IF(Table13[[#This Row],[Total]]&gt;0,1,Table13[[#This Row],[S Required]])),3)))</f>
        <v>3</v>
      </c>
      <c r="J614" s="12">
        <f>IF(ISBLANK(Table13[[#This Row],[Skill / Performance]]),"",COUNT(L614:AA614))</f>
        <v>0</v>
      </c>
      <c r="K614" s="12">
        <f>IF(Table13[[#This Row],[Total]]&gt;=Table13[[#This Row],[Required]],IF(Table13[[#This Row],[S Required]]=1,2,3),IF(Table13[[#This Row],[Total]]&gt;0,1,0))</f>
        <v>0</v>
      </c>
      <c r="L614" s="8"/>
      <c r="M614" s="8"/>
      <c r="N614" s="8"/>
      <c r="O614" s="9"/>
      <c r="P614" s="9"/>
      <c r="Q614" s="9"/>
      <c r="R614" s="9"/>
      <c r="S614" s="9"/>
      <c r="T614" s="9"/>
    </row>
    <row r="615" spans="1:20" s="3" customFormat="1" ht="15.95" customHeight="1" x14ac:dyDescent="0.25">
      <c r="A615"/>
      <c r="B615" s="7" t="s">
        <v>638</v>
      </c>
      <c r="C615" s="7" t="s">
        <v>637</v>
      </c>
      <c r="D615" s="12" t="str">
        <f>LEFT(Table13[[#This Row],[Skill / Performance]],1)</f>
        <v>P</v>
      </c>
      <c r="E615" s="10" t="s">
        <v>14</v>
      </c>
      <c r="F615" s="7" t="s">
        <v>15</v>
      </c>
      <c r="G61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15" s="12"/>
      <c r="I615" s="12">
        <f>IF(ISBLANK(E615),"",IF(LEFT(E615,1)="P",3,IFERROR(IF(SEARCH(".",E615,3)&gt;0,IF(Table13[[#This Row],[Total]]&gt;0,1,Table13[[#This Row],[S Required]])),3)))</f>
        <v>3</v>
      </c>
      <c r="J615" s="12">
        <f>IF(ISBLANK(Table13[[#This Row],[Skill / Performance]]),"",COUNT(L615:AA615))</f>
        <v>0</v>
      </c>
      <c r="K615" s="12">
        <f>IF(Table13[[#This Row],[Total]]&gt;=Table13[[#This Row],[Required]],IF(Table13[[#This Row],[S Required]]=1,2,3),IF(Table13[[#This Row],[Total]]&gt;0,1,0))</f>
        <v>0</v>
      </c>
      <c r="L615" s="8"/>
      <c r="M615" s="8"/>
      <c r="N615" s="8"/>
      <c r="O615" s="9"/>
      <c r="P615" s="9"/>
      <c r="Q615" s="9"/>
      <c r="R615" s="9"/>
      <c r="S615" s="9"/>
      <c r="T615" s="9"/>
    </row>
    <row r="616" spans="1:20" s="3" customFormat="1" ht="15.95" customHeight="1" x14ac:dyDescent="0.25">
      <c r="A616"/>
      <c r="B616" s="7" t="s">
        <v>638</v>
      </c>
      <c r="C616" s="7" t="s">
        <v>637</v>
      </c>
      <c r="D616" s="12" t="str">
        <f>LEFT(Table13[[#This Row],[Skill / Performance]],1)</f>
        <v>P</v>
      </c>
      <c r="E616" s="10" t="s">
        <v>128</v>
      </c>
      <c r="F616" s="7" t="s">
        <v>588</v>
      </c>
      <c r="G616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16" s="12"/>
      <c r="I616" s="12">
        <f>IF(ISBLANK(E616),"",IF(LEFT(E616,1)="P",3,IFERROR(IF(SEARCH(".",E616,3)&gt;0,IF(Table13[[#This Row],[Total]]&gt;0,1,Table13[[#This Row],[S Required]])),3)))</f>
        <v>3</v>
      </c>
      <c r="J616" s="12">
        <f>IF(ISBLANK(Table13[[#This Row],[Skill / Performance]]),"",COUNT(L616:AA616))</f>
        <v>0</v>
      </c>
      <c r="K616" s="12">
        <f>IF(Table13[[#This Row],[Total]]&gt;=Table13[[#This Row],[Required]],IF(Table13[[#This Row],[S Required]]=1,2,3),IF(Table13[[#This Row],[Total]]&gt;0,1,0))</f>
        <v>0</v>
      </c>
      <c r="L616" s="8"/>
      <c r="M616" s="8"/>
      <c r="N616" s="8"/>
      <c r="O616" s="9"/>
      <c r="P616" s="9"/>
      <c r="Q616" s="9"/>
      <c r="R616" s="9"/>
      <c r="S616" s="9"/>
      <c r="T616" s="9"/>
    </row>
    <row r="617" spans="1:20" s="3" customFormat="1" ht="15.95" customHeight="1" x14ac:dyDescent="0.25">
      <c r="A617"/>
      <c r="B617" s="7" t="s">
        <v>638</v>
      </c>
      <c r="C617" s="7" t="s">
        <v>637</v>
      </c>
      <c r="D617" s="12" t="str">
        <f>LEFT(Table13[[#This Row],[Skill / Performance]],1)</f>
        <v>S</v>
      </c>
      <c r="E617" s="10" t="s">
        <v>1</v>
      </c>
      <c r="F617" s="7" t="s">
        <v>589</v>
      </c>
      <c r="G617" s="7">
        <v>5</v>
      </c>
      <c r="H617" s="12">
        <f>COUNTIF(J618:J622, "&gt;0")</f>
        <v>0</v>
      </c>
      <c r="I617" s="12">
        <f>IF(ISBLANK(E617),"",IF(LEFT(E617,1)="P",3,IFERROR(IF(SEARCH(".",E617,3)&gt;0,IF(Table13[[#This Row],[Total]]&gt;0,1,Table13[[#This Row],[S Required]])),3)))</f>
        <v>3</v>
      </c>
      <c r="J617" s="12">
        <f>IF(ISBLANK(Table13[[#This Row],[Skill / Performance]]),"",COUNT(L617:AA617))</f>
        <v>0</v>
      </c>
      <c r="K617" s="12">
        <f>IF(Table13[[#This Row],[Total]]&gt;=Table13[[#This Row],[Required]],IF(Table13[[#This Row],[S Required]]=1,2,3),IF(Table13[[#This Row],[Total]]&gt;0,1,0))</f>
        <v>0</v>
      </c>
      <c r="L617" s="13" t="str">
        <f>IF(COUNTA(L618:L622)&gt;0,1,"")</f>
        <v/>
      </c>
      <c r="M617" s="13" t="str">
        <f t="shared" ref="M617:N617" si="140">IF(COUNTA(M618:M622)&gt;0,1,"")</f>
        <v/>
      </c>
      <c r="N617" s="13" t="str">
        <f t="shared" si="140"/>
        <v/>
      </c>
      <c r="O617" s="14" t="str">
        <f t="shared" ref="O617:T617" si="141">IF(COUNTA(O618:O622)&gt;0,1,"")</f>
        <v/>
      </c>
      <c r="P617" s="14" t="str">
        <f t="shared" si="141"/>
        <v/>
      </c>
      <c r="Q617" s="14" t="str">
        <f t="shared" si="141"/>
        <v/>
      </c>
      <c r="R617" s="14" t="str">
        <f t="shared" si="141"/>
        <v/>
      </c>
      <c r="S617" s="14" t="str">
        <f t="shared" si="141"/>
        <v/>
      </c>
      <c r="T617" s="14" t="str">
        <f t="shared" si="141"/>
        <v/>
      </c>
    </row>
    <row r="618" spans="1:20" s="3" customFormat="1" ht="30" x14ac:dyDescent="0.25">
      <c r="A618"/>
      <c r="B618" s="7" t="s">
        <v>638</v>
      </c>
      <c r="C618" s="7" t="s">
        <v>637</v>
      </c>
      <c r="D618" s="12" t="str">
        <f>LEFT(Table13[[#This Row],[Skill / Performance]],1)</f>
        <v>S</v>
      </c>
      <c r="E618" s="10" t="s">
        <v>19</v>
      </c>
      <c r="F618" s="7" t="s">
        <v>319</v>
      </c>
      <c r="G61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18" s="12"/>
      <c r="I618" s="12">
        <f ca="1">IF(ISBLANK(E618),"",IF(LEFT(E618,1)="P",3,IFERROR(IF(SEARCH(".",E618,3)&gt;0,IF(Table13[[#This Row],[Total]]&gt;0,1,Table13[[#This Row],[S Required]])),3)))</f>
        <v>1</v>
      </c>
      <c r="J618" s="12">
        <f>IF(ISBLANK(Table13[[#This Row],[Skill / Performance]]),"",COUNT(L618:AA618))</f>
        <v>0</v>
      </c>
      <c r="K618" s="12">
        <f ca="1">IF(Table13[[#This Row],[Total]]&gt;=Table13[[#This Row],[Required]],IF(Table13[[#This Row],[S Required]]=1,2,3),IF(Table13[[#This Row],[Total]]&gt;0,1,0))</f>
        <v>0</v>
      </c>
      <c r="L618" s="8"/>
      <c r="M618" s="8"/>
      <c r="N618" s="8"/>
      <c r="O618" s="9"/>
      <c r="P618" s="9"/>
      <c r="Q618" s="9"/>
      <c r="R618" s="9"/>
      <c r="S618" s="9"/>
      <c r="T618" s="9"/>
    </row>
    <row r="619" spans="1:20" s="3" customFormat="1" ht="15.95" customHeight="1" x14ac:dyDescent="0.25">
      <c r="A619"/>
      <c r="B619" s="7" t="s">
        <v>638</v>
      </c>
      <c r="C619" s="7" t="s">
        <v>637</v>
      </c>
      <c r="D619" s="12" t="str">
        <f>LEFT(Table13[[#This Row],[Skill / Performance]],1)</f>
        <v>S</v>
      </c>
      <c r="E619" s="10" t="s">
        <v>20</v>
      </c>
      <c r="F619" s="7" t="s">
        <v>590</v>
      </c>
      <c r="G61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19" s="12"/>
      <c r="I619" s="12">
        <f ca="1">IF(ISBLANK(E619),"",IF(LEFT(E619,1)="P",3,IFERROR(IF(SEARCH(".",E619,3)&gt;0,IF(Table13[[#This Row],[Total]]&gt;0,1,Table13[[#This Row],[S Required]])),3)))</f>
        <v>1</v>
      </c>
      <c r="J619" s="12">
        <f>IF(ISBLANK(Table13[[#This Row],[Skill / Performance]]),"",COUNT(L619:AA619))</f>
        <v>0</v>
      </c>
      <c r="K619" s="12">
        <f ca="1">IF(Table13[[#This Row],[Total]]&gt;=Table13[[#This Row],[Required]],IF(Table13[[#This Row],[S Required]]=1,2,3),IF(Table13[[#This Row],[Total]]&gt;0,1,0))</f>
        <v>0</v>
      </c>
      <c r="L619" s="8"/>
      <c r="M619" s="8"/>
      <c r="N619" s="8"/>
      <c r="O619" s="9"/>
      <c r="P619" s="9"/>
      <c r="Q619" s="9"/>
      <c r="R619" s="9"/>
      <c r="S619" s="9"/>
      <c r="T619" s="9"/>
    </row>
    <row r="620" spans="1:20" s="3" customFormat="1" ht="15.95" customHeight="1" x14ac:dyDescent="0.25">
      <c r="A620"/>
      <c r="B620" s="7" t="s">
        <v>638</v>
      </c>
      <c r="C620" s="7" t="s">
        <v>637</v>
      </c>
      <c r="D620" s="12" t="str">
        <f>LEFT(Table13[[#This Row],[Skill / Performance]],1)</f>
        <v>S</v>
      </c>
      <c r="E620" s="10" t="s">
        <v>21</v>
      </c>
      <c r="F620" s="7" t="s">
        <v>591</v>
      </c>
      <c r="G62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0" s="12"/>
      <c r="I620" s="12">
        <f ca="1">IF(ISBLANK(E620),"",IF(LEFT(E620,1)="P",3,IFERROR(IF(SEARCH(".",E620,3)&gt;0,IF(Table13[[#This Row],[Total]]&gt;0,1,Table13[[#This Row],[S Required]])),3)))</f>
        <v>1</v>
      </c>
      <c r="J620" s="12">
        <f>IF(ISBLANK(Table13[[#This Row],[Skill / Performance]]),"",COUNT(L620:AA620))</f>
        <v>0</v>
      </c>
      <c r="K620" s="12">
        <f ca="1">IF(Table13[[#This Row],[Total]]&gt;=Table13[[#This Row],[Required]],IF(Table13[[#This Row],[S Required]]=1,2,3),IF(Table13[[#This Row],[Total]]&gt;0,1,0))</f>
        <v>0</v>
      </c>
      <c r="L620" s="8"/>
      <c r="M620" s="8"/>
      <c r="N620" s="8"/>
      <c r="O620" s="9"/>
      <c r="P620" s="9"/>
      <c r="Q620" s="9"/>
      <c r="R620" s="9"/>
      <c r="S620" s="9"/>
      <c r="T620" s="9"/>
    </row>
    <row r="621" spans="1:20" s="3" customFormat="1" ht="15.95" customHeight="1" x14ac:dyDescent="0.25">
      <c r="A621"/>
      <c r="B621" s="7" t="s">
        <v>638</v>
      </c>
      <c r="C621" s="7" t="s">
        <v>637</v>
      </c>
      <c r="D621" s="12" t="str">
        <f>LEFT(Table13[[#This Row],[Skill / Performance]],1)</f>
        <v>S</v>
      </c>
      <c r="E621" s="10" t="s">
        <v>22</v>
      </c>
      <c r="F621" s="7" t="s">
        <v>592</v>
      </c>
      <c r="G62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1" s="12"/>
      <c r="I621" s="12">
        <f ca="1">IF(ISBLANK(E621),"",IF(LEFT(E621,1)="P",3,IFERROR(IF(SEARCH(".",E621,3)&gt;0,IF(Table13[[#This Row],[Total]]&gt;0,1,Table13[[#This Row],[S Required]])),3)))</f>
        <v>1</v>
      </c>
      <c r="J621" s="12">
        <f>IF(ISBLANK(Table13[[#This Row],[Skill / Performance]]),"",COUNT(L621:AA621))</f>
        <v>0</v>
      </c>
      <c r="K621" s="12">
        <f ca="1">IF(Table13[[#This Row],[Total]]&gt;=Table13[[#This Row],[Required]],IF(Table13[[#This Row],[S Required]]=1,2,3),IF(Table13[[#This Row],[Total]]&gt;0,1,0))</f>
        <v>0</v>
      </c>
      <c r="L621" s="8"/>
      <c r="M621" s="8"/>
      <c r="N621" s="8"/>
      <c r="O621" s="9"/>
      <c r="P621" s="9"/>
      <c r="Q621" s="9"/>
      <c r="R621" s="9"/>
      <c r="S621" s="9"/>
      <c r="T621" s="9"/>
    </row>
    <row r="622" spans="1:20" s="3" customFormat="1" ht="15.95" customHeight="1" x14ac:dyDescent="0.25">
      <c r="A622"/>
      <c r="B622" s="7" t="s">
        <v>638</v>
      </c>
      <c r="C622" s="7" t="s">
        <v>637</v>
      </c>
      <c r="D622" s="12" t="str">
        <f>LEFT(Table13[[#This Row],[Skill / Performance]],1)</f>
        <v>S</v>
      </c>
      <c r="E622" s="10" t="s">
        <v>23</v>
      </c>
      <c r="F622" s="7" t="s">
        <v>558</v>
      </c>
      <c r="G62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2" s="12"/>
      <c r="I622" s="12">
        <f ca="1">IF(ISBLANK(E622),"",IF(LEFT(E622,1)="P",3,IFERROR(IF(SEARCH(".",E622,3)&gt;0,IF(Table13[[#This Row],[Total]]&gt;0,1,Table13[[#This Row],[S Required]])),3)))</f>
        <v>1</v>
      </c>
      <c r="J622" s="12">
        <f>IF(ISBLANK(Table13[[#This Row],[Skill / Performance]]),"",COUNT(L622:AA622))</f>
        <v>0</v>
      </c>
      <c r="K622" s="12">
        <f ca="1">IF(Table13[[#This Row],[Total]]&gt;=Table13[[#This Row],[Required]],IF(Table13[[#This Row],[S Required]]=1,2,3),IF(Table13[[#This Row],[Total]]&gt;0,1,0))</f>
        <v>0</v>
      </c>
      <c r="L622" s="8"/>
      <c r="M622" s="8"/>
      <c r="N622" s="8"/>
      <c r="O622" s="9"/>
      <c r="P622" s="9"/>
      <c r="Q622" s="9"/>
      <c r="R622" s="9"/>
      <c r="S622" s="9"/>
      <c r="T622" s="9"/>
    </row>
    <row r="623" spans="1:20" s="3" customFormat="1" ht="15.95" customHeight="1" x14ac:dyDescent="0.25">
      <c r="A623"/>
      <c r="B623" s="7" t="s">
        <v>638</v>
      </c>
      <c r="C623" s="7" t="s">
        <v>637</v>
      </c>
      <c r="D623" s="12" t="str">
        <f>LEFT(Table13[[#This Row],[Skill / Performance]],1)</f>
        <v>S</v>
      </c>
      <c r="E623" s="10" t="s">
        <v>16</v>
      </c>
      <c r="F623" s="7" t="s">
        <v>593</v>
      </c>
      <c r="G623" s="7">
        <v>2</v>
      </c>
      <c r="H623" s="12">
        <f>COUNTIF(J624:J630, "&gt;0")</f>
        <v>0</v>
      </c>
      <c r="I623" s="12">
        <f>IF(ISBLANK(E623),"",IF(LEFT(E623,1)="P",3,IFERROR(IF(SEARCH(".",E623,3)&gt;0,IF(Table13[[#This Row],[Total]]&gt;0,1,Table13[[#This Row],[S Required]])),3)))</f>
        <v>3</v>
      </c>
      <c r="J623" s="12">
        <f>IF(ISBLANK(Table13[[#This Row],[Skill / Performance]]),"",COUNT(L623:AA623))</f>
        <v>0</v>
      </c>
      <c r="K623" s="12">
        <f>IF(Table13[[#This Row],[Total]]&gt;=Table13[[#This Row],[Required]],IF(Table13[[#This Row],[S Required]]=1,2,3),IF(Table13[[#This Row],[Total]]&gt;0,1,0))</f>
        <v>0</v>
      </c>
      <c r="L623" s="13" t="str">
        <f>IF(COUNTA(L624:L630)&gt;0,1,"")</f>
        <v/>
      </c>
      <c r="M623" s="13" t="str">
        <f t="shared" ref="M623:N623" si="142">IF(COUNTA(M624:M630)&gt;0,1,"")</f>
        <v/>
      </c>
      <c r="N623" s="13" t="str">
        <f t="shared" si="142"/>
        <v/>
      </c>
      <c r="O623" s="14" t="str">
        <f t="shared" ref="O623:T623" si="143">IF(COUNTA(O624:O630)&gt;0,1,"")</f>
        <v/>
      </c>
      <c r="P623" s="14" t="str">
        <f t="shared" si="143"/>
        <v/>
      </c>
      <c r="Q623" s="14" t="str">
        <f t="shared" si="143"/>
        <v/>
      </c>
      <c r="R623" s="14" t="str">
        <f t="shared" si="143"/>
        <v/>
      </c>
      <c r="S623" s="14" t="str">
        <f t="shared" si="143"/>
        <v/>
      </c>
      <c r="T623" s="14" t="str">
        <f t="shared" si="143"/>
        <v/>
      </c>
    </row>
    <row r="624" spans="1:20" s="3" customFormat="1" ht="15.95" customHeight="1" x14ac:dyDescent="0.25">
      <c r="A624"/>
      <c r="B624" s="7" t="s">
        <v>638</v>
      </c>
      <c r="C624" s="7" t="s">
        <v>637</v>
      </c>
      <c r="D624" s="12" t="str">
        <f>LEFT(Table13[[#This Row],[Skill / Performance]],1)</f>
        <v>S</v>
      </c>
      <c r="E624" s="10" t="s">
        <v>27</v>
      </c>
      <c r="F624" s="7" t="s">
        <v>327</v>
      </c>
      <c r="G62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4" s="12"/>
      <c r="I624" s="12">
        <f ca="1">IF(ISBLANK(E624),"",IF(LEFT(E624,1)="P",3,IFERROR(IF(SEARCH(".",E624,3)&gt;0,IF(Table13[[#This Row],[Total]]&gt;0,1,Table13[[#This Row],[S Required]])),3)))</f>
        <v>1</v>
      </c>
      <c r="J624" s="12">
        <f>IF(ISBLANK(Table13[[#This Row],[Skill / Performance]]),"",COUNT(L624:AA624))</f>
        <v>0</v>
      </c>
      <c r="K624" s="12">
        <f ca="1">IF(Table13[[#This Row],[Total]]&gt;=Table13[[#This Row],[Required]],IF(Table13[[#This Row],[S Required]]=1,2,3),IF(Table13[[#This Row],[Total]]&gt;0,1,0))</f>
        <v>0</v>
      </c>
      <c r="L624" s="8"/>
      <c r="M624" s="8"/>
      <c r="N624" s="8"/>
      <c r="O624" s="9"/>
      <c r="P624" s="9"/>
      <c r="Q624" s="9"/>
      <c r="R624" s="9"/>
      <c r="S624" s="9"/>
      <c r="T624" s="9"/>
    </row>
    <row r="625" spans="1:20" s="3" customFormat="1" ht="15.95" customHeight="1" x14ac:dyDescent="0.25">
      <c r="A625"/>
      <c r="B625" s="7" t="s">
        <v>638</v>
      </c>
      <c r="C625" s="7" t="s">
        <v>637</v>
      </c>
      <c r="D625" s="12" t="str">
        <f>LEFT(Table13[[#This Row],[Skill / Performance]],1)</f>
        <v>S</v>
      </c>
      <c r="E625" s="10" t="s">
        <v>29</v>
      </c>
      <c r="F625" s="7" t="s">
        <v>332</v>
      </c>
      <c r="G62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5" s="12"/>
      <c r="I625" s="12">
        <f ca="1">IF(ISBLANK(E625),"",IF(LEFT(E625,1)="P",3,IFERROR(IF(SEARCH(".",E625,3)&gt;0,IF(Table13[[#This Row],[Total]]&gt;0,1,Table13[[#This Row],[S Required]])),3)))</f>
        <v>1</v>
      </c>
      <c r="J625" s="12">
        <f>IF(ISBLANK(Table13[[#This Row],[Skill / Performance]]),"",COUNT(L625:AA625))</f>
        <v>0</v>
      </c>
      <c r="K625" s="12">
        <f ca="1">IF(Table13[[#This Row],[Total]]&gt;=Table13[[#This Row],[Required]],IF(Table13[[#This Row],[S Required]]=1,2,3),IF(Table13[[#This Row],[Total]]&gt;0,1,0))</f>
        <v>0</v>
      </c>
      <c r="L625" s="8"/>
      <c r="M625" s="8"/>
      <c r="N625" s="8"/>
      <c r="O625" s="9"/>
      <c r="P625" s="9"/>
      <c r="Q625" s="9"/>
      <c r="R625" s="9"/>
      <c r="S625" s="9"/>
      <c r="T625" s="9"/>
    </row>
    <row r="626" spans="1:20" s="3" customFormat="1" ht="15.95" customHeight="1" x14ac:dyDescent="0.25">
      <c r="A626"/>
      <c r="B626" s="7" t="s">
        <v>638</v>
      </c>
      <c r="C626" s="7" t="s">
        <v>637</v>
      </c>
      <c r="D626" s="12" t="str">
        <f>LEFT(Table13[[#This Row],[Skill / Performance]],1)</f>
        <v>S</v>
      </c>
      <c r="E626" s="10" t="s">
        <v>30</v>
      </c>
      <c r="F626" s="7" t="s">
        <v>594</v>
      </c>
      <c r="G62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6" s="12"/>
      <c r="I626" s="12">
        <f ca="1">IF(ISBLANK(E626),"",IF(LEFT(E626,1)="P",3,IFERROR(IF(SEARCH(".",E626,3)&gt;0,IF(Table13[[#This Row],[Total]]&gt;0,1,Table13[[#This Row],[S Required]])),3)))</f>
        <v>1</v>
      </c>
      <c r="J626" s="12">
        <f>IF(ISBLANK(Table13[[#This Row],[Skill / Performance]]),"",COUNT(L626:AA626))</f>
        <v>0</v>
      </c>
      <c r="K626" s="12">
        <f ca="1">IF(Table13[[#This Row],[Total]]&gt;=Table13[[#This Row],[Required]],IF(Table13[[#This Row],[S Required]]=1,2,3),IF(Table13[[#This Row],[Total]]&gt;0,1,0))</f>
        <v>0</v>
      </c>
      <c r="L626" s="8"/>
      <c r="M626" s="8"/>
      <c r="N626" s="8"/>
      <c r="O626" s="9"/>
      <c r="P626" s="9"/>
      <c r="Q626" s="9"/>
      <c r="R626" s="9"/>
      <c r="S626" s="9"/>
      <c r="T626" s="9"/>
    </row>
    <row r="627" spans="1:20" s="3" customFormat="1" ht="15.95" customHeight="1" x14ac:dyDescent="0.25">
      <c r="A627"/>
      <c r="B627" s="7" t="s">
        <v>638</v>
      </c>
      <c r="C627" s="7" t="s">
        <v>637</v>
      </c>
      <c r="D627" s="12" t="str">
        <f>LEFT(Table13[[#This Row],[Skill / Performance]],1)</f>
        <v>S</v>
      </c>
      <c r="E627" s="10" t="s">
        <v>31</v>
      </c>
      <c r="F627" s="7" t="s">
        <v>595</v>
      </c>
      <c r="G62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7" s="12"/>
      <c r="I627" s="12">
        <f ca="1">IF(ISBLANK(E627),"",IF(LEFT(E627,1)="P",3,IFERROR(IF(SEARCH(".",E627,3)&gt;0,IF(Table13[[#This Row],[Total]]&gt;0,1,Table13[[#This Row],[S Required]])),3)))</f>
        <v>1</v>
      </c>
      <c r="J627" s="12">
        <f>IF(ISBLANK(Table13[[#This Row],[Skill / Performance]]),"",COUNT(L627:AA627))</f>
        <v>0</v>
      </c>
      <c r="K627" s="12">
        <f ca="1">IF(Table13[[#This Row],[Total]]&gt;=Table13[[#This Row],[Required]],IF(Table13[[#This Row],[S Required]]=1,2,3),IF(Table13[[#This Row],[Total]]&gt;0,1,0))</f>
        <v>0</v>
      </c>
      <c r="L627" s="8"/>
      <c r="M627" s="8"/>
      <c r="N627" s="8"/>
      <c r="O627" s="9"/>
      <c r="P627" s="9"/>
      <c r="Q627" s="9"/>
      <c r="R627" s="9"/>
      <c r="S627" s="9"/>
      <c r="T627" s="9"/>
    </row>
    <row r="628" spans="1:20" s="3" customFormat="1" ht="15.95" customHeight="1" x14ac:dyDescent="0.25">
      <c r="A628"/>
      <c r="B628" s="7" t="s">
        <v>638</v>
      </c>
      <c r="C628" s="7" t="s">
        <v>637</v>
      </c>
      <c r="D628" s="12" t="str">
        <f>LEFT(Table13[[#This Row],[Skill / Performance]],1)</f>
        <v>S</v>
      </c>
      <c r="E628" s="10" t="s">
        <v>32</v>
      </c>
      <c r="F628" s="7" t="s">
        <v>334</v>
      </c>
      <c r="G62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8" s="12"/>
      <c r="I628" s="12">
        <f ca="1">IF(ISBLANK(E628),"",IF(LEFT(E628,1)="P",3,IFERROR(IF(SEARCH(".",E628,3)&gt;0,IF(Table13[[#This Row],[Total]]&gt;0,1,Table13[[#This Row],[S Required]])),3)))</f>
        <v>1</v>
      </c>
      <c r="J628" s="12">
        <f>IF(ISBLANK(Table13[[#This Row],[Skill / Performance]]),"",COUNT(L628:AA628))</f>
        <v>0</v>
      </c>
      <c r="K628" s="12">
        <f ca="1">IF(Table13[[#This Row],[Total]]&gt;=Table13[[#This Row],[Required]],IF(Table13[[#This Row],[S Required]]=1,2,3),IF(Table13[[#This Row],[Total]]&gt;0,1,0))</f>
        <v>0</v>
      </c>
      <c r="L628" s="8"/>
      <c r="M628" s="8"/>
      <c r="N628" s="8"/>
      <c r="O628" s="9"/>
      <c r="P628" s="9"/>
      <c r="Q628" s="9"/>
      <c r="R628" s="9"/>
      <c r="S628" s="9"/>
      <c r="T628" s="9"/>
    </row>
    <row r="629" spans="1:20" s="3" customFormat="1" ht="15.95" customHeight="1" x14ac:dyDescent="0.25">
      <c r="A629"/>
      <c r="B629" s="7" t="s">
        <v>638</v>
      </c>
      <c r="C629" s="7" t="s">
        <v>637</v>
      </c>
      <c r="D629" s="12" t="str">
        <f>LEFT(Table13[[#This Row],[Skill / Performance]],1)</f>
        <v>S</v>
      </c>
      <c r="E629" s="10" t="s">
        <v>33</v>
      </c>
      <c r="F629" s="7" t="s">
        <v>336</v>
      </c>
      <c r="G62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29" s="12"/>
      <c r="I629" s="12">
        <f ca="1">IF(ISBLANK(E629),"",IF(LEFT(E629,1)="P",3,IFERROR(IF(SEARCH(".",E629,3)&gt;0,IF(Table13[[#This Row],[Total]]&gt;0,1,Table13[[#This Row],[S Required]])),3)))</f>
        <v>1</v>
      </c>
      <c r="J629" s="12">
        <f>IF(ISBLANK(Table13[[#This Row],[Skill / Performance]]),"",COUNT(L629:AA629))</f>
        <v>0</v>
      </c>
      <c r="K629" s="12">
        <f ca="1">IF(Table13[[#This Row],[Total]]&gt;=Table13[[#This Row],[Required]],IF(Table13[[#This Row],[S Required]]=1,2,3),IF(Table13[[#This Row],[Total]]&gt;0,1,0))</f>
        <v>0</v>
      </c>
      <c r="L629" s="8"/>
      <c r="M629" s="8"/>
      <c r="N629" s="8"/>
      <c r="O629" s="9"/>
      <c r="P629" s="9"/>
      <c r="Q629" s="9"/>
      <c r="R629" s="9"/>
      <c r="S629" s="9"/>
      <c r="T629" s="9"/>
    </row>
    <row r="630" spans="1:20" s="3" customFormat="1" ht="15.95" customHeight="1" x14ac:dyDescent="0.25">
      <c r="A630"/>
      <c r="B630" s="7" t="s">
        <v>638</v>
      </c>
      <c r="C630" s="7" t="s">
        <v>637</v>
      </c>
      <c r="D630" s="12" t="str">
        <f>LEFT(Table13[[#This Row],[Skill / Performance]],1)</f>
        <v>S</v>
      </c>
      <c r="E630" s="10" t="s">
        <v>34</v>
      </c>
      <c r="F630" s="7" t="s">
        <v>596</v>
      </c>
      <c r="G63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0" s="12"/>
      <c r="I630" s="12">
        <f ca="1">IF(ISBLANK(E630),"",IF(LEFT(E630,1)="P",3,IFERROR(IF(SEARCH(".",E630,3)&gt;0,IF(Table13[[#This Row],[Total]]&gt;0,1,Table13[[#This Row],[S Required]])),3)))</f>
        <v>1</v>
      </c>
      <c r="J630" s="12">
        <f>IF(ISBLANK(Table13[[#This Row],[Skill / Performance]]),"",COUNT(L630:AA630))</f>
        <v>0</v>
      </c>
      <c r="K630" s="12">
        <f ca="1">IF(Table13[[#This Row],[Total]]&gt;=Table13[[#This Row],[Required]],IF(Table13[[#This Row],[S Required]]=1,2,3),IF(Table13[[#This Row],[Total]]&gt;0,1,0))</f>
        <v>0</v>
      </c>
      <c r="L630" s="8"/>
      <c r="M630" s="8"/>
      <c r="N630" s="8"/>
      <c r="O630" s="9"/>
      <c r="P630" s="9"/>
      <c r="Q630" s="9"/>
      <c r="R630" s="9"/>
      <c r="S630" s="9"/>
      <c r="T630" s="9"/>
    </row>
    <row r="631" spans="1:20" s="3" customFormat="1" ht="15.95" customHeight="1" x14ac:dyDescent="0.25">
      <c r="A631"/>
      <c r="B631" s="7" t="s">
        <v>638</v>
      </c>
      <c r="C631" s="7" t="s">
        <v>637</v>
      </c>
      <c r="D631" s="12" t="str">
        <f>LEFT(Table13[[#This Row],[Skill / Performance]],1)</f>
        <v>P</v>
      </c>
      <c r="E631" s="10" t="s">
        <v>129</v>
      </c>
      <c r="F631" s="7" t="s">
        <v>597</v>
      </c>
      <c r="G63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31" s="12"/>
      <c r="I631" s="12">
        <f>IF(ISBLANK(E631),"",IF(LEFT(E631,1)="P",3,IFERROR(IF(SEARCH(".",E631,3)&gt;0,IF(Table13[[#This Row],[Total]]&gt;0,1,Table13[[#This Row],[S Required]])),3)))</f>
        <v>3</v>
      </c>
      <c r="J631" s="12">
        <f>IF(ISBLANK(Table13[[#This Row],[Skill / Performance]]),"",COUNT(L631:AA631))</f>
        <v>0</v>
      </c>
      <c r="K631" s="12">
        <f>IF(Table13[[#This Row],[Total]]&gt;=Table13[[#This Row],[Required]],IF(Table13[[#This Row],[S Required]]=1,2,3),IF(Table13[[#This Row],[Total]]&gt;0,1,0))</f>
        <v>0</v>
      </c>
      <c r="L631" s="8"/>
      <c r="M631" s="8"/>
      <c r="N631" s="8"/>
      <c r="O631" s="9"/>
      <c r="P631" s="9"/>
      <c r="Q631" s="9"/>
      <c r="R631" s="9"/>
      <c r="S631" s="9"/>
      <c r="T631" s="9"/>
    </row>
    <row r="632" spans="1:20" s="3" customFormat="1" ht="15.95" customHeight="1" x14ac:dyDescent="0.25">
      <c r="A632"/>
      <c r="B632" s="7" t="s">
        <v>638</v>
      </c>
      <c r="C632" s="7" t="s">
        <v>637</v>
      </c>
      <c r="D632" s="12" t="str">
        <f>LEFT(Table13[[#This Row],[Skill / Performance]],1)</f>
        <v>S</v>
      </c>
      <c r="E632" s="10" t="s">
        <v>131</v>
      </c>
      <c r="F632" s="7" t="s">
        <v>598</v>
      </c>
      <c r="G632" s="7">
        <v>3</v>
      </c>
      <c r="H632" s="12">
        <f>COUNTIF(J633:J635, "&gt;0")</f>
        <v>0</v>
      </c>
      <c r="I632" s="12">
        <f>IF(ISBLANK(E632),"",IF(LEFT(E632,1)="P",3,IFERROR(IF(SEARCH(".",E632,3)&gt;0,IF(Table13[[#This Row],[Total]]&gt;0,1,Table13[[#This Row],[S Required]])),3)))</f>
        <v>3</v>
      </c>
      <c r="J632" s="12">
        <f>IF(ISBLANK(Table13[[#This Row],[Skill / Performance]]),"",COUNT(L632:AA632))</f>
        <v>0</v>
      </c>
      <c r="K632" s="12">
        <f>IF(Table13[[#This Row],[Total]]&gt;=Table13[[#This Row],[Required]],IF(Table13[[#This Row],[S Required]]=1,2,3),IF(Table13[[#This Row],[Total]]&gt;0,1,0))</f>
        <v>0</v>
      </c>
      <c r="L632" s="13" t="str">
        <f>IF(COUNTA(L633:L635)&gt;0,1,"")</f>
        <v/>
      </c>
      <c r="M632" s="13" t="str">
        <f t="shared" ref="M632:N632" si="144">IF(COUNTA(M633:M635)&gt;0,1,"")</f>
        <v/>
      </c>
      <c r="N632" s="13" t="str">
        <f t="shared" si="144"/>
        <v/>
      </c>
      <c r="O632" s="14" t="str">
        <f t="shared" ref="O632:T632" si="145">IF(COUNTA(O633:O635)&gt;0,1,"")</f>
        <v/>
      </c>
      <c r="P632" s="14" t="str">
        <f t="shared" si="145"/>
        <v/>
      </c>
      <c r="Q632" s="14" t="str">
        <f t="shared" si="145"/>
        <v/>
      </c>
      <c r="R632" s="14" t="str">
        <f t="shared" si="145"/>
        <v/>
      </c>
      <c r="S632" s="14" t="str">
        <f t="shared" si="145"/>
        <v/>
      </c>
      <c r="T632" s="14" t="str">
        <f t="shared" si="145"/>
        <v/>
      </c>
    </row>
    <row r="633" spans="1:20" s="3" customFormat="1" ht="15.95" customHeight="1" x14ac:dyDescent="0.25">
      <c r="A633"/>
      <c r="B633" s="7" t="s">
        <v>638</v>
      </c>
      <c r="C633" s="7" t="s">
        <v>637</v>
      </c>
      <c r="D633" s="12" t="str">
        <f>LEFT(Table13[[#This Row],[Skill / Performance]],1)</f>
        <v>S</v>
      </c>
      <c r="E633" s="10" t="s">
        <v>132</v>
      </c>
      <c r="F633" s="7" t="s">
        <v>349</v>
      </c>
      <c r="G63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3" s="12"/>
      <c r="I633" s="12">
        <f ca="1">IF(ISBLANK(E633),"",IF(LEFT(E633,1)="P",3,IFERROR(IF(SEARCH(".",E633,3)&gt;0,IF(Table13[[#This Row],[Total]]&gt;0,1,Table13[[#This Row],[S Required]])),3)))</f>
        <v>1</v>
      </c>
      <c r="J633" s="12">
        <f>IF(ISBLANK(Table13[[#This Row],[Skill / Performance]]),"",COUNT(L633:AA633))</f>
        <v>0</v>
      </c>
      <c r="K633" s="12">
        <f ca="1">IF(Table13[[#This Row],[Total]]&gt;=Table13[[#This Row],[Required]],IF(Table13[[#This Row],[S Required]]=1,2,3),IF(Table13[[#This Row],[Total]]&gt;0,1,0))</f>
        <v>0</v>
      </c>
      <c r="L633" s="8"/>
      <c r="M633" s="8"/>
      <c r="N633" s="8"/>
      <c r="O633" s="9"/>
      <c r="P633" s="9"/>
      <c r="Q633" s="9"/>
      <c r="R633" s="9"/>
      <c r="S633" s="9"/>
      <c r="T633" s="9"/>
    </row>
    <row r="634" spans="1:20" s="3" customFormat="1" ht="15.95" customHeight="1" x14ac:dyDescent="0.25">
      <c r="A634"/>
      <c r="B634" s="7" t="s">
        <v>638</v>
      </c>
      <c r="C634" s="7" t="s">
        <v>637</v>
      </c>
      <c r="D634" s="12" t="str">
        <f>LEFT(Table13[[#This Row],[Skill / Performance]],1)</f>
        <v>S</v>
      </c>
      <c r="E634" s="10" t="s">
        <v>153</v>
      </c>
      <c r="F634" s="7" t="s">
        <v>599</v>
      </c>
      <c r="G63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4" s="12"/>
      <c r="I634" s="12">
        <f ca="1">IF(ISBLANK(E634),"",IF(LEFT(E634,1)="P",3,IFERROR(IF(SEARCH(".",E634,3)&gt;0,IF(Table13[[#This Row],[Total]]&gt;0,1,Table13[[#This Row],[S Required]])),3)))</f>
        <v>1</v>
      </c>
      <c r="J634" s="12">
        <f>IF(ISBLANK(Table13[[#This Row],[Skill / Performance]]),"",COUNT(L634:AA634))</f>
        <v>0</v>
      </c>
      <c r="K634" s="12">
        <f ca="1">IF(Table13[[#This Row],[Total]]&gt;=Table13[[#This Row],[Required]],IF(Table13[[#This Row],[S Required]]=1,2,3),IF(Table13[[#This Row],[Total]]&gt;0,1,0))</f>
        <v>0</v>
      </c>
      <c r="L634" s="8"/>
      <c r="M634" s="8"/>
      <c r="N634" s="8"/>
      <c r="O634" s="9"/>
      <c r="P634" s="9"/>
      <c r="Q634" s="9"/>
      <c r="R634" s="9"/>
      <c r="S634" s="9"/>
      <c r="T634" s="9"/>
    </row>
    <row r="635" spans="1:20" s="3" customFormat="1" ht="15.95" customHeight="1" x14ac:dyDescent="0.25">
      <c r="A635"/>
      <c r="B635" s="7" t="s">
        <v>638</v>
      </c>
      <c r="C635" s="7" t="s">
        <v>637</v>
      </c>
      <c r="D635" s="12" t="str">
        <f>LEFT(Table13[[#This Row],[Skill / Performance]],1)</f>
        <v>S</v>
      </c>
      <c r="E635" s="10" t="s">
        <v>154</v>
      </c>
      <c r="F635" s="7" t="s">
        <v>570</v>
      </c>
      <c r="G63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5" s="12"/>
      <c r="I635" s="12">
        <f ca="1">IF(ISBLANK(E635),"",IF(LEFT(E635,1)="P",3,IFERROR(IF(SEARCH(".",E635,3)&gt;0,IF(Table13[[#This Row],[Total]]&gt;0,1,Table13[[#This Row],[S Required]])),3)))</f>
        <v>1</v>
      </c>
      <c r="J635" s="12">
        <f>IF(ISBLANK(Table13[[#This Row],[Skill / Performance]]),"",COUNT(L635:AA635))</f>
        <v>0</v>
      </c>
      <c r="K635" s="12">
        <f ca="1">IF(Table13[[#This Row],[Total]]&gt;=Table13[[#This Row],[Required]],IF(Table13[[#This Row],[S Required]]=1,2,3),IF(Table13[[#This Row],[Total]]&gt;0,1,0))</f>
        <v>0</v>
      </c>
      <c r="L635" s="8"/>
      <c r="M635" s="8"/>
      <c r="N635" s="8"/>
      <c r="O635" s="9"/>
      <c r="P635" s="9"/>
      <c r="Q635" s="9"/>
      <c r="R635" s="9"/>
      <c r="S635" s="9"/>
      <c r="T635" s="9"/>
    </row>
    <row r="636" spans="1:20" s="3" customFormat="1" ht="15.95" customHeight="1" x14ac:dyDescent="0.25">
      <c r="A636"/>
      <c r="B636" s="7" t="s">
        <v>638</v>
      </c>
      <c r="C636" s="7" t="s">
        <v>637</v>
      </c>
      <c r="D636" s="12" t="str">
        <f>LEFT(Table13[[#This Row],[Skill / Performance]],1)</f>
        <v>S</v>
      </c>
      <c r="E636" s="10" t="s">
        <v>134</v>
      </c>
      <c r="F636" s="7" t="s">
        <v>600</v>
      </c>
      <c r="G636" s="7">
        <v>3</v>
      </c>
      <c r="H636" s="12">
        <f>COUNTIF(J637:J642, "&gt;0")</f>
        <v>0</v>
      </c>
      <c r="I636" s="12">
        <f>IF(ISBLANK(E636),"",IF(LEFT(E636,1)="P",3,IFERROR(IF(SEARCH(".",E636,3)&gt;0,IF(Table13[[#This Row],[Total]]&gt;0,1,Table13[[#This Row],[S Required]])),3)))</f>
        <v>3</v>
      </c>
      <c r="J636" s="12">
        <f>IF(ISBLANK(Table13[[#This Row],[Skill / Performance]]),"",COUNT(L636:AA636))</f>
        <v>0</v>
      </c>
      <c r="K636" s="12">
        <f>IF(Table13[[#This Row],[Total]]&gt;=Table13[[#This Row],[Required]],IF(Table13[[#This Row],[S Required]]=1,2,3),IF(Table13[[#This Row],[Total]]&gt;0,1,0))</f>
        <v>0</v>
      </c>
      <c r="L636" s="13" t="str">
        <f>IF(COUNTA(L637:L642)&gt;0,1,"")</f>
        <v/>
      </c>
      <c r="M636" s="13" t="str">
        <f t="shared" ref="M636:N636" si="146">IF(COUNTA(M637:M642)&gt;0,1,"")</f>
        <v/>
      </c>
      <c r="N636" s="13" t="str">
        <f t="shared" si="146"/>
        <v/>
      </c>
      <c r="O636" s="14" t="str">
        <f t="shared" ref="O636:T636" si="147">IF(COUNTA(O637:O642)&gt;0,1,"")</f>
        <v/>
      </c>
      <c r="P636" s="14" t="str">
        <f t="shared" si="147"/>
        <v/>
      </c>
      <c r="Q636" s="14" t="str">
        <f t="shared" si="147"/>
        <v/>
      </c>
      <c r="R636" s="14" t="str">
        <f t="shared" si="147"/>
        <v/>
      </c>
      <c r="S636" s="14" t="str">
        <f t="shared" si="147"/>
        <v/>
      </c>
      <c r="T636" s="14" t="str">
        <f t="shared" si="147"/>
        <v/>
      </c>
    </row>
    <row r="637" spans="1:20" s="3" customFormat="1" ht="15.95" customHeight="1" x14ac:dyDescent="0.25">
      <c r="A637"/>
      <c r="B637" s="7" t="s">
        <v>638</v>
      </c>
      <c r="C637" s="7" t="s">
        <v>637</v>
      </c>
      <c r="D637" s="12" t="str">
        <f>LEFT(Table13[[#This Row],[Skill / Performance]],1)</f>
        <v>S</v>
      </c>
      <c r="E637" s="10" t="s">
        <v>135</v>
      </c>
      <c r="F637" s="7" t="s">
        <v>601</v>
      </c>
      <c r="G63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7" s="12"/>
      <c r="I637" s="12">
        <f ca="1">IF(ISBLANK(E637),"",IF(LEFT(E637,1)="P",3,IFERROR(IF(SEARCH(".",E637,3)&gt;0,IF(Table13[[#This Row],[Total]]&gt;0,1,Table13[[#This Row],[S Required]])),3)))</f>
        <v>1</v>
      </c>
      <c r="J637" s="12">
        <f>IF(ISBLANK(Table13[[#This Row],[Skill / Performance]]),"",COUNT(L637:AA637))</f>
        <v>0</v>
      </c>
      <c r="K637" s="12">
        <f ca="1">IF(Table13[[#This Row],[Total]]&gt;=Table13[[#This Row],[Required]],IF(Table13[[#This Row],[S Required]]=1,2,3),IF(Table13[[#This Row],[Total]]&gt;0,1,0))</f>
        <v>0</v>
      </c>
      <c r="L637" s="8"/>
      <c r="M637" s="8"/>
      <c r="N637" s="8"/>
      <c r="O637" s="9"/>
      <c r="P637" s="9"/>
      <c r="Q637" s="9"/>
      <c r="R637" s="9"/>
      <c r="S637" s="9"/>
      <c r="T637" s="9"/>
    </row>
    <row r="638" spans="1:20" s="3" customFormat="1" ht="15.95" customHeight="1" x14ac:dyDescent="0.25">
      <c r="A638"/>
      <c r="B638" s="7" t="s">
        <v>638</v>
      </c>
      <c r="C638" s="7" t="s">
        <v>637</v>
      </c>
      <c r="D638" s="12" t="str">
        <f>LEFT(Table13[[#This Row],[Skill / Performance]],1)</f>
        <v>S</v>
      </c>
      <c r="E638" s="10" t="s">
        <v>164</v>
      </c>
      <c r="F638" s="7" t="s">
        <v>602</v>
      </c>
      <c r="G63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8" s="12"/>
      <c r="I638" s="12">
        <f ca="1">IF(ISBLANK(E638),"",IF(LEFT(E638,1)="P",3,IFERROR(IF(SEARCH(".",E638,3)&gt;0,IF(Table13[[#This Row],[Total]]&gt;0,1,Table13[[#This Row],[S Required]])),3)))</f>
        <v>1</v>
      </c>
      <c r="J638" s="12">
        <f>IF(ISBLANK(Table13[[#This Row],[Skill / Performance]]),"",COUNT(L638:AA638))</f>
        <v>0</v>
      </c>
      <c r="K638" s="12">
        <f ca="1">IF(Table13[[#This Row],[Total]]&gt;=Table13[[#This Row],[Required]],IF(Table13[[#This Row],[S Required]]=1,2,3),IF(Table13[[#This Row],[Total]]&gt;0,1,0))</f>
        <v>0</v>
      </c>
      <c r="L638" s="8"/>
      <c r="M638" s="8"/>
      <c r="N638" s="8"/>
      <c r="O638" s="9"/>
      <c r="P638" s="9"/>
      <c r="Q638" s="9"/>
      <c r="R638" s="9"/>
      <c r="S638" s="9"/>
      <c r="T638" s="9"/>
    </row>
    <row r="639" spans="1:20" s="3" customFormat="1" ht="15.95" customHeight="1" x14ac:dyDescent="0.25">
      <c r="A639"/>
      <c r="B639" s="7" t="s">
        <v>638</v>
      </c>
      <c r="C639" s="7" t="s">
        <v>637</v>
      </c>
      <c r="D639" s="12" t="str">
        <f>LEFT(Table13[[#This Row],[Skill / Performance]],1)</f>
        <v>S</v>
      </c>
      <c r="E639" s="10" t="s">
        <v>165</v>
      </c>
      <c r="F639" s="7" t="s">
        <v>603</v>
      </c>
      <c r="G63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39" s="12"/>
      <c r="I639" s="12">
        <f ca="1">IF(ISBLANK(E639),"",IF(LEFT(E639,1)="P",3,IFERROR(IF(SEARCH(".",E639,3)&gt;0,IF(Table13[[#This Row],[Total]]&gt;0,1,Table13[[#This Row],[S Required]])),3)))</f>
        <v>1</v>
      </c>
      <c r="J639" s="12">
        <f>IF(ISBLANK(Table13[[#This Row],[Skill / Performance]]),"",COUNT(L639:AA639))</f>
        <v>0</v>
      </c>
      <c r="K639" s="12">
        <f ca="1">IF(Table13[[#This Row],[Total]]&gt;=Table13[[#This Row],[Required]],IF(Table13[[#This Row],[S Required]]=1,2,3),IF(Table13[[#This Row],[Total]]&gt;0,1,0))</f>
        <v>0</v>
      </c>
      <c r="L639" s="8"/>
      <c r="M639" s="8"/>
      <c r="N639" s="8"/>
      <c r="O639" s="9"/>
      <c r="P639" s="9"/>
      <c r="Q639" s="9"/>
      <c r="R639" s="9"/>
      <c r="S639" s="9"/>
      <c r="T639" s="9"/>
    </row>
    <row r="640" spans="1:20" s="3" customFormat="1" ht="15.95" customHeight="1" x14ac:dyDescent="0.25">
      <c r="A640"/>
      <c r="B640" s="7" t="s">
        <v>638</v>
      </c>
      <c r="C640" s="7" t="s">
        <v>637</v>
      </c>
      <c r="D640" s="12" t="str">
        <f>LEFT(Table13[[#This Row],[Skill / Performance]],1)</f>
        <v>S</v>
      </c>
      <c r="E640" s="10" t="s">
        <v>166</v>
      </c>
      <c r="F640" s="7" t="s">
        <v>604</v>
      </c>
      <c r="G64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0" s="12"/>
      <c r="I640" s="12">
        <f ca="1">IF(ISBLANK(E640),"",IF(LEFT(E640,1)="P",3,IFERROR(IF(SEARCH(".",E640,3)&gt;0,IF(Table13[[#This Row],[Total]]&gt;0,1,Table13[[#This Row],[S Required]])),3)))</f>
        <v>1</v>
      </c>
      <c r="J640" s="12">
        <f>IF(ISBLANK(Table13[[#This Row],[Skill / Performance]]),"",COUNT(L640:AA640))</f>
        <v>0</v>
      </c>
      <c r="K640" s="12">
        <f ca="1">IF(Table13[[#This Row],[Total]]&gt;=Table13[[#This Row],[Required]],IF(Table13[[#This Row],[S Required]]=1,2,3),IF(Table13[[#This Row],[Total]]&gt;0,1,0))</f>
        <v>0</v>
      </c>
      <c r="L640" s="8"/>
      <c r="M640" s="8"/>
      <c r="N640" s="8"/>
      <c r="O640" s="9"/>
      <c r="P640" s="9"/>
      <c r="Q640" s="9"/>
      <c r="R640" s="9"/>
      <c r="S640" s="9"/>
      <c r="T640" s="9"/>
    </row>
    <row r="641" spans="1:20" s="3" customFormat="1" ht="15.95" customHeight="1" x14ac:dyDescent="0.25">
      <c r="A641"/>
      <c r="B641" s="7" t="s">
        <v>638</v>
      </c>
      <c r="C641" s="7" t="s">
        <v>637</v>
      </c>
      <c r="D641" s="12" t="str">
        <f>LEFT(Table13[[#This Row],[Skill / Performance]],1)</f>
        <v>S</v>
      </c>
      <c r="E641" s="10" t="s">
        <v>167</v>
      </c>
      <c r="F641" s="7" t="s">
        <v>364</v>
      </c>
      <c r="G641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1" s="12"/>
      <c r="I641" s="12">
        <f ca="1">IF(ISBLANK(E641),"",IF(LEFT(E641,1)="P",3,IFERROR(IF(SEARCH(".",E641,3)&gt;0,IF(Table13[[#This Row],[Total]]&gt;0,1,Table13[[#This Row],[S Required]])),3)))</f>
        <v>1</v>
      </c>
      <c r="J641" s="12">
        <f>IF(ISBLANK(Table13[[#This Row],[Skill / Performance]]),"",COUNT(L641:AA641))</f>
        <v>0</v>
      </c>
      <c r="K641" s="12">
        <f ca="1">IF(Table13[[#This Row],[Total]]&gt;=Table13[[#This Row],[Required]],IF(Table13[[#This Row],[S Required]]=1,2,3),IF(Table13[[#This Row],[Total]]&gt;0,1,0))</f>
        <v>0</v>
      </c>
      <c r="L641" s="8"/>
      <c r="M641" s="8"/>
      <c r="N641" s="8"/>
      <c r="O641" s="9"/>
      <c r="P641" s="9"/>
      <c r="Q641" s="9"/>
      <c r="R641" s="9"/>
      <c r="S641" s="9"/>
      <c r="T641" s="9"/>
    </row>
    <row r="642" spans="1:20" s="3" customFormat="1" ht="15.95" customHeight="1" x14ac:dyDescent="0.25">
      <c r="A642"/>
      <c r="B642" s="7" t="s">
        <v>638</v>
      </c>
      <c r="C642" s="7" t="s">
        <v>637</v>
      </c>
      <c r="D642" s="12" t="str">
        <f>LEFT(Table13[[#This Row],[Skill / Performance]],1)</f>
        <v>S</v>
      </c>
      <c r="E642" s="10" t="s">
        <v>168</v>
      </c>
      <c r="F642" s="7" t="s">
        <v>605</v>
      </c>
      <c r="G642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2" s="12"/>
      <c r="I642" s="12">
        <f ca="1">IF(ISBLANK(E642),"",IF(LEFT(E642,1)="P",3,IFERROR(IF(SEARCH(".",E642,3)&gt;0,IF(Table13[[#This Row],[Total]]&gt;0,1,Table13[[#This Row],[S Required]])),3)))</f>
        <v>1</v>
      </c>
      <c r="J642" s="12">
        <f>IF(ISBLANK(Table13[[#This Row],[Skill / Performance]]),"",COUNT(L642:AA642))</f>
        <v>0</v>
      </c>
      <c r="K642" s="12">
        <f ca="1">IF(Table13[[#This Row],[Total]]&gt;=Table13[[#This Row],[Required]],IF(Table13[[#This Row],[S Required]]=1,2,3),IF(Table13[[#This Row],[Total]]&gt;0,1,0))</f>
        <v>0</v>
      </c>
      <c r="L642" s="8"/>
      <c r="M642" s="8"/>
      <c r="N642" s="8"/>
      <c r="O642" s="9"/>
      <c r="P642" s="9"/>
      <c r="Q642" s="9"/>
      <c r="R642" s="9"/>
      <c r="S642" s="9"/>
      <c r="T642" s="9"/>
    </row>
    <row r="643" spans="1:20" s="3" customFormat="1" ht="15.95" customHeight="1" x14ac:dyDescent="0.25">
      <c r="A643"/>
      <c r="B643" s="7" t="s">
        <v>638</v>
      </c>
      <c r="C643" s="7" t="s">
        <v>637</v>
      </c>
      <c r="D643" s="12" t="str">
        <f>LEFT(Table13[[#This Row],[Skill / Performance]],1)</f>
        <v>P</v>
      </c>
      <c r="E643" s="10" t="s">
        <v>130</v>
      </c>
      <c r="F643" s="7" t="s">
        <v>532</v>
      </c>
      <c r="G643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43" s="12"/>
      <c r="I643" s="12">
        <f>IF(ISBLANK(E643),"",IF(LEFT(E643,1)="P",3,IFERROR(IF(SEARCH(".",E643,3)&gt;0,IF(Table13[[#This Row],[Total]]&gt;0,1,Table13[[#This Row],[S Required]])),3)))</f>
        <v>3</v>
      </c>
      <c r="J643" s="12">
        <f>IF(ISBLANK(Table13[[#This Row],[Skill / Performance]]),"",COUNT(L643:AA643))</f>
        <v>0</v>
      </c>
      <c r="K643" s="12">
        <f>IF(Table13[[#This Row],[Total]]&gt;=Table13[[#This Row],[Required]],IF(Table13[[#This Row],[S Required]]=1,2,3),IF(Table13[[#This Row],[Total]]&gt;0,1,0))</f>
        <v>0</v>
      </c>
      <c r="L643" s="8"/>
      <c r="M643" s="8"/>
      <c r="N643" s="8"/>
      <c r="O643" s="9"/>
      <c r="P643" s="9"/>
      <c r="Q643" s="9"/>
      <c r="R643" s="9"/>
      <c r="S643" s="9"/>
      <c r="T643" s="9"/>
    </row>
    <row r="644" spans="1:20" s="3" customFormat="1" ht="15.95" customHeight="1" x14ac:dyDescent="0.25">
      <c r="A644"/>
      <c r="B644" s="7" t="s">
        <v>638</v>
      </c>
      <c r="C644" s="7" t="s">
        <v>637</v>
      </c>
      <c r="D644" s="12" t="str">
        <f>LEFT(Table13[[#This Row],[Skill / Performance]],1)</f>
        <v>P</v>
      </c>
      <c r="E644" s="10" t="s">
        <v>137</v>
      </c>
      <c r="F644" s="7" t="s">
        <v>606</v>
      </c>
      <c r="G644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44" s="12"/>
      <c r="I644" s="12">
        <f>IF(ISBLANK(E644),"",IF(LEFT(E644,1)="P",3,IFERROR(IF(SEARCH(".",E644,3)&gt;0,IF(Table13[[#This Row],[Total]]&gt;0,1,Table13[[#This Row],[S Required]])),3)))</f>
        <v>3</v>
      </c>
      <c r="J644" s="12">
        <f>IF(ISBLANK(Table13[[#This Row],[Skill / Performance]]),"",COUNT(L644:AA644))</f>
        <v>0</v>
      </c>
      <c r="K644" s="12">
        <f>IF(Table13[[#This Row],[Total]]&gt;=Table13[[#This Row],[Required]],IF(Table13[[#This Row],[S Required]]=1,2,3),IF(Table13[[#This Row],[Total]]&gt;0,1,0))</f>
        <v>0</v>
      </c>
      <c r="L644" s="8"/>
      <c r="M644" s="8"/>
      <c r="N644" s="8"/>
      <c r="O644" s="9"/>
      <c r="P644" s="9"/>
      <c r="Q644" s="9"/>
      <c r="R644" s="9"/>
      <c r="S644" s="9"/>
      <c r="T644" s="9"/>
    </row>
    <row r="645" spans="1:20" s="3" customFormat="1" ht="15.95" customHeight="1" x14ac:dyDescent="0.25">
      <c r="A645"/>
      <c r="B645" s="7" t="s">
        <v>638</v>
      </c>
      <c r="C645" s="7" t="s">
        <v>637</v>
      </c>
      <c r="D645" s="12" t="str">
        <f>LEFT(Table13[[#This Row],[Skill / Performance]],1)</f>
        <v>P</v>
      </c>
      <c r="E645" s="10" t="s">
        <v>142</v>
      </c>
      <c r="F645" s="7" t="s">
        <v>607</v>
      </c>
      <c r="G645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45" s="12"/>
      <c r="I645" s="12">
        <f>IF(ISBLANK(E645),"",IF(LEFT(E645,1)="P",3,IFERROR(IF(SEARCH(".",E645,3)&gt;0,IF(Table13[[#This Row],[Total]]&gt;0,1,Table13[[#This Row],[S Required]])),3)))</f>
        <v>3</v>
      </c>
      <c r="J645" s="12">
        <f>IF(ISBLANK(Table13[[#This Row],[Skill / Performance]]),"",COUNT(L645:AA645))</f>
        <v>0</v>
      </c>
      <c r="K645" s="12">
        <f>IF(Table13[[#This Row],[Total]]&gt;=Table13[[#This Row],[Required]],IF(Table13[[#This Row],[S Required]]=1,2,3),IF(Table13[[#This Row],[Total]]&gt;0,1,0))</f>
        <v>0</v>
      </c>
      <c r="L645" s="8"/>
      <c r="M645" s="8"/>
      <c r="N645" s="8"/>
      <c r="O645" s="9"/>
      <c r="P645" s="9"/>
      <c r="Q645" s="9"/>
      <c r="R645" s="9"/>
      <c r="S645" s="9"/>
      <c r="T645" s="9"/>
    </row>
    <row r="646" spans="1:20" s="3" customFormat="1" ht="15.95" customHeight="1" x14ac:dyDescent="0.25">
      <c r="A646"/>
      <c r="B646" s="7" t="s">
        <v>638</v>
      </c>
      <c r="C646" s="7" t="s">
        <v>637</v>
      </c>
      <c r="D646" s="12" t="str">
        <f>LEFT(Table13[[#This Row],[Skill / Performance]],1)</f>
        <v>S</v>
      </c>
      <c r="E646" s="10" t="s">
        <v>138</v>
      </c>
      <c r="F646" s="7" t="s">
        <v>608</v>
      </c>
      <c r="G646" s="7">
        <v>4</v>
      </c>
      <c r="H646" s="12">
        <f>COUNTIF(J647:J650, "&gt;0")</f>
        <v>0</v>
      </c>
      <c r="I646" s="12">
        <f>IF(ISBLANK(E646),"",IF(LEFT(E646,1)="P",3,IFERROR(IF(SEARCH(".",E646,3)&gt;0,IF(Table13[[#This Row],[Total]]&gt;0,1,Table13[[#This Row],[S Required]])),3)))</f>
        <v>3</v>
      </c>
      <c r="J646" s="12">
        <f>IF(ISBLANK(Table13[[#This Row],[Skill / Performance]]),"",COUNT(L646:AA646))</f>
        <v>0</v>
      </c>
      <c r="K646" s="12">
        <f>IF(Table13[[#This Row],[Total]]&gt;=Table13[[#This Row],[Required]],IF(Table13[[#This Row],[S Required]]=1,2,3),IF(Table13[[#This Row],[Total]]&gt;0,1,0))</f>
        <v>0</v>
      </c>
      <c r="L646" s="13" t="str">
        <f>IF(COUNTA(L647:L650)&gt;0,1,"")</f>
        <v/>
      </c>
      <c r="M646" s="13" t="str">
        <f t="shared" ref="M646:N646" si="148">IF(COUNTA(M647:M650)&gt;0,1,"")</f>
        <v/>
      </c>
      <c r="N646" s="13" t="str">
        <f t="shared" si="148"/>
        <v/>
      </c>
      <c r="O646" s="14" t="str">
        <f t="shared" ref="O646:T646" si="149">IF(COUNTA(O647:O650)&gt;0,1,"")</f>
        <v/>
      </c>
      <c r="P646" s="14" t="str">
        <f t="shared" si="149"/>
        <v/>
      </c>
      <c r="Q646" s="14" t="str">
        <f t="shared" si="149"/>
        <v/>
      </c>
      <c r="R646" s="14" t="str">
        <f t="shared" si="149"/>
        <v/>
      </c>
      <c r="S646" s="14" t="str">
        <f t="shared" si="149"/>
        <v/>
      </c>
      <c r="T646" s="14" t="str">
        <f t="shared" si="149"/>
        <v/>
      </c>
    </row>
    <row r="647" spans="1:20" s="3" customFormat="1" ht="15.95" customHeight="1" x14ac:dyDescent="0.25">
      <c r="A647"/>
      <c r="B647" s="7" t="s">
        <v>638</v>
      </c>
      <c r="C647" s="7" t="s">
        <v>637</v>
      </c>
      <c r="D647" s="12" t="str">
        <f>LEFT(Table13[[#This Row],[Skill / Performance]],1)</f>
        <v>S</v>
      </c>
      <c r="E647" s="10" t="s">
        <v>139</v>
      </c>
      <c r="F647" s="7" t="s">
        <v>374</v>
      </c>
      <c r="G64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7" s="12"/>
      <c r="I647" s="12">
        <f ca="1">IF(ISBLANK(E647),"",IF(LEFT(E647,1)="P",3,IFERROR(IF(SEARCH(".",E647,3)&gt;0,IF(Table13[[#This Row],[Total]]&gt;0,1,Table13[[#This Row],[S Required]])),3)))</f>
        <v>1</v>
      </c>
      <c r="J647" s="12">
        <f>IF(ISBLANK(Table13[[#This Row],[Skill / Performance]]),"",COUNT(L647:AA647))</f>
        <v>0</v>
      </c>
      <c r="K647" s="12">
        <f ca="1">IF(Table13[[#This Row],[Total]]&gt;=Table13[[#This Row],[Required]],IF(Table13[[#This Row],[S Required]]=1,2,3),IF(Table13[[#This Row],[Total]]&gt;0,1,0))</f>
        <v>0</v>
      </c>
      <c r="L647" s="8"/>
      <c r="M647" s="8"/>
      <c r="N647" s="8"/>
      <c r="O647" s="9"/>
      <c r="P647" s="9"/>
      <c r="Q647" s="9"/>
      <c r="R647" s="9"/>
      <c r="S647" s="9"/>
      <c r="T647" s="9"/>
    </row>
    <row r="648" spans="1:20" s="3" customFormat="1" ht="15.95" customHeight="1" x14ac:dyDescent="0.25">
      <c r="A648"/>
      <c r="B648" s="7" t="s">
        <v>638</v>
      </c>
      <c r="C648" s="7" t="s">
        <v>637</v>
      </c>
      <c r="D648" s="12" t="str">
        <f>LEFT(Table13[[#This Row],[Skill / Performance]],1)</f>
        <v>S</v>
      </c>
      <c r="E648" s="10" t="s">
        <v>140</v>
      </c>
      <c r="F648" s="7" t="s">
        <v>609</v>
      </c>
      <c r="G648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8" s="12"/>
      <c r="I648" s="12">
        <f ca="1">IF(ISBLANK(E648),"",IF(LEFT(E648,1)="P",3,IFERROR(IF(SEARCH(".",E648,3)&gt;0,IF(Table13[[#This Row],[Total]]&gt;0,1,Table13[[#This Row],[S Required]])),3)))</f>
        <v>1</v>
      </c>
      <c r="J648" s="12">
        <f>IF(ISBLANK(Table13[[#This Row],[Skill / Performance]]),"",COUNT(L648:AA648))</f>
        <v>0</v>
      </c>
      <c r="K648" s="12">
        <f ca="1">IF(Table13[[#This Row],[Total]]&gt;=Table13[[#This Row],[Required]],IF(Table13[[#This Row],[S Required]]=1,2,3),IF(Table13[[#This Row],[Total]]&gt;0,1,0))</f>
        <v>0</v>
      </c>
      <c r="L648" s="8"/>
      <c r="M648" s="8"/>
      <c r="N648" s="8"/>
      <c r="O648" s="9"/>
      <c r="P648" s="9"/>
      <c r="Q648" s="9"/>
      <c r="R648" s="9"/>
      <c r="S648" s="9"/>
      <c r="T648" s="9"/>
    </row>
    <row r="649" spans="1:20" s="3" customFormat="1" ht="15.95" customHeight="1" x14ac:dyDescent="0.25">
      <c r="A649"/>
      <c r="B649" s="7" t="s">
        <v>638</v>
      </c>
      <c r="C649" s="7" t="s">
        <v>637</v>
      </c>
      <c r="D649" s="12" t="str">
        <f>LEFT(Table13[[#This Row],[Skill / Performance]],1)</f>
        <v>S</v>
      </c>
      <c r="E649" s="10" t="s">
        <v>141</v>
      </c>
      <c r="F649" s="7" t="s">
        <v>377</v>
      </c>
      <c r="G649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49" s="12"/>
      <c r="I649" s="12">
        <f ca="1">IF(ISBLANK(E649),"",IF(LEFT(E649,1)="P",3,IFERROR(IF(SEARCH(".",E649,3)&gt;0,IF(Table13[[#This Row],[Total]]&gt;0,1,Table13[[#This Row],[S Required]])),3)))</f>
        <v>1</v>
      </c>
      <c r="J649" s="12">
        <f>IF(ISBLANK(Table13[[#This Row],[Skill / Performance]]),"",COUNT(L649:AA649))</f>
        <v>0</v>
      </c>
      <c r="K649" s="12">
        <f ca="1">IF(Table13[[#This Row],[Total]]&gt;=Table13[[#This Row],[Required]],IF(Table13[[#This Row],[S Required]]=1,2,3),IF(Table13[[#This Row],[Total]]&gt;0,1,0))</f>
        <v>0</v>
      </c>
      <c r="L649" s="8"/>
      <c r="M649" s="8"/>
      <c r="N649" s="8"/>
      <c r="O649" s="9"/>
      <c r="P649" s="9"/>
      <c r="Q649" s="9"/>
      <c r="R649" s="9"/>
      <c r="S649" s="9"/>
      <c r="T649" s="9"/>
    </row>
    <row r="650" spans="1:20" s="3" customFormat="1" ht="15.95" customHeight="1" x14ac:dyDescent="0.25">
      <c r="A650"/>
      <c r="B650" s="7" t="s">
        <v>638</v>
      </c>
      <c r="C650" s="7" t="s">
        <v>637</v>
      </c>
      <c r="D650" s="12" t="str">
        <f>LEFT(Table13[[#This Row],[Skill / Performance]],1)</f>
        <v>S</v>
      </c>
      <c r="E650" s="10" t="s">
        <v>209</v>
      </c>
      <c r="F650" s="7" t="s">
        <v>343</v>
      </c>
      <c r="G650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0" s="12"/>
      <c r="I650" s="12">
        <f ca="1">IF(ISBLANK(E650),"",IF(LEFT(E650,1)="P",3,IFERROR(IF(SEARCH(".",E650,3)&gt;0,IF(Table13[[#This Row],[Total]]&gt;0,1,Table13[[#This Row],[S Required]])),3)))</f>
        <v>1</v>
      </c>
      <c r="J650" s="12">
        <f>IF(ISBLANK(Table13[[#This Row],[Skill / Performance]]),"",COUNT(L650:AA650))</f>
        <v>0</v>
      </c>
      <c r="K650" s="12">
        <f ca="1">IF(Table13[[#This Row],[Total]]&gt;=Table13[[#This Row],[Required]],IF(Table13[[#This Row],[S Required]]=1,2,3),IF(Table13[[#This Row],[Total]]&gt;0,1,0))</f>
        <v>0</v>
      </c>
      <c r="L650" s="8"/>
      <c r="M650" s="8"/>
      <c r="N650" s="8"/>
      <c r="O650" s="9"/>
      <c r="P650" s="9"/>
      <c r="Q650" s="9"/>
      <c r="R650" s="9"/>
      <c r="S650" s="9"/>
      <c r="T650" s="9"/>
    </row>
    <row r="651" spans="1:20" s="3" customFormat="1" ht="15.95" customHeight="1" x14ac:dyDescent="0.25">
      <c r="A651"/>
      <c r="B651" s="7" t="s">
        <v>638</v>
      </c>
      <c r="C651" s="7" t="s">
        <v>637</v>
      </c>
      <c r="D651" s="12" t="str">
        <f>LEFT(Table13[[#This Row],[Skill / Performance]],1)</f>
        <v>P</v>
      </c>
      <c r="E651" s="10" t="s">
        <v>143</v>
      </c>
      <c r="F651" s="7" t="s">
        <v>610</v>
      </c>
      <c r="G651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51" s="12"/>
      <c r="I651" s="12">
        <f>IF(ISBLANK(E651),"",IF(LEFT(E651,1)="P",3,IFERROR(IF(SEARCH(".",E651,3)&gt;0,IF(Table13[[#This Row],[Total]]&gt;0,1,Table13[[#This Row],[S Required]])),3)))</f>
        <v>3</v>
      </c>
      <c r="J651" s="12">
        <f>IF(ISBLANK(Table13[[#This Row],[Skill / Performance]]),"",COUNT(L651:AA651))</f>
        <v>0</v>
      </c>
      <c r="K651" s="12">
        <f>IF(Table13[[#This Row],[Total]]&gt;=Table13[[#This Row],[Required]],IF(Table13[[#This Row],[S Required]]=1,2,3),IF(Table13[[#This Row],[Total]]&gt;0,1,0))</f>
        <v>0</v>
      </c>
      <c r="L651" s="8"/>
      <c r="M651" s="8"/>
      <c r="N651" s="8"/>
      <c r="O651" s="9"/>
      <c r="P651" s="9"/>
      <c r="Q651" s="9"/>
      <c r="R651" s="9"/>
      <c r="S651" s="9"/>
      <c r="T651" s="9"/>
    </row>
    <row r="652" spans="1:20" s="3" customFormat="1" ht="15.95" customHeight="1" x14ac:dyDescent="0.25">
      <c r="A652"/>
      <c r="B652" s="7" t="s">
        <v>638</v>
      </c>
      <c r="C652" s="7" t="s">
        <v>637</v>
      </c>
      <c r="D652" s="12" t="str">
        <f>LEFT(Table13[[#This Row],[Skill / Performance]],1)</f>
        <v>S</v>
      </c>
      <c r="E652" s="10" t="s">
        <v>144</v>
      </c>
      <c r="F652" s="7" t="s">
        <v>578</v>
      </c>
      <c r="G652" s="7">
        <v>5</v>
      </c>
      <c r="H652" s="12">
        <f>COUNTIF(J653:J657, "&gt;0")</f>
        <v>0</v>
      </c>
      <c r="I652" s="12">
        <f>IF(ISBLANK(E652),"",IF(LEFT(E652,1)="P",3,IFERROR(IF(SEARCH(".",E652,3)&gt;0,IF(Table13[[#This Row],[Total]]&gt;0,1,Table13[[#This Row],[S Required]])),3)))</f>
        <v>3</v>
      </c>
      <c r="J652" s="12">
        <f>IF(ISBLANK(Table13[[#This Row],[Skill / Performance]]),"",COUNT(L652:AA652))</f>
        <v>0</v>
      </c>
      <c r="K652" s="12">
        <f>IF(Table13[[#This Row],[Total]]&gt;=Table13[[#This Row],[Required]],IF(Table13[[#This Row],[S Required]]=1,2,3),IF(Table13[[#This Row],[Total]]&gt;0,1,0))</f>
        <v>0</v>
      </c>
      <c r="L652" s="13" t="str">
        <f>IF(COUNTA(L653:L657)&gt;0,1,"")</f>
        <v/>
      </c>
      <c r="M652" s="13" t="str">
        <f t="shared" ref="M652:N652" si="150">IF(COUNTA(M653:M657)&gt;0,1,"")</f>
        <v/>
      </c>
      <c r="N652" s="13" t="str">
        <f t="shared" si="150"/>
        <v/>
      </c>
      <c r="O652" s="14" t="str">
        <f t="shared" ref="O652:T652" si="151">IF(COUNTA(O653:O657)&gt;0,1,"")</f>
        <v/>
      </c>
      <c r="P652" s="14" t="str">
        <f t="shared" si="151"/>
        <v/>
      </c>
      <c r="Q652" s="14" t="str">
        <f t="shared" si="151"/>
        <v/>
      </c>
      <c r="R652" s="14" t="str">
        <f t="shared" si="151"/>
        <v/>
      </c>
      <c r="S652" s="14" t="str">
        <f t="shared" si="151"/>
        <v/>
      </c>
      <c r="T652" s="14" t="str">
        <f t="shared" si="151"/>
        <v/>
      </c>
    </row>
    <row r="653" spans="1:20" s="3" customFormat="1" ht="15.95" customHeight="1" x14ac:dyDescent="0.25">
      <c r="A653"/>
      <c r="B653" s="7" t="s">
        <v>638</v>
      </c>
      <c r="C653" s="7" t="s">
        <v>637</v>
      </c>
      <c r="D653" s="12" t="str">
        <f>LEFT(Table13[[#This Row],[Skill / Performance]],1)</f>
        <v>S</v>
      </c>
      <c r="E653" s="10" t="s">
        <v>145</v>
      </c>
      <c r="F653" s="7" t="s">
        <v>579</v>
      </c>
      <c r="G653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3" s="12"/>
      <c r="I653" s="12">
        <f ca="1">IF(ISBLANK(E653),"",IF(LEFT(E653,1)="P",3,IFERROR(IF(SEARCH(".",E653,3)&gt;0,IF(Table13[[#This Row],[Total]]&gt;0,1,Table13[[#This Row],[S Required]])),3)))</f>
        <v>1</v>
      </c>
      <c r="J653" s="12">
        <f>IF(ISBLANK(Table13[[#This Row],[Skill / Performance]]),"",COUNT(L653:AA653))</f>
        <v>0</v>
      </c>
      <c r="K653" s="12">
        <f ca="1">IF(Table13[[#This Row],[Total]]&gt;=Table13[[#This Row],[Required]],IF(Table13[[#This Row],[S Required]]=1,2,3),IF(Table13[[#This Row],[Total]]&gt;0,1,0))</f>
        <v>0</v>
      </c>
      <c r="L653" s="8"/>
      <c r="M653" s="8"/>
      <c r="N653" s="8"/>
      <c r="O653" s="9"/>
      <c r="P653" s="9"/>
      <c r="Q653" s="9"/>
      <c r="R653" s="9"/>
      <c r="S653" s="9"/>
      <c r="T653" s="9"/>
    </row>
    <row r="654" spans="1:20" s="3" customFormat="1" ht="15.95" customHeight="1" x14ac:dyDescent="0.25">
      <c r="A654"/>
      <c r="B654" s="7" t="s">
        <v>638</v>
      </c>
      <c r="C654" s="7" t="s">
        <v>637</v>
      </c>
      <c r="D654" s="12" t="str">
        <f>LEFT(Table13[[#This Row],[Skill / Performance]],1)</f>
        <v>S</v>
      </c>
      <c r="E654" s="10" t="s">
        <v>146</v>
      </c>
      <c r="F654" s="7" t="s">
        <v>611</v>
      </c>
      <c r="G654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4" s="12"/>
      <c r="I654" s="12">
        <f ca="1">IF(ISBLANK(E654),"",IF(LEFT(E654,1)="P",3,IFERROR(IF(SEARCH(".",E654,3)&gt;0,IF(Table13[[#This Row],[Total]]&gt;0,1,Table13[[#This Row],[S Required]])),3)))</f>
        <v>1</v>
      </c>
      <c r="J654" s="12">
        <f>IF(ISBLANK(Table13[[#This Row],[Skill / Performance]]),"",COUNT(L654:AA654))</f>
        <v>0</v>
      </c>
      <c r="K654" s="12">
        <f ca="1">IF(Table13[[#This Row],[Total]]&gt;=Table13[[#This Row],[Required]],IF(Table13[[#This Row],[S Required]]=1,2,3),IF(Table13[[#This Row],[Total]]&gt;0,1,0))</f>
        <v>0</v>
      </c>
      <c r="L654" s="8"/>
      <c r="M654" s="8"/>
      <c r="N654" s="8"/>
      <c r="O654" s="9"/>
      <c r="P654" s="9"/>
      <c r="Q654" s="9"/>
      <c r="R654" s="9"/>
      <c r="S654" s="9"/>
      <c r="T654" s="9"/>
    </row>
    <row r="655" spans="1:20" s="3" customFormat="1" ht="15.95" customHeight="1" x14ac:dyDescent="0.25">
      <c r="A655"/>
      <c r="B655" s="7" t="s">
        <v>638</v>
      </c>
      <c r="C655" s="7" t="s">
        <v>637</v>
      </c>
      <c r="D655" s="12" t="str">
        <f>LEFT(Table13[[#This Row],[Skill / Performance]],1)</f>
        <v>S</v>
      </c>
      <c r="E655" s="10" t="s">
        <v>174</v>
      </c>
      <c r="F655" s="7" t="s">
        <v>581</v>
      </c>
      <c r="G655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5" s="12"/>
      <c r="I655" s="12">
        <f ca="1">IF(ISBLANK(E655),"",IF(LEFT(E655,1)="P",3,IFERROR(IF(SEARCH(".",E655,3)&gt;0,IF(Table13[[#This Row],[Total]]&gt;0,1,Table13[[#This Row],[S Required]])),3)))</f>
        <v>1</v>
      </c>
      <c r="J655" s="12">
        <f>IF(ISBLANK(Table13[[#This Row],[Skill / Performance]]),"",COUNT(L655:AA655))</f>
        <v>0</v>
      </c>
      <c r="K655" s="12">
        <f ca="1">IF(Table13[[#This Row],[Total]]&gt;=Table13[[#This Row],[Required]],IF(Table13[[#This Row],[S Required]]=1,2,3),IF(Table13[[#This Row],[Total]]&gt;0,1,0))</f>
        <v>0</v>
      </c>
      <c r="L655" s="8"/>
      <c r="M655" s="8"/>
      <c r="N655" s="8"/>
      <c r="O655" s="9"/>
      <c r="P655" s="9"/>
      <c r="Q655" s="9"/>
      <c r="R655" s="9"/>
      <c r="S655" s="9"/>
      <c r="T655" s="9"/>
    </row>
    <row r="656" spans="1:20" s="3" customFormat="1" ht="15.95" customHeight="1" x14ac:dyDescent="0.25">
      <c r="A656"/>
      <c r="B656" s="7" t="s">
        <v>638</v>
      </c>
      <c r="C656" s="7" t="s">
        <v>637</v>
      </c>
      <c r="D656" s="12" t="str">
        <f>LEFT(Table13[[#This Row],[Skill / Performance]],1)</f>
        <v>S</v>
      </c>
      <c r="E656" s="10" t="s">
        <v>175</v>
      </c>
      <c r="F656" s="7" t="s">
        <v>384</v>
      </c>
      <c r="G656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6" s="12"/>
      <c r="I656" s="12">
        <f ca="1">IF(ISBLANK(E656),"",IF(LEFT(E656,1)="P",3,IFERROR(IF(SEARCH(".",E656,3)&gt;0,IF(Table13[[#This Row],[Total]]&gt;0,1,Table13[[#This Row],[S Required]])),3)))</f>
        <v>1</v>
      </c>
      <c r="J656" s="12">
        <f>IF(ISBLANK(Table13[[#This Row],[Skill / Performance]]),"",COUNT(L656:AA656))</f>
        <v>0</v>
      </c>
      <c r="K656" s="12">
        <f ca="1">IF(Table13[[#This Row],[Total]]&gt;=Table13[[#This Row],[Required]],IF(Table13[[#This Row],[S Required]]=1,2,3),IF(Table13[[#This Row],[Total]]&gt;0,1,0))</f>
        <v>0</v>
      </c>
      <c r="L656" s="8"/>
      <c r="M656" s="8"/>
      <c r="N656" s="8"/>
      <c r="O656" s="9"/>
      <c r="P656" s="9"/>
      <c r="Q656" s="9"/>
      <c r="R656" s="9"/>
      <c r="S656" s="9"/>
      <c r="T656" s="9"/>
    </row>
    <row r="657" spans="1:20" s="3" customFormat="1" ht="15.95" customHeight="1" x14ac:dyDescent="0.25">
      <c r="A657"/>
      <c r="B657" s="7" t="s">
        <v>638</v>
      </c>
      <c r="C657" s="7" t="s">
        <v>637</v>
      </c>
      <c r="D657" s="12" t="str">
        <f>LEFT(Table13[[#This Row],[Skill / Performance]],1)</f>
        <v>S</v>
      </c>
      <c r="E657" s="10" t="s">
        <v>176</v>
      </c>
      <c r="F657" s="7" t="s">
        <v>612</v>
      </c>
      <c r="G657" s="12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>1</v>
      </c>
      <c r="H657" s="12"/>
      <c r="I657" s="12">
        <f ca="1">IF(ISBLANK(E657),"",IF(LEFT(E657,1)="P",3,IFERROR(IF(SEARCH(".",E657,3)&gt;0,IF(Table13[[#This Row],[Total]]&gt;0,1,Table13[[#This Row],[S Required]])),3)))</f>
        <v>1</v>
      </c>
      <c r="J657" s="12">
        <f>IF(ISBLANK(Table13[[#This Row],[Skill / Performance]]),"",COUNT(L657:AA657))</f>
        <v>0</v>
      </c>
      <c r="K657" s="12">
        <f ca="1">IF(Table13[[#This Row],[Total]]&gt;=Table13[[#This Row],[Required]],IF(Table13[[#This Row],[S Required]]=1,2,3),IF(Table13[[#This Row],[Total]]&gt;0,1,0))</f>
        <v>0</v>
      </c>
      <c r="L657" s="8"/>
      <c r="M657" s="8"/>
      <c r="N657" s="8"/>
      <c r="O657" s="9"/>
      <c r="P657" s="9"/>
      <c r="Q657" s="9"/>
      <c r="R657" s="9"/>
      <c r="S657" s="9"/>
      <c r="T657" s="9"/>
    </row>
    <row r="658" spans="1:20" s="3" customFormat="1" ht="30" x14ac:dyDescent="0.25">
      <c r="A658"/>
      <c r="B658" s="7" t="s">
        <v>638</v>
      </c>
      <c r="C658" s="7" t="s">
        <v>637</v>
      </c>
      <c r="D658" s="12" t="str">
        <f>LEFT(Table13[[#This Row],[Skill / Performance]],1)</f>
        <v>P</v>
      </c>
      <c r="E658" s="10" t="s">
        <v>292</v>
      </c>
      <c r="F658" s="7" t="s">
        <v>391</v>
      </c>
      <c r="G658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58" s="12"/>
      <c r="I658" s="12">
        <f>IF(ISBLANK(E658),"",IF(LEFT(E658,1)="P",3,IFERROR(IF(SEARCH(".",E658,3)&gt;0,IF(Table13[[#This Row],[Total]]&gt;0,1,Table13[[#This Row],[S Required]])),3)))</f>
        <v>3</v>
      </c>
      <c r="J658" s="12">
        <f>IF(ISBLANK(Table13[[#This Row],[Skill / Performance]]),"",COUNT(L658:AA658))</f>
        <v>0</v>
      </c>
      <c r="K658" s="12">
        <f>IF(Table13[[#This Row],[Total]]&gt;=Table13[[#This Row],[Required]],IF(Table13[[#This Row],[S Required]]=1,2,3),IF(Table13[[#This Row],[Total]]&gt;0,1,0))</f>
        <v>0</v>
      </c>
      <c r="L658" s="8"/>
      <c r="M658" s="8"/>
      <c r="N658" s="8"/>
      <c r="O658" s="9"/>
      <c r="P658" s="9"/>
      <c r="Q658" s="9"/>
      <c r="R658" s="9"/>
      <c r="S658" s="9"/>
      <c r="T658" s="9"/>
    </row>
    <row r="659" spans="1:20" s="3" customFormat="1" ht="15.95" customHeight="1" x14ac:dyDescent="0.25">
      <c r="A659"/>
      <c r="B659" s="7" t="s">
        <v>638</v>
      </c>
      <c r="C659" s="7" t="s">
        <v>637</v>
      </c>
      <c r="D659" s="12" t="str">
        <f>LEFT(Table13[[#This Row],[Skill / Performance]],1)</f>
        <v>P</v>
      </c>
      <c r="E659" s="10" t="s">
        <v>395</v>
      </c>
      <c r="F659" s="7" t="s">
        <v>613</v>
      </c>
      <c r="G659" s="12" t="str">
        <f ca="1">IFERROR(IF(SEARCH(".",Table13[[#This Row],[Skill / Performance]])&lt;0,"",IF(INDIRECT(ADDRESS(ROW(Table13[[#This Row],[S Required]])-RIGHT(Table13[[#This Row],[Skill / Performance]],LEN(Table13[[#This Row],[Skill / Performance]])-SEARCH(".",Table13[[#This Row],[Skill / Performance]])),COLUMN(Table13[[#This Row],[S Required]])))&gt;INDIRECT(ADDRESS(ROW(Table13[[#This Row],[S Total]])-RIGHT(Table13[[#This Row],[Skill / Performance]],LEN(Table13[[#This Row],[Skill / Performance]])-SEARCH(".",Table13[[#This Row],[Skill / Performance]])),COLUMN(Table13[[#This Row],[S Total]]))),1,0)),"")</f>
        <v/>
      </c>
      <c r="H659" s="12"/>
      <c r="I659" s="12">
        <f>IF(ISBLANK(E659),"",IF(LEFT(E659,1)="P",3,IFERROR(IF(SEARCH(".",E659,3)&gt;0,IF(Table13[[#This Row],[Total]]&gt;0,1,Table13[[#This Row],[S Required]])),3)))</f>
        <v>3</v>
      </c>
      <c r="J659" s="12">
        <f>IF(ISBLANK(Table13[[#This Row],[Skill / Performance]]),"",COUNT(L659:AA659))</f>
        <v>0</v>
      </c>
      <c r="K659" s="12">
        <f>IF(Table13[[#This Row],[Total]]&gt;=Table13[[#This Row],[Required]],IF(Table13[[#This Row],[S Required]]=1,2,3),IF(Table13[[#This Row],[Total]]&gt;0,1,0))</f>
        <v>0</v>
      </c>
      <c r="L659" s="8"/>
      <c r="M659" s="8"/>
      <c r="N659" s="8"/>
      <c r="O659" s="9"/>
      <c r="P659" s="9"/>
      <c r="Q659" s="9"/>
      <c r="R659" s="9"/>
      <c r="S659" s="9"/>
      <c r="T659" s="9"/>
    </row>
  </sheetData>
  <sheetProtection sheet="1" objects="1" scenarios="1" insertColumns="0" sort="0" autoFilter="0"/>
  <conditionalFormatting sqref="L3:AA659">
    <cfRule type="expression" dxfId="22" priority="2">
      <formula>NOT($J3&lt;$I3)</formula>
    </cfRule>
    <cfRule type="expression" dxfId="21" priority="4">
      <formula>AND($J3&gt;0,$J3&lt;$I3)</formula>
    </cfRule>
  </conditionalFormatting>
  <conditionalFormatting sqref="L3:XFD659">
    <cfRule type="expression" dxfId="20" priority="5">
      <formula>AND(LEFT($E3,1)="S",IFERROR(SEARCH(".",$E3)&lt;0,TRUE))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7761D4-C56D-42CA-BB28-11BD9903D02D}">
            <x14:iconSet iconSet="4Arrows" showValue="0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3Symbols" iconId="0"/>
              <x14:cfIcon iconSet="3Symbols" iconId="1"/>
              <x14:cfIcon iconSet="3TrafficLights1" iconId="2"/>
              <x14:cfIcon iconSet="3Symbols" iconId="2"/>
            </x14:iconSet>
          </x14:cfRule>
          <xm:sqref>K3:K659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6EFCE"/>
  </sheetPr>
  <dimension ref="A1:N19"/>
  <sheetViews>
    <sheetView zoomScale="160" zoomScaleNormal="160" workbookViewId="0">
      <selection activeCell="G16" sqref="G16"/>
    </sheetView>
  </sheetViews>
  <sheetFormatPr defaultRowHeight="15" x14ac:dyDescent="0.25"/>
  <cols>
    <col min="1" max="1" width="16.85546875" style="17" bestFit="1" customWidth="1"/>
    <col min="2" max="2" width="3.42578125" style="17" customWidth="1"/>
    <col min="3" max="3" width="18.140625" style="17" bestFit="1" customWidth="1"/>
    <col min="4" max="4" width="11.140625" style="17" bestFit="1" customWidth="1"/>
    <col min="5" max="5" width="8.42578125" style="17" bestFit="1" customWidth="1"/>
    <col min="6" max="6" width="11.140625" style="17" bestFit="1" customWidth="1"/>
    <col min="7" max="7" width="17.85546875" style="17" bestFit="1" customWidth="1"/>
    <col min="8" max="8" width="16.42578125" style="17" bestFit="1" customWidth="1"/>
    <col min="9" max="10" width="11.140625" style="17" bestFit="1" customWidth="1"/>
    <col min="11" max="11" width="5.42578125" style="17" bestFit="1" customWidth="1"/>
    <col min="12" max="12" width="5.7109375" style="17" bestFit="1" customWidth="1"/>
    <col min="13" max="13" width="8.42578125" style="17" bestFit="1" customWidth="1"/>
    <col min="14" max="14" width="9.85546875" style="17" customWidth="1"/>
    <col min="15" max="15" width="11.140625" style="17" bestFit="1" customWidth="1"/>
    <col min="16" max="16384" width="9.140625" style="17"/>
  </cols>
  <sheetData>
    <row r="1" spans="1:14" ht="15.75" thickBot="1" x14ac:dyDescent="0.3">
      <c r="A1" s="16">
        <f ca="1">NOW()+A2</f>
        <v>43497.583159606482</v>
      </c>
    </row>
    <row r="2" spans="1:14" ht="15.75" thickBot="1" x14ac:dyDescent="0.3">
      <c r="A2" s="54"/>
      <c r="C2" s="18" t="s">
        <v>653</v>
      </c>
      <c r="D2" s="19">
        <f t="array" aca="1" ref="D2" ca="1">SUM(IF(Table13[Required] &gt; 0, 1,0))-14</f>
        <v>643</v>
      </c>
      <c r="E2" s="20">
        <f ca="1">D2/$D$2</f>
        <v>1</v>
      </c>
      <c r="G2" s="21" t="s">
        <v>657</v>
      </c>
      <c r="H2" s="22">
        <f ca="1">MIN(SUM(Table13[Required]),800)</f>
        <v>800</v>
      </c>
      <c r="I2" s="23">
        <f ca="1">H2/$H$2</f>
        <v>1</v>
      </c>
    </row>
    <row r="3" spans="1:14" x14ac:dyDescent="0.25">
      <c r="C3" s="24" t="s">
        <v>654</v>
      </c>
      <c r="D3" s="25">
        <f t="array" aca="1" ref="D3" ca="1">SUM(IF(Table13[Total]&gt;=Table13[Required],IF(Table13[Required] &gt; 0,1,0), 0))-14</f>
        <v>0</v>
      </c>
      <c r="E3" s="26">
        <f ca="1">D3/$D$2</f>
        <v>0</v>
      </c>
      <c r="G3" s="27" t="s">
        <v>658</v>
      </c>
      <c r="H3" s="28">
        <f t="array" aca="1" ref="H3" ca="1">SUM(IF(Table13[Total]&lt;Table13[Required],Table13[Total], Table13[Required]))</f>
        <v>0</v>
      </c>
      <c r="I3" s="29">
        <f ca="1">H3/$H$2</f>
        <v>0</v>
      </c>
    </row>
    <row r="4" spans="1:14" ht="15.75" thickBot="1" x14ac:dyDescent="0.3">
      <c r="C4" s="30" t="s">
        <v>655</v>
      </c>
      <c r="D4" s="31">
        <f ca="1">D2-D3-D5</f>
        <v>0</v>
      </c>
      <c r="E4" s="32">
        <f ca="1">D4/$D$2</f>
        <v>0</v>
      </c>
      <c r="G4" s="33" t="s">
        <v>659</v>
      </c>
      <c r="H4" s="34">
        <f ca="1">H2-H3</f>
        <v>800</v>
      </c>
      <c r="I4" s="35">
        <f ca="1">H4/$H$2</f>
        <v>1</v>
      </c>
    </row>
    <row r="5" spans="1:14" ht="15.75" thickBot="1" x14ac:dyDescent="0.3">
      <c r="C5" s="33" t="s">
        <v>656</v>
      </c>
      <c r="D5" s="34">
        <f t="array" aca="1" ref="D5" ca="1">SUM(IF(IF(Table13[Required]&lt;&gt;0,Table13[Total])=0,1, 0))</f>
        <v>643</v>
      </c>
      <c r="E5" s="35">
        <f ca="1">D5/$D$2</f>
        <v>1</v>
      </c>
    </row>
    <row r="6" spans="1:14" ht="30.75" customHeight="1" thickBot="1" x14ac:dyDescent="0.3">
      <c r="K6" s="36" t="s">
        <v>640</v>
      </c>
      <c r="L6" s="37" t="s">
        <v>660</v>
      </c>
      <c r="M6" s="64" t="s">
        <v>661</v>
      </c>
      <c r="N6" s="70" t="s">
        <v>669</v>
      </c>
    </row>
    <row r="7" spans="1:14" ht="15.75" thickBot="1" x14ac:dyDescent="0.3">
      <c r="C7" s="21" t="s">
        <v>663</v>
      </c>
      <c r="D7" s="6">
        <v>43402</v>
      </c>
      <c r="G7" s="21" t="s">
        <v>667</v>
      </c>
      <c r="H7" s="6">
        <v>43524</v>
      </c>
      <c r="J7" s="38" t="s">
        <v>615</v>
      </c>
      <c r="K7" s="39">
        <f t="array" aca="1" ref="K7" ca="1">SUM(IF(Table13[Unit]=$J7,Table13[Required]))</f>
        <v>55</v>
      </c>
      <c r="L7" s="40">
        <f t="array" aca="1" ref="L7" ca="1">SUM(IF(Table13[Unit]=$J7,IF(Table13[Total]&lt;Table13[Required],Table13[Total],Table13[Required])))</f>
        <v>0</v>
      </c>
      <c r="M7" s="60">
        <f t="shared" ref="M7:M19" ca="1" si="0">L7/K7</f>
        <v>0</v>
      </c>
      <c r="N7" s="68">
        <f t="array" aca="1" ref="N7" ca="1">MAX(IF(Table13[Unit]=$J7,IF(Table13[Required]&lt;&gt;"",Table13[Required]-Table13[Total])))</f>
        <v>3</v>
      </c>
    </row>
    <row r="8" spans="1:14" ht="15.75" thickBot="1" x14ac:dyDescent="0.3">
      <c r="C8" s="18" t="s">
        <v>664</v>
      </c>
      <c r="D8" s="44">
        <f ca="1">(A1)-D7-E8</f>
        <v>95.583159606481786</v>
      </c>
      <c r="E8" s="54"/>
      <c r="G8" s="18" t="s">
        <v>666</v>
      </c>
      <c r="H8" s="44">
        <f ca="1">H7-A1-E10</f>
        <v>26.416840393518214</v>
      </c>
      <c r="J8" s="41" t="s">
        <v>618</v>
      </c>
      <c r="K8" s="42">
        <f t="array" aca="1" ref="K8" ca="1">SUM(IF(Table13[Unit]=$J8,Table13[Required]))</f>
        <v>118</v>
      </c>
      <c r="L8" s="43">
        <f t="array" aca="1" ref="L8" ca="1">SUM(IF(Table13[Unit]=$J8,IF(Table13[Total]&lt;Table13[Required],Table13[Total],Table13[Required])))</f>
        <v>0</v>
      </c>
      <c r="M8" s="61">
        <f t="shared" ca="1" si="0"/>
        <v>0</v>
      </c>
      <c r="N8" s="65">
        <f t="array" aca="1" ref="N8" ca="1">MAX(IF(Table13[Unit]=$J8,IF(Table13[Required]&lt;&gt;"",Table13[Required]-Table13[Total])))</f>
        <v>3</v>
      </c>
    </row>
    <row r="9" spans="1:14" ht="15.75" thickBot="1" x14ac:dyDescent="0.3">
      <c r="C9" s="45" t="s">
        <v>651</v>
      </c>
      <c r="D9" s="46">
        <f ca="1">H3/D8</f>
        <v>0</v>
      </c>
      <c r="G9" s="45" t="s">
        <v>651</v>
      </c>
      <c r="H9" s="47">
        <f ca="1">H4/H8</f>
        <v>30.283712513790732</v>
      </c>
      <c r="J9" s="41" t="s">
        <v>619</v>
      </c>
      <c r="K9" s="42">
        <f t="array" aca="1" ref="K9" ca="1">SUM(IF(Table13[Unit]=$J9,Table13[Required]))</f>
        <v>109</v>
      </c>
      <c r="L9" s="43">
        <f t="array" aca="1" ref="L9" ca="1">SUM(IF(Table13[Unit]=$J9,IF(Table13[Total]&lt;Table13[Required],Table13[Total],Table13[Required])))</f>
        <v>0</v>
      </c>
      <c r="M9" s="61">
        <f t="shared" ca="1" si="0"/>
        <v>0</v>
      </c>
      <c r="N9" s="65">
        <f t="array" aca="1" ref="N9" ca="1">MAX(IF(Table13[Unit]=$J9,IF(Table13[Required]&lt;&gt;"",Table13[Required]-Table13[Total])))</f>
        <v>3</v>
      </c>
    </row>
    <row r="10" spans="1:14" ht="15.75" thickBot="1" x14ac:dyDescent="0.3">
      <c r="C10" s="45" t="s">
        <v>666</v>
      </c>
      <c r="D10" s="47" t="e">
        <f ca="1">(H4/D9)</f>
        <v>#DIV/0!</v>
      </c>
      <c r="E10" s="54"/>
      <c r="J10" s="41" t="s">
        <v>620</v>
      </c>
      <c r="K10" s="42">
        <f t="array" aca="1" ref="K10" ca="1">SUM(IF(Table13[Unit]=$J10,Table13[Required]))</f>
        <v>10</v>
      </c>
      <c r="L10" s="43">
        <f t="array" aca="1" ref="L10" ca="1">SUM(IF(Table13[Unit]=$J10,IF(Table13[Total]&lt;Table13[Required],Table13[Total],Table13[Required])))</f>
        <v>0</v>
      </c>
      <c r="M10" s="61">
        <f t="shared" ca="1" si="0"/>
        <v>0</v>
      </c>
      <c r="N10" s="65">
        <f t="array" aca="1" ref="N10" ca="1">MAX(IF(Table13[Unit]=$J10,IF(Table13[Required]&lt;&gt;"",Table13[Required]-Table13[Total])))</f>
        <v>3</v>
      </c>
    </row>
    <row r="11" spans="1:14" ht="15.75" thickBot="1" x14ac:dyDescent="0.3">
      <c r="C11" s="45" t="s">
        <v>665</v>
      </c>
      <c r="D11" s="49" t="e">
        <f ca="1">A1+D10+E10</f>
        <v>#DIV/0!</v>
      </c>
      <c r="G11" s="48"/>
      <c r="J11" s="41" t="s">
        <v>621</v>
      </c>
      <c r="K11" s="42">
        <f t="array" aca="1" ref="K11" ca="1">SUM(IF(Table13[Unit]=$J11,Table13[Required]))</f>
        <v>5</v>
      </c>
      <c r="L11" s="43">
        <f t="array" aca="1" ref="L11" ca="1">SUM(IF(Table13[Unit]=$J11,IF(Table13[Total]&lt;Table13[Required],Table13[Total],Table13[Required])))</f>
        <v>0</v>
      </c>
      <c r="M11" s="61">
        <f t="shared" ca="1" si="0"/>
        <v>0</v>
      </c>
      <c r="N11" s="65">
        <f t="array" aca="1" ref="N11" ca="1">MAX(IF(Table13[Unit]=$J11,IF(Table13[Required]&lt;&gt;"",Table13[Required]-Table13[Total])))</f>
        <v>3</v>
      </c>
    </row>
    <row r="12" spans="1:14" x14ac:dyDescent="0.25">
      <c r="J12" s="41" t="s">
        <v>622</v>
      </c>
      <c r="K12" s="42">
        <f t="array" aca="1" ref="K12" ca="1">SUM(IF(Table13[Unit]=$J12,Table13[Required]))</f>
        <v>22</v>
      </c>
      <c r="L12" s="43">
        <f t="array" aca="1" ref="L12" ca="1">SUM(IF(Table13[Unit]=$J12,IF(Table13[Total]&lt;Table13[Required],Table13[Total],Table13[Required])))</f>
        <v>0</v>
      </c>
      <c r="M12" s="61">
        <f t="shared" ca="1" si="0"/>
        <v>0</v>
      </c>
      <c r="N12" s="65">
        <f t="array" aca="1" ref="N12" ca="1">MAX(IF(Table13[Unit]=$J12,IF(Table13[Required]&lt;&gt;"",Table13[Required]-Table13[Total])))</f>
        <v>3</v>
      </c>
    </row>
    <row r="13" spans="1:14" x14ac:dyDescent="0.25">
      <c r="F13" s="58"/>
      <c r="H13" s="57"/>
      <c r="J13" s="41" t="s">
        <v>623</v>
      </c>
      <c r="K13" s="42">
        <f t="array" aca="1" ref="K13" ca="1">SUM(IF(Table13[Unit]=$J13,Table13[Required]))</f>
        <v>123</v>
      </c>
      <c r="L13" s="43">
        <f t="array" aca="1" ref="L13" ca="1">SUM(IF(Table13[Unit]=$J13,IF(Table13[Total]&lt;Table13[Required],Table13[Total],Table13[Required])))</f>
        <v>0</v>
      </c>
      <c r="M13" s="61">
        <f t="shared" ca="1" si="0"/>
        <v>0</v>
      </c>
      <c r="N13" s="65">
        <f t="array" aca="1" ref="N13" ca="1">MAX(IF(Table13[Unit]=$J13,IF(Table13[Required]&lt;&gt;"",Table13[Required]-Table13[Total])))</f>
        <v>3</v>
      </c>
    </row>
    <row r="14" spans="1:14" x14ac:dyDescent="0.25">
      <c r="C14" s="59"/>
      <c r="H14" s="17">
        <f ca="1">SUM(N13:N17)</f>
        <v>15</v>
      </c>
      <c r="J14" s="41" t="s">
        <v>630</v>
      </c>
      <c r="K14" s="42">
        <f t="array" aca="1" ref="K14" ca="1">SUM(IF(Table13[Unit]=$J14,Table13[Required]))</f>
        <v>122</v>
      </c>
      <c r="L14" s="43">
        <f t="array" aca="1" ref="L14" ca="1">SUM(IF(Table13[Unit]=$J14,IF(Table13[Total]&lt;Table13[Required],Table13[Total],Table13[Required])))</f>
        <v>0</v>
      </c>
      <c r="M14" s="61">
        <f t="shared" ca="1" si="0"/>
        <v>0</v>
      </c>
      <c r="N14" s="65">
        <f t="array" aca="1" ref="N14" ca="1">MAX(IF(Table13[Unit]=$J14,IF(Table13[Required]&lt;&gt;"",Table13[Required]-Table13[Total])))</f>
        <v>3</v>
      </c>
    </row>
    <row r="15" spans="1:14" x14ac:dyDescent="0.25">
      <c r="C15" s="59"/>
      <c r="D15" s="57"/>
      <c r="H15" s="17">
        <f ca="1">H4/H14</f>
        <v>53.333333333333336</v>
      </c>
      <c r="J15" s="41" t="s">
        <v>632</v>
      </c>
      <c r="K15" s="42">
        <f t="array" aca="1" ref="K15" ca="1">SUM(IF(Table13[Unit]=$J15,Table13[Required]))</f>
        <v>120</v>
      </c>
      <c r="L15" s="43">
        <f t="array" aca="1" ref="L15" ca="1">SUM(IF(Table13[Unit]=$J15,IF(Table13[Total]&lt;Table13[Required],Table13[Total],Table13[Required])))</f>
        <v>0</v>
      </c>
      <c r="M15" s="61">
        <f t="shared" ca="1" si="0"/>
        <v>0</v>
      </c>
      <c r="N15" s="65">
        <f t="array" aca="1" ref="N15" ca="1">MAX(IF(Table13[Unit]=$J15,IF(Table13[Required]&lt;&gt;"",Table13[Required]-Table13[Total])))</f>
        <v>3</v>
      </c>
    </row>
    <row r="16" spans="1:14" x14ac:dyDescent="0.25">
      <c r="C16" s="59"/>
      <c r="D16" s="57"/>
      <c r="H16" s="59">
        <f ca="1">A1+H14</f>
        <v>43512.583159606482</v>
      </c>
      <c r="J16" s="41" t="s">
        <v>634</v>
      </c>
      <c r="K16" s="42">
        <f t="array" aca="1" ref="K16" ca="1">SUM(IF(Table13[Unit]=$J16,Table13[Required]))</f>
        <v>134</v>
      </c>
      <c r="L16" s="43">
        <f t="array" aca="1" ref="L16" ca="1">SUM(IF(Table13[Unit]=$J16,IF(Table13[Total]&lt;Table13[Required],Table13[Total],Table13[Required])))</f>
        <v>0</v>
      </c>
      <c r="M16" s="61">
        <f t="shared" ca="1" si="0"/>
        <v>0</v>
      </c>
      <c r="N16" s="65">
        <f t="array" aca="1" ref="N16" ca="1">MAX(IF(Table13[Unit]=$J16,IF(Table13[Required]&lt;&gt;"",Table13[Required]-Table13[Total])))</f>
        <v>3</v>
      </c>
    </row>
    <row r="17" spans="7:14" x14ac:dyDescent="0.25">
      <c r="G17" s="59"/>
      <c r="J17" s="41" t="s">
        <v>636</v>
      </c>
      <c r="K17" s="42">
        <f t="array" aca="1" ref="K17" ca="1">SUM(IF(Table13[Unit]=$J17,Table13[Required]))</f>
        <v>85</v>
      </c>
      <c r="L17" s="43">
        <f t="array" aca="1" ref="L17" ca="1">SUM(IF(Table13[Unit]=$J17,IF(Table13[Total]&lt;Table13[Required],Table13[Total],Table13[Required])))</f>
        <v>0</v>
      </c>
      <c r="M17" s="61">
        <f t="shared" ca="1" si="0"/>
        <v>0</v>
      </c>
      <c r="N17" s="65">
        <f t="array" aca="1" ref="N17" ca="1">MAX(IF(Table13[Unit]=$J17,IF(Table13[Required]&lt;&gt;"",Table13[Required]-Table13[Total])))</f>
        <v>3</v>
      </c>
    </row>
    <row r="18" spans="7:14" ht="15.75" thickBot="1" x14ac:dyDescent="0.3">
      <c r="J18" s="50" t="s">
        <v>638</v>
      </c>
      <c r="K18" s="51">
        <f t="array" aca="1" ref="K18" ca="1">SUM(IF(Table13[Unit]=$J18,Table13[Required]))</f>
        <v>78</v>
      </c>
      <c r="L18" s="52">
        <f t="array" aca="1" ref="L18" ca="1">SUM(IF(Table13[Unit]=$J18,IF(Table13[Total]&lt;Table13[Required],Table13[Total],Table13[Required])))</f>
        <v>0</v>
      </c>
      <c r="M18" s="62">
        <f t="shared" ca="1" si="0"/>
        <v>0</v>
      </c>
      <c r="N18" s="66">
        <f t="array" aca="1" ref="N18" ca="1">MAX(IF(Table13[Unit]=$J18,IF(Table13[Required]&lt;&gt;"",Table13[Required]-Table13[Total])))</f>
        <v>3</v>
      </c>
    </row>
    <row r="19" spans="7:14" ht="15.75" thickBot="1" x14ac:dyDescent="0.3">
      <c r="J19" s="69" t="s">
        <v>640</v>
      </c>
      <c r="K19" s="53">
        <f ca="1">MIN(SUM(K7:K18),H2)</f>
        <v>800</v>
      </c>
      <c r="L19" s="19">
        <f ca="1">SUM(L7:L18)</f>
        <v>0</v>
      </c>
      <c r="M19" s="63">
        <f t="shared" ca="1" si="0"/>
        <v>0</v>
      </c>
      <c r="N19" s="67">
        <f ca="1">MAX(N7:N18)</f>
        <v>3</v>
      </c>
    </row>
  </sheetData>
  <conditionalFormatting sqref="M7:M19">
    <cfRule type="colorScale" priority="3">
      <colorScale>
        <cfvo type="percentile" val="0"/>
        <cfvo type="percentile" val="50"/>
        <cfvo type="percentile" val="100"/>
        <color rgb="FFF8696B"/>
        <color rgb="FFFFEB84"/>
        <color rgb="FF63BE7B"/>
      </colorScale>
    </cfRule>
  </conditionalFormatting>
  <conditionalFormatting sqref="N7:N19">
    <cfRule type="colorScale" priority="1">
      <colorScale>
        <cfvo type="percentile" val="0"/>
        <cfvo type="percentile" val="50"/>
        <cfvo type="percentile" val="100"/>
        <color rgb="FF63BE7B"/>
        <color rgb="FFFFEB84"/>
        <color rgb="FFF8696B"/>
      </colorScale>
    </cfRule>
  </conditionalFormatting>
  <dataValidations count="3">
    <dataValidation type="date" operator="lessThan" allowBlank="1" showInputMessage="1" showErrorMessage="1" sqref="D7" xr:uid="{00000000-0002-0000-0100-000000000000}">
      <formula1>A1</formula1>
    </dataValidation>
    <dataValidation type="date" operator="greaterThan" allowBlank="1" showInputMessage="1" showErrorMessage="1" sqref="H7" xr:uid="{00000000-0002-0000-0100-000001000000}">
      <formula1>A1</formula1>
    </dataValidation>
    <dataValidation type="decimal" operator="greaterThanOrEqual" allowBlank="1" showInputMessage="1" showErrorMessage="1" sqref="E10" xr:uid="{00000000-0002-0000-0100-000002000000}">
      <formula1>0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Matt Rayner</cp:lastModifiedBy>
  <dcterms:created xsi:type="dcterms:W3CDTF">2018-09-26T18:44:43Z</dcterms:created>
  <dcterms:modified xsi:type="dcterms:W3CDTF">2019-02-01T13:59:45Z</dcterms:modified>
</cp:coreProperties>
</file>