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https://d.docs.live.net/bcdf9a5655364ea1/Reading Material/Riskcare Bibliography/Latex/"/>
    </mc:Choice>
  </mc:AlternateContent>
  <xr:revisionPtr revIDLastSave="347" documentId="13_ncr:1_{E1DB5588-B8C8-4ADA-93FA-04AE585F7EB1}" xr6:coauthVersionLast="47" xr6:coauthVersionMax="47" xr10:uidLastSave="{DA60EFF6-530B-FE48-A4AB-B7900F11C6E6}"/>
  <bookViews>
    <workbookView xWindow="-1780" yWindow="4200" windowWidth="34420" windowHeight="16060" activeTab="1" xr2:uid="{00000000-000D-0000-FFFF-FFFF00000000}"/>
  </bookViews>
  <sheets>
    <sheet name="N-S" sheetId="2" r:id="rId1"/>
    <sheet name="N-S-S" sheetId="3" r:id="rId2"/>
  </sheets>
  <definedNames>
    <definedName name="beta0">'N-S-S'!$C$2</definedName>
    <definedName name="beta1">'N-S-S'!$D$2</definedName>
    <definedName name="beta11">'N-S-S'!#REF!</definedName>
    <definedName name="beta2">'N-S-S'!$E$2</definedName>
    <definedName name="beta3">'N-S-S'!$F$2</definedName>
    <definedName name="beta4">'N-S-S'!$I$2</definedName>
    <definedName name="capex">'N-S-S'!$N$2</definedName>
    <definedName name="Mat">'N-S-S'!$A$4:$A$163</definedName>
    <definedName name="mat_2">'N-S-S'!$K$2</definedName>
    <definedName name="mat_3">'N-S-S'!$P$2</definedName>
    <definedName name="Matt">'N-S-S'!$B$4:$B$163</definedName>
    <definedName name="Phy5_">'N-S-S'!#REF!</definedName>
    <definedName name="Physical">'N-S-S'!$P$4:$P$163</definedName>
    <definedName name="Sum">'N-S-S'!$S$4:$S$163</definedName>
    <definedName name="tau">'N-S-S'!$G$2</definedName>
    <definedName name="tau_2">'N-S-S'!$H$2</definedName>
    <definedName name="tau_3">'N-S-S'!$J$2</definedName>
    <definedName name="tau_4">'N-S-S'!$O$2</definedName>
    <definedName name="Term0">'N-S-S'!$C$4:$C$163</definedName>
    <definedName name="Term1">'N-S-S'!$D$4:$D$163</definedName>
    <definedName name="Term2">'N-S-S'!$E$4:$E$163</definedName>
    <definedName name="Term3">'N-S-S'!$F$4:$F$163</definedName>
    <definedName name="timelag">'N-S-S'!$P$2</definedName>
    <definedName name="trans">'N-S-S'!$K$2</definedName>
    <definedName name="Transition">'N-S-S'!$I$4:$I$163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64" i="3" l="1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L164" i="3"/>
  <c r="N164" i="3" s="1"/>
  <c r="L165" i="3"/>
  <c r="N165" i="3" s="1"/>
  <c r="L166" i="3"/>
  <c r="N166" i="3" s="1"/>
  <c r="L167" i="3"/>
  <c r="N167" i="3" s="1"/>
  <c r="L168" i="3"/>
  <c r="N168" i="3" s="1"/>
  <c r="L169" i="3"/>
  <c r="N169" i="3" s="1"/>
  <c r="L170" i="3"/>
  <c r="N170" i="3" s="1"/>
  <c r="L171" i="3"/>
  <c r="N171" i="3" s="1"/>
  <c r="L172" i="3"/>
  <c r="N172" i="3" s="1"/>
  <c r="L173" i="3"/>
  <c r="N173" i="3" s="1"/>
  <c r="L174" i="3"/>
  <c r="N174" i="3" s="1"/>
  <c r="L175" i="3"/>
  <c r="N175" i="3" s="1"/>
  <c r="L176" i="3"/>
  <c r="N176" i="3" s="1"/>
  <c r="L177" i="3"/>
  <c r="N177" i="3" s="1"/>
  <c r="L178" i="3"/>
  <c r="N178" i="3" s="1"/>
  <c r="L179" i="3"/>
  <c r="N179" i="3" s="1"/>
  <c r="L180" i="3"/>
  <c r="N180" i="3" s="1"/>
  <c r="L181" i="3"/>
  <c r="N181" i="3" s="1"/>
  <c r="L182" i="3"/>
  <c r="N182" i="3" s="1"/>
  <c r="L183" i="3"/>
  <c r="N183" i="3" s="1"/>
  <c r="L184" i="3"/>
  <c r="N184" i="3" s="1"/>
  <c r="L185" i="3"/>
  <c r="N185" i="3" s="1"/>
  <c r="L186" i="3"/>
  <c r="N186" i="3" s="1"/>
  <c r="L187" i="3"/>
  <c r="N187" i="3" s="1"/>
  <c r="L188" i="3"/>
  <c r="N188" i="3" s="1"/>
  <c r="L189" i="3"/>
  <c r="N189" i="3" s="1"/>
  <c r="L190" i="3"/>
  <c r="N190" i="3" s="1"/>
  <c r="L191" i="3"/>
  <c r="N191" i="3" s="1"/>
  <c r="L192" i="3"/>
  <c r="N192" i="3" s="1"/>
  <c r="L193" i="3"/>
  <c r="N193" i="3" s="1"/>
  <c r="L194" i="3"/>
  <c r="N194" i="3" s="1"/>
  <c r="L195" i="3"/>
  <c r="N195" i="3" s="1"/>
  <c r="L196" i="3"/>
  <c r="N196" i="3" s="1"/>
  <c r="L197" i="3"/>
  <c r="N197" i="3" s="1"/>
  <c r="L198" i="3"/>
  <c r="N198" i="3" s="1"/>
  <c r="L199" i="3"/>
  <c r="N199" i="3" s="1"/>
  <c r="L200" i="3"/>
  <c r="N200" i="3" s="1"/>
  <c r="L201" i="3"/>
  <c r="N201" i="3" s="1"/>
  <c r="L202" i="3"/>
  <c r="N202" i="3" s="1"/>
  <c r="L203" i="3"/>
  <c r="N203" i="3" s="1"/>
  <c r="B4" i="3"/>
  <c r="A5" i="3"/>
  <c r="B5" i="3" s="1"/>
  <c r="C4" i="3" a="1"/>
  <c r="C4" i="3" s="1"/>
  <c r="B154" i="2"/>
  <c r="C154" i="2"/>
  <c r="D154" i="2"/>
  <c r="B155" i="2"/>
  <c r="C155" i="2"/>
  <c r="D155" i="2"/>
  <c r="B156" i="2"/>
  <c r="C156" i="2"/>
  <c r="D156" i="2"/>
  <c r="B157" i="2"/>
  <c r="C157" i="2"/>
  <c r="D157" i="2"/>
  <c r="B158" i="2"/>
  <c r="C158" i="2"/>
  <c r="D158" i="2"/>
  <c r="B159" i="2"/>
  <c r="C159" i="2"/>
  <c r="D159" i="2"/>
  <c r="B160" i="2"/>
  <c r="C160" i="2"/>
  <c r="D160" i="2"/>
  <c r="B161" i="2"/>
  <c r="C161" i="2"/>
  <c r="D161" i="2"/>
  <c r="B162" i="2"/>
  <c r="C162" i="2"/>
  <c r="D162" i="2"/>
  <c r="B163" i="2"/>
  <c r="C163" i="2"/>
  <c r="D163" i="2"/>
  <c r="B164" i="2"/>
  <c r="C164" i="2"/>
  <c r="D164" i="2"/>
  <c r="B165" i="2"/>
  <c r="C165" i="2"/>
  <c r="D165" i="2"/>
  <c r="B166" i="2"/>
  <c r="C166" i="2"/>
  <c r="D166" i="2"/>
  <c r="B167" i="2"/>
  <c r="C167" i="2"/>
  <c r="D167" i="2"/>
  <c r="B168" i="2"/>
  <c r="C168" i="2"/>
  <c r="D168" i="2"/>
  <c r="B169" i="2"/>
  <c r="C169" i="2"/>
  <c r="D169" i="2"/>
  <c r="B170" i="2"/>
  <c r="C170" i="2"/>
  <c r="D170" i="2"/>
  <c r="B171" i="2"/>
  <c r="C171" i="2"/>
  <c r="D171" i="2"/>
  <c r="B172" i="2"/>
  <c r="C172" i="2"/>
  <c r="D172" i="2"/>
  <c r="B173" i="2"/>
  <c r="C173" i="2"/>
  <c r="D173" i="2"/>
  <c r="B174" i="2"/>
  <c r="C174" i="2"/>
  <c r="D174" i="2"/>
  <c r="B175" i="2"/>
  <c r="C175" i="2"/>
  <c r="D175" i="2"/>
  <c r="B176" i="2"/>
  <c r="C176" i="2"/>
  <c r="D176" i="2"/>
  <c r="B177" i="2"/>
  <c r="C177" i="2"/>
  <c r="D177" i="2"/>
  <c r="B178" i="2"/>
  <c r="C178" i="2"/>
  <c r="D178" i="2"/>
  <c r="B179" i="2"/>
  <c r="C179" i="2"/>
  <c r="D179" i="2"/>
  <c r="B180" i="2"/>
  <c r="C180" i="2"/>
  <c r="D180" i="2"/>
  <c r="B181" i="2"/>
  <c r="C181" i="2"/>
  <c r="D181" i="2"/>
  <c r="B182" i="2"/>
  <c r="C182" i="2"/>
  <c r="D182" i="2"/>
  <c r="B183" i="2"/>
  <c r="C183" i="2"/>
  <c r="D183" i="2"/>
  <c r="B184" i="2"/>
  <c r="C184" i="2"/>
  <c r="D184" i="2"/>
  <c r="B185" i="2"/>
  <c r="C185" i="2"/>
  <c r="D185" i="2"/>
  <c r="B186" i="2"/>
  <c r="C186" i="2"/>
  <c r="D186" i="2"/>
  <c r="B187" i="2"/>
  <c r="C187" i="2"/>
  <c r="D187" i="2"/>
  <c r="B188" i="2"/>
  <c r="C188" i="2"/>
  <c r="D188" i="2"/>
  <c r="B189" i="2"/>
  <c r="C189" i="2"/>
  <c r="D189" i="2"/>
  <c r="B190" i="2"/>
  <c r="C190" i="2"/>
  <c r="D190" i="2"/>
  <c r="B191" i="2"/>
  <c r="C191" i="2"/>
  <c r="D191" i="2"/>
  <c r="B192" i="2"/>
  <c r="C192" i="2"/>
  <c r="D192" i="2"/>
  <c r="B193" i="2"/>
  <c r="C193" i="2"/>
  <c r="D193" i="2"/>
  <c r="B194" i="2"/>
  <c r="C194" i="2"/>
  <c r="D194" i="2"/>
  <c r="B195" i="2"/>
  <c r="C195" i="2"/>
  <c r="D195" i="2"/>
  <c r="B196" i="2"/>
  <c r="C196" i="2"/>
  <c r="D196" i="2"/>
  <c r="B197" i="2"/>
  <c r="C197" i="2"/>
  <c r="D197" i="2"/>
  <c r="B198" i="2"/>
  <c r="C198" i="2"/>
  <c r="D198" i="2"/>
  <c r="B199" i="2"/>
  <c r="C199" i="2"/>
  <c r="D199" i="2"/>
  <c r="B200" i="2"/>
  <c r="C200" i="2"/>
  <c r="D200" i="2"/>
  <c r="B201" i="2"/>
  <c r="C201" i="2"/>
  <c r="D201" i="2"/>
  <c r="B202" i="2"/>
  <c r="C202" i="2"/>
  <c r="D202" i="2"/>
  <c r="B203" i="2"/>
  <c r="C203" i="2"/>
  <c r="D203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A6" i="3" l="1"/>
  <c r="C147" i="3"/>
  <c r="C83" i="3"/>
  <c r="C11" i="3"/>
  <c r="C202" i="3"/>
  <c r="C194" i="3"/>
  <c r="C186" i="3"/>
  <c r="C178" i="3"/>
  <c r="C170" i="3"/>
  <c r="C162" i="3"/>
  <c r="C154" i="3"/>
  <c r="C146" i="3"/>
  <c r="C138" i="3"/>
  <c r="C130" i="3"/>
  <c r="C122" i="3"/>
  <c r="C114" i="3"/>
  <c r="C106" i="3"/>
  <c r="C98" i="3"/>
  <c r="C90" i="3"/>
  <c r="C82" i="3"/>
  <c r="C74" i="3"/>
  <c r="C66" i="3"/>
  <c r="C58" i="3"/>
  <c r="C50" i="3"/>
  <c r="C42" i="3"/>
  <c r="C34" i="3"/>
  <c r="C26" i="3"/>
  <c r="C18" i="3"/>
  <c r="C10" i="3"/>
  <c r="C171" i="3"/>
  <c r="C115" i="3"/>
  <c r="C67" i="3"/>
  <c r="C19" i="3"/>
  <c r="C201" i="3"/>
  <c r="C193" i="3"/>
  <c r="C185" i="3"/>
  <c r="C177" i="3"/>
  <c r="C169" i="3"/>
  <c r="C161" i="3"/>
  <c r="C153" i="3"/>
  <c r="C145" i="3"/>
  <c r="C137" i="3"/>
  <c r="C129" i="3"/>
  <c r="C121" i="3"/>
  <c r="C113" i="3"/>
  <c r="C105" i="3"/>
  <c r="C97" i="3"/>
  <c r="C89" i="3"/>
  <c r="C81" i="3"/>
  <c r="C73" i="3"/>
  <c r="C65" i="3"/>
  <c r="C57" i="3"/>
  <c r="C49" i="3"/>
  <c r="C41" i="3"/>
  <c r="C33" i="3"/>
  <c r="C25" i="3"/>
  <c r="C17" i="3"/>
  <c r="C9" i="3"/>
  <c r="C179" i="3"/>
  <c r="C131" i="3"/>
  <c r="C99" i="3"/>
  <c r="C51" i="3"/>
  <c r="C200" i="3"/>
  <c r="C192" i="3"/>
  <c r="C184" i="3"/>
  <c r="C176" i="3"/>
  <c r="C168" i="3"/>
  <c r="C160" i="3"/>
  <c r="C152" i="3"/>
  <c r="C144" i="3"/>
  <c r="C136" i="3"/>
  <c r="C128" i="3"/>
  <c r="C120" i="3"/>
  <c r="C112" i="3"/>
  <c r="C104" i="3"/>
  <c r="C96" i="3"/>
  <c r="C88" i="3"/>
  <c r="C80" i="3"/>
  <c r="C72" i="3"/>
  <c r="C64" i="3"/>
  <c r="C56" i="3"/>
  <c r="C48" i="3"/>
  <c r="C40" i="3"/>
  <c r="C32" i="3"/>
  <c r="C24" i="3"/>
  <c r="C16" i="3"/>
  <c r="C8" i="3"/>
  <c r="C43" i="3"/>
  <c r="C199" i="3"/>
  <c r="C191" i="3"/>
  <c r="C183" i="3"/>
  <c r="C175" i="3"/>
  <c r="C167" i="3"/>
  <c r="C159" i="3"/>
  <c r="C151" i="3"/>
  <c r="C143" i="3"/>
  <c r="C135" i="3"/>
  <c r="C127" i="3"/>
  <c r="C119" i="3"/>
  <c r="C111" i="3"/>
  <c r="C103" i="3"/>
  <c r="C95" i="3"/>
  <c r="C87" i="3"/>
  <c r="C79" i="3"/>
  <c r="C71" i="3"/>
  <c r="C63" i="3"/>
  <c r="C55" i="3"/>
  <c r="C47" i="3"/>
  <c r="C39" i="3"/>
  <c r="C31" i="3"/>
  <c r="C23" i="3"/>
  <c r="C15" i="3"/>
  <c r="C7" i="3"/>
  <c r="C195" i="3"/>
  <c r="C155" i="3"/>
  <c r="C91" i="3"/>
  <c r="C27" i="3"/>
  <c r="C198" i="3"/>
  <c r="C190" i="3"/>
  <c r="C182" i="3"/>
  <c r="C174" i="3"/>
  <c r="C166" i="3"/>
  <c r="C158" i="3"/>
  <c r="C150" i="3"/>
  <c r="C142" i="3"/>
  <c r="C134" i="3"/>
  <c r="C126" i="3"/>
  <c r="C118" i="3"/>
  <c r="C110" i="3"/>
  <c r="C102" i="3"/>
  <c r="C94" i="3"/>
  <c r="C86" i="3"/>
  <c r="C78" i="3"/>
  <c r="C70" i="3"/>
  <c r="C62" i="3"/>
  <c r="C54" i="3"/>
  <c r="C46" i="3"/>
  <c r="C38" i="3"/>
  <c r="C30" i="3"/>
  <c r="C22" i="3"/>
  <c r="C14" i="3"/>
  <c r="C6" i="3"/>
  <c r="C203" i="3"/>
  <c r="C163" i="3"/>
  <c r="C123" i="3"/>
  <c r="C75" i="3"/>
  <c r="C35" i="3"/>
  <c r="C197" i="3"/>
  <c r="C189" i="3"/>
  <c r="C181" i="3"/>
  <c r="C173" i="3"/>
  <c r="C165" i="3"/>
  <c r="C157" i="3"/>
  <c r="C149" i="3"/>
  <c r="C141" i="3"/>
  <c r="C133" i="3"/>
  <c r="C125" i="3"/>
  <c r="C117" i="3"/>
  <c r="C109" i="3"/>
  <c r="C101" i="3"/>
  <c r="C93" i="3"/>
  <c r="C85" i="3"/>
  <c r="C77" i="3"/>
  <c r="C69" i="3"/>
  <c r="C61" i="3"/>
  <c r="C53" i="3"/>
  <c r="C45" i="3"/>
  <c r="C37" i="3"/>
  <c r="C29" i="3"/>
  <c r="C21" i="3"/>
  <c r="C13" i="3"/>
  <c r="C5" i="3"/>
  <c r="C187" i="3"/>
  <c r="C139" i="3"/>
  <c r="C107" i="3"/>
  <c r="C59" i="3"/>
  <c r="C196" i="3"/>
  <c r="C188" i="3"/>
  <c r="C180" i="3"/>
  <c r="C172" i="3"/>
  <c r="C164" i="3"/>
  <c r="C156" i="3"/>
  <c r="C148" i="3"/>
  <c r="C140" i="3"/>
  <c r="C132" i="3"/>
  <c r="C124" i="3"/>
  <c r="C116" i="3"/>
  <c r="C108" i="3"/>
  <c r="C100" i="3"/>
  <c r="C92" i="3"/>
  <c r="C84" i="3"/>
  <c r="C76" i="3"/>
  <c r="C68" i="3"/>
  <c r="C60" i="3"/>
  <c r="C52" i="3"/>
  <c r="C44" i="3"/>
  <c r="C36" i="3"/>
  <c r="C28" i="3"/>
  <c r="C20" i="3"/>
  <c r="C12" i="3"/>
  <c r="E203" i="2"/>
  <c r="E201" i="2"/>
  <c r="E185" i="2"/>
  <c r="E177" i="2"/>
  <c r="E161" i="2"/>
  <c r="E195" i="2"/>
  <c r="E187" i="2"/>
  <c r="E171" i="2"/>
  <c r="E189" i="2"/>
  <c r="E165" i="2"/>
  <c r="E183" i="2"/>
  <c r="E167" i="2"/>
  <c r="E159" i="2"/>
  <c r="E13" i="2"/>
  <c r="E45" i="2"/>
  <c r="E69" i="2"/>
  <c r="E101" i="2"/>
  <c r="E133" i="2"/>
  <c r="E5" i="2"/>
  <c r="E37" i="2"/>
  <c r="E61" i="2"/>
  <c r="E85" i="2"/>
  <c r="E109" i="2"/>
  <c r="E29" i="2"/>
  <c r="E53" i="2"/>
  <c r="E77" i="2"/>
  <c r="E93" i="2"/>
  <c r="E117" i="2"/>
  <c r="E125" i="2"/>
  <c r="E141" i="2"/>
  <c r="E149" i="2"/>
  <c r="E182" i="2"/>
  <c r="E179" i="2"/>
  <c r="E166" i="2"/>
  <c r="E163" i="2"/>
  <c r="E199" i="2"/>
  <c r="E181" i="2"/>
  <c r="E191" i="2"/>
  <c r="E173" i="2"/>
  <c r="E155" i="2"/>
  <c r="E196" i="2"/>
  <c r="E193" i="2"/>
  <c r="E175" i="2"/>
  <c r="E157" i="2"/>
  <c r="E198" i="2"/>
  <c r="E180" i="2"/>
  <c r="E197" i="2"/>
  <c r="E169" i="2"/>
  <c r="E200" i="2"/>
  <c r="E178" i="2"/>
  <c r="E168" i="2"/>
  <c r="E190" i="2"/>
  <c r="E158" i="2"/>
  <c r="E194" i="2"/>
  <c r="E184" i="2"/>
  <c r="E162" i="2"/>
  <c r="E174" i="2"/>
  <c r="E188" i="2"/>
  <c r="E172" i="2"/>
  <c r="E156" i="2"/>
  <c r="E142" i="2"/>
  <c r="E134" i="2"/>
  <c r="E150" i="2"/>
  <c r="E192" i="2"/>
  <c r="E176" i="2"/>
  <c r="E160" i="2"/>
  <c r="E164" i="2"/>
  <c r="E202" i="2"/>
  <c r="E186" i="2"/>
  <c r="E170" i="2"/>
  <c r="E154" i="2"/>
  <c r="E6" i="2"/>
  <c r="E30" i="2"/>
  <c r="E70" i="2"/>
  <c r="E86" i="2"/>
  <c r="E102" i="2"/>
  <c r="E7" i="2"/>
  <c r="E15" i="2"/>
  <c r="E23" i="2"/>
  <c r="E31" i="2"/>
  <c r="E39" i="2"/>
  <c r="E47" i="2"/>
  <c r="E55" i="2"/>
  <c r="E63" i="2"/>
  <c r="E71" i="2"/>
  <c r="E79" i="2"/>
  <c r="E87" i="2"/>
  <c r="E95" i="2"/>
  <c r="E103" i="2"/>
  <c r="E111" i="2"/>
  <c r="E119" i="2"/>
  <c r="E127" i="2"/>
  <c r="E135" i="2"/>
  <c r="E143" i="2"/>
  <c r="E151" i="2"/>
  <c r="E54" i="2"/>
  <c r="E126" i="2"/>
  <c r="E22" i="2"/>
  <c r="E94" i="2"/>
  <c r="E14" i="2"/>
  <c r="E46" i="2"/>
  <c r="E62" i="2"/>
  <c r="E78" i="2"/>
  <c r="E110" i="2"/>
  <c r="E38" i="2"/>
  <c r="E118" i="2"/>
  <c r="E8" i="2"/>
  <c r="E48" i="2"/>
  <c r="E80" i="2"/>
  <c r="E104" i="2"/>
  <c r="E136" i="2"/>
  <c r="E9" i="2"/>
  <c r="E17" i="2"/>
  <c r="E25" i="2"/>
  <c r="E33" i="2"/>
  <c r="E41" i="2"/>
  <c r="E49" i="2"/>
  <c r="E57" i="2"/>
  <c r="E65" i="2"/>
  <c r="E73" i="2"/>
  <c r="E81" i="2"/>
  <c r="E89" i="2"/>
  <c r="E97" i="2"/>
  <c r="E105" i="2"/>
  <c r="E113" i="2"/>
  <c r="E121" i="2"/>
  <c r="E129" i="2"/>
  <c r="E137" i="2"/>
  <c r="E145" i="2"/>
  <c r="E153" i="2"/>
  <c r="E32" i="2"/>
  <c r="E72" i="2"/>
  <c r="E128" i="2"/>
  <c r="E18" i="2"/>
  <c r="E26" i="2"/>
  <c r="E34" i="2"/>
  <c r="E42" i="2"/>
  <c r="E50" i="2"/>
  <c r="E58" i="2"/>
  <c r="E66" i="2"/>
  <c r="E74" i="2"/>
  <c r="E82" i="2"/>
  <c r="E90" i="2"/>
  <c r="E98" i="2"/>
  <c r="E106" i="2"/>
  <c r="E114" i="2"/>
  <c r="E122" i="2"/>
  <c r="E130" i="2"/>
  <c r="E138" i="2"/>
  <c r="E146" i="2"/>
  <c r="E24" i="2"/>
  <c r="E64" i="2"/>
  <c r="E112" i="2"/>
  <c r="E152" i="2"/>
  <c r="E19" i="2"/>
  <c r="E27" i="2"/>
  <c r="E35" i="2"/>
  <c r="E43" i="2"/>
  <c r="E51" i="2"/>
  <c r="E59" i="2"/>
  <c r="E67" i="2"/>
  <c r="E75" i="2"/>
  <c r="E83" i="2"/>
  <c r="E91" i="2"/>
  <c r="E99" i="2"/>
  <c r="E107" i="2"/>
  <c r="E115" i="2"/>
  <c r="E123" i="2"/>
  <c r="E131" i="2"/>
  <c r="E139" i="2"/>
  <c r="E147" i="2"/>
  <c r="E40" i="2"/>
  <c r="E88" i="2"/>
  <c r="E120" i="2"/>
  <c r="E144" i="2"/>
  <c r="E10" i="2"/>
  <c r="E11" i="2"/>
  <c r="E12" i="2"/>
  <c r="E28" i="2"/>
  <c r="E44" i="2"/>
  <c r="E60" i="2"/>
  <c r="E68" i="2"/>
  <c r="E76" i="2"/>
  <c r="E84" i="2"/>
  <c r="E92" i="2"/>
  <c r="E100" i="2"/>
  <c r="E108" i="2"/>
  <c r="E116" i="2"/>
  <c r="E124" i="2"/>
  <c r="E132" i="2"/>
  <c r="E140" i="2"/>
  <c r="E148" i="2"/>
  <c r="E16" i="2"/>
  <c r="E56" i="2"/>
  <c r="E96" i="2"/>
  <c r="E4" i="2"/>
  <c r="E20" i="2"/>
  <c r="E36" i="2"/>
  <c r="E52" i="2"/>
  <c r="E21" i="2"/>
  <c r="B6" i="3" l="1"/>
  <c r="A7" i="3"/>
  <c r="A8" i="3" l="1"/>
  <c r="B7" i="3"/>
  <c r="A9" i="3" l="1"/>
  <c r="B8" i="3"/>
  <c r="A10" i="3" l="1"/>
  <c r="B9" i="3"/>
  <c r="A11" i="3" l="1"/>
  <c r="B10" i="3"/>
  <c r="A12" i="3" l="1"/>
  <c r="B11" i="3"/>
  <c r="A13" i="3" l="1"/>
  <c r="B12" i="3"/>
  <c r="A14" i="3" l="1"/>
  <c r="B13" i="3"/>
  <c r="A15" i="3" l="1"/>
  <c r="B14" i="3"/>
  <c r="A16" i="3" l="1"/>
  <c r="B15" i="3"/>
  <c r="A17" i="3" l="1"/>
  <c r="B16" i="3"/>
  <c r="A18" i="3" l="1"/>
  <c r="B17" i="3"/>
  <c r="A19" i="3" l="1"/>
  <c r="B18" i="3"/>
  <c r="A20" i="3" l="1"/>
  <c r="B19" i="3"/>
  <c r="A21" i="3" l="1"/>
  <c r="B20" i="3"/>
  <c r="A22" i="3" l="1"/>
  <c r="B21" i="3"/>
  <c r="A23" i="3" l="1"/>
  <c r="B22" i="3"/>
  <c r="A24" i="3" l="1"/>
  <c r="B23" i="3"/>
  <c r="A25" i="3" l="1"/>
  <c r="B24" i="3"/>
  <c r="A26" i="3" l="1"/>
  <c r="B25" i="3"/>
  <c r="A27" i="3" l="1"/>
  <c r="B26" i="3"/>
  <c r="A28" i="3" l="1"/>
  <c r="B27" i="3"/>
  <c r="A29" i="3" l="1"/>
  <c r="B28" i="3"/>
  <c r="A30" i="3" l="1"/>
  <c r="B29" i="3"/>
  <c r="A31" i="3" l="1"/>
  <c r="B30" i="3"/>
  <c r="A32" i="3" l="1"/>
  <c r="B31" i="3"/>
  <c r="A33" i="3" l="1"/>
  <c r="B32" i="3"/>
  <c r="A34" i="3" l="1"/>
  <c r="B33" i="3"/>
  <c r="A35" i="3" l="1"/>
  <c r="B34" i="3"/>
  <c r="A36" i="3" l="1"/>
  <c r="B35" i="3"/>
  <c r="A37" i="3" l="1"/>
  <c r="B36" i="3"/>
  <c r="A38" i="3" l="1"/>
  <c r="B37" i="3"/>
  <c r="A39" i="3" l="1"/>
  <c r="B38" i="3"/>
  <c r="A40" i="3" l="1"/>
  <c r="B39" i="3"/>
  <c r="A41" i="3" l="1"/>
  <c r="B40" i="3"/>
  <c r="A42" i="3" l="1"/>
  <c r="B41" i="3"/>
  <c r="A43" i="3" l="1"/>
  <c r="B42" i="3"/>
  <c r="A44" i="3" l="1"/>
  <c r="B43" i="3"/>
  <c r="A45" i="3" l="1"/>
  <c r="B44" i="3"/>
  <c r="A46" i="3" l="1"/>
  <c r="B45" i="3"/>
  <c r="A47" i="3" l="1"/>
  <c r="B46" i="3"/>
  <c r="A48" i="3" l="1"/>
  <c r="B47" i="3"/>
  <c r="A49" i="3" l="1"/>
  <c r="B48" i="3"/>
  <c r="A50" i="3" l="1"/>
  <c r="B49" i="3"/>
  <c r="A51" i="3" l="1"/>
  <c r="B50" i="3"/>
  <c r="A52" i="3" l="1"/>
  <c r="B51" i="3"/>
  <c r="A53" i="3" l="1"/>
  <c r="B52" i="3"/>
  <c r="A54" i="3" l="1"/>
  <c r="B53" i="3"/>
  <c r="A55" i="3" l="1"/>
  <c r="B54" i="3"/>
  <c r="A56" i="3" l="1"/>
  <c r="B55" i="3"/>
  <c r="A57" i="3" l="1"/>
  <c r="B56" i="3"/>
  <c r="A58" i="3" l="1"/>
  <c r="B57" i="3"/>
  <c r="A59" i="3" l="1"/>
  <c r="B58" i="3"/>
  <c r="A60" i="3" l="1"/>
  <c r="B59" i="3"/>
  <c r="A61" i="3" l="1"/>
  <c r="B60" i="3"/>
  <c r="A62" i="3" l="1"/>
  <c r="B61" i="3"/>
  <c r="A63" i="3" l="1"/>
  <c r="B62" i="3"/>
  <c r="A64" i="3" l="1"/>
  <c r="B63" i="3"/>
  <c r="A65" i="3" l="1"/>
  <c r="B64" i="3"/>
  <c r="A66" i="3" l="1"/>
  <c r="B65" i="3"/>
  <c r="A67" i="3" l="1"/>
  <c r="B66" i="3"/>
  <c r="A68" i="3" l="1"/>
  <c r="B67" i="3"/>
  <c r="A69" i="3" l="1"/>
  <c r="B68" i="3"/>
  <c r="A70" i="3" l="1"/>
  <c r="B69" i="3"/>
  <c r="A71" i="3" l="1"/>
  <c r="B70" i="3"/>
  <c r="A72" i="3" l="1"/>
  <c r="B71" i="3"/>
  <c r="A73" i="3" l="1"/>
  <c r="B72" i="3"/>
  <c r="A74" i="3" l="1"/>
  <c r="B73" i="3"/>
  <c r="A75" i="3" l="1"/>
  <c r="B74" i="3"/>
  <c r="A76" i="3" l="1"/>
  <c r="B75" i="3"/>
  <c r="A77" i="3" l="1"/>
  <c r="B76" i="3"/>
  <c r="A78" i="3" l="1"/>
  <c r="B77" i="3"/>
  <c r="A79" i="3" l="1"/>
  <c r="B78" i="3"/>
  <c r="A80" i="3" l="1"/>
  <c r="B79" i="3"/>
  <c r="A81" i="3" l="1"/>
  <c r="B80" i="3"/>
  <c r="A82" i="3" l="1"/>
  <c r="B81" i="3"/>
  <c r="A83" i="3" l="1"/>
  <c r="B82" i="3"/>
  <c r="A84" i="3" l="1"/>
  <c r="B83" i="3"/>
  <c r="A85" i="3" l="1"/>
  <c r="B84" i="3"/>
  <c r="A86" i="3" l="1"/>
  <c r="B85" i="3"/>
  <c r="A87" i="3" l="1"/>
  <c r="B86" i="3"/>
  <c r="A88" i="3" l="1"/>
  <c r="B87" i="3"/>
  <c r="A89" i="3" l="1"/>
  <c r="B88" i="3"/>
  <c r="A90" i="3" l="1"/>
  <c r="B89" i="3"/>
  <c r="A91" i="3" l="1"/>
  <c r="B90" i="3"/>
  <c r="A92" i="3" l="1"/>
  <c r="B91" i="3"/>
  <c r="A93" i="3" l="1"/>
  <c r="B92" i="3"/>
  <c r="A94" i="3" l="1"/>
  <c r="B93" i="3"/>
  <c r="A95" i="3" l="1"/>
  <c r="B94" i="3"/>
  <c r="A96" i="3" l="1"/>
  <c r="B95" i="3"/>
  <c r="A97" i="3" l="1"/>
  <c r="B96" i="3"/>
  <c r="A98" i="3" l="1"/>
  <c r="B97" i="3"/>
  <c r="A99" i="3" l="1"/>
  <c r="B98" i="3"/>
  <c r="A100" i="3" l="1"/>
  <c r="B99" i="3"/>
  <c r="A101" i="3" l="1"/>
  <c r="B100" i="3"/>
  <c r="A102" i="3" l="1"/>
  <c r="B101" i="3"/>
  <c r="A103" i="3" l="1"/>
  <c r="B102" i="3"/>
  <c r="A104" i="3" l="1"/>
  <c r="B103" i="3"/>
  <c r="A105" i="3" l="1"/>
  <c r="B104" i="3"/>
  <c r="A106" i="3" l="1"/>
  <c r="B105" i="3"/>
  <c r="A107" i="3" l="1"/>
  <c r="B106" i="3"/>
  <c r="A108" i="3" l="1"/>
  <c r="B107" i="3"/>
  <c r="A109" i="3" l="1"/>
  <c r="B108" i="3"/>
  <c r="A110" i="3" l="1"/>
  <c r="B109" i="3"/>
  <c r="A111" i="3" l="1"/>
  <c r="B110" i="3"/>
  <c r="A112" i="3" l="1"/>
  <c r="B111" i="3"/>
  <c r="A113" i="3" l="1"/>
  <c r="B112" i="3"/>
  <c r="A114" i="3" l="1"/>
  <c r="B113" i="3"/>
  <c r="A115" i="3" l="1"/>
  <c r="B114" i="3"/>
  <c r="A116" i="3" l="1"/>
  <c r="B115" i="3"/>
  <c r="A117" i="3" l="1"/>
  <c r="B116" i="3"/>
  <c r="A118" i="3" l="1"/>
  <c r="B117" i="3"/>
  <c r="A119" i="3" l="1"/>
  <c r="B118" i="3"/>
  <c r="A120" i="3" l="1"/>
  <c r="B119" i="3"/>
  <c r="A121" i="3" l="1"/>
  <c r="B120" i="3"/>
  <c r="A122" i="3" l="1"/>
  <c r="B121" i="3"/>
  <c r="A123" i="3" l="1"/>
  <c r="B122" i="3"/>
  <c r="A124" i="3" l="1"/>
  <c r="B123" i="3"/>
  <c r="A125" i="3" l="1"/>
  <c r="B124" i="3"/>
  <c r="A126" i="3" l="1"/>
  <c r="B125" i="3"/>
  <c r="A127" i="3" l="1"/>
  <c r="B126" i="3"/>
  <c r="A128" i="3" l="1"/>
  <c r="B127" i="3"/>
  <c r="A129" i="3" l="1"/>
  <c r="B128" i="3"/>
  <c r="A130" i="3" l="1"/>
  <c r="B129" i="3"/>
  <c r="A131" i="3" l="1"/>
  <c r="B130" i="3"/>
  <c r="A132" i="3" l="1"/>
  <c r="B131" i="3"/>
  <c r="A133" i="3" l="1"/>
  <c r="B132" i="3"/>
  <c r="A134" i="3" l="1"/>
  <c r="B133" i="3"/>
  <c r="A135" i="3" l="1"/>
  <c r="B134" i="3"/>
  <c r="A136" i="3" l="1"/>
  <c r="B135" i="3"/>
  <c r="A137" i="3" l="1"/>
  <c r="B136" i="3"/>
  <c r="A138" i="3" l="1"/>
  <c r="B137" i="3"/>
  <c r="A139" i="3" l="1"/>
  <c r="B138" i="3"/>
  <c r="A140" i="3" l="1"/>
  <c r="B139" i="3"/>
  <c r="A141" i="3" l="1"/>
  <c r="B140" i="3"/>
  <c r="A142" i="3" l="1"/>
  <c r="B141" i="3"/>
  <c r="A143" i="3" l="1"/>
  <c r="B142" i="3"/>
  <c r="A144" i="3" l="1"/>
  <c r="B143" i="3"/>
  <c r="A145" i="3" l="1"/>
  <c r="B144" i="3"/>
  <c r="A146" i="3" l="1"/>
  <c r="B145" i="3"/>
  <c r="A147" i="3" l="1"/>
  <c r="B146" i="3"/>
  <c r="A148" i="3" l="1"/>
  <c r="B147" i="3"/>
  <c r="A149" i="3" l="1"/>
  <c r="B148" i="3"/>
  <c r="A150" i="3" l="1"/>
  <c r="B149" i="3"/>
  <c r="A151" i="3" l="1"/>
  <c r="B150" i="3"/>
  <c r="A152" i="3" l="1"/>
  <c r="B151" i="3"/>
  <c r="A153" i="3" l="1"/>
  <c r="B152" i="3"/>
  <c r="A154" i="3" l="1"/>
  <c r="B153" i="3"/>
  <c r="A155" i="3" l="1"/>
  <c r="B154" i="3"/>
  <c r="A156" i="3" l="1"/>
  <c r="B155" i="3"/>
  <c r="A157" i="3" l="1"/>
  <c r="B156" i="3"/>
  <c r="A158" i="3" l="1"/>
  <c r="B157" i="3"/>
  <c r="A159" i="3" l="1"/>
  <c r="B158" i="3"/>
  <c r="A160" i="3" l="1"/>
  <c r="B159" i="3"/>
  <c r="A161" i="3" l="1"/>
  <c r="B160" i="3"/>
  <c r="A162" i="3" l="1"/>
  <c r="B161" i="3"/>
  <c r="A163" i="3" l="1"/>
  <c r="B162" i="3"/>
  <c r="O4" i="3" l="1" a="1"/>
  <c r="A164" i="3"/>
  <c r="B163" i="3"/>
  <c r="I4" i="3" s="1" a="1"/>
  <c r="E4" i="3" a="1"/>
  <c r="F4" i="3" a="1"/>
  <c r="R4" i="3" a="1"/>
  <c r="D4" i="3" a="1"/>
  <c r="O163" i="3" l="1"/>
  <c r="P163" i="3" s="1"/>
  <c r="O16" i="3"/>
  <c r="P16" i="3" s="1"/>
  <c r="O32" i="3"/>
  <c r="P32" i="3" s="1"/>
  <c r="O48" i="3"/>
  <c r="P48" i="3" s="1"/>
  <c r="O64" i="3"/>
  <c r="P64" i="3" s="1"/>
  <c r="O80" i="3"/>
  <c r="P80" i="3" s="1"/>
  <c r="O96" i="3"/>
  <c r="P96" i="3" s="1"/>
  <c r="O112" i="3"/>
  <c r="P112" i="3" s="1"/>
  <c r="O128" i="3"/>
  <c r="P128" i="3" s="1"/>
  <c r="O144" i="3"/>
  <c r="P144" i="3" s="1"/>
  <c r="O160" i="3"/>
  <c r="P160" i="3" s="1"/>
  <c r="O17" i="3"/>
  <c r="P17" i="3" s="1"/>
  <c r="O33" i="3"/>
  <c r="P33" i="3" s="1"/>
  <c r="O49" i="3"/>
  <c r="P49" i="3" s="1"/>
  <c r="O65" i="3"/>
  <c r="P65" i="3" s="1"/>
  <c r="O81" i="3"/>
  <c r="P81" i="3" s="1"/>
  <c r="O97" i="3"/>
  <c r="P97" i="3" s="1"/>
  <c r="O113" i="3"/>
  <c r="P113" i="3" s="1"/>
  <c r="O129" i="3"/>
  <c r="P129" i="3" s="1"/>
  <c r="O145" i="3"/>
  <c r="P145" i="3" s="1"/>
  <c r="O161" i="3"/>
  <c r="P161" i="3" s="1"/>
  <c r="O18" i="3"/>
  <c r="P18" i="3" s="1"/>
  <c r="O34" i="3"/>
  <c r="P34" i="3" s="1"/>
  <c r="O50" i="3"/>
  <c r="P50" i="3" s="1"/>
  <c r="O66" i="3"/>
  <c r="P66" i="3" s="1"/>
  <c r="O82" i="3"/>
  <c r="P82" i="3" s="1"/>
  <c r="O98" i="3"/>
  <c r="P98" i="3" s="1"/>
  <c r="O114" i="3"/>
  <c r="P114" i="3" s="1"/>
  <c r="O130" i="3"/>
  <c r="P130" i="3" s="1"/>
  <c r="O146" i="3"/>
  <c r="P146" i="3" s="1"/>
  <c r="O162" i="3"/>
  <c r="P162" i="3" s="1"/>
  <c r="O19" i="3"/>
  <c r="P19" i="3" s="1"/>
  <c r="O35" i="3"/>
  <c r="P35" i="3" s="1"/>
  <c r="O51" i="3"/>
  <c r="P51" i="3" s="1"/>
  <c r="O67" i="3"/>
  <c r="P67" i="3" s="1"/>
  <c r="O83" i="3"/>
  <c r="P83" i="3" s="1"/>
  <c r="O99" i="3"/>
  <c r="P99" i="3" s="1"/>
  <c r="O115" i="3"/>
  <c r="P115" i="3" s="1"/>
  <c r="O131" i="3"/>
  <c r="P131" i="3" s="1"/>
  <c r="O147" i="3"/>
  <c r="P147" i="3" s="1"/>
  <c r="O4" i="3"/>
  <c r="P4" i="3" s="1"/>
  <c r="O20" i="3"/>
  <c r="P20" i="3" s="1"/>
  <c r="O36" i="3"/>
  <c r="P36" i="3" s="1"/>
  <c r="O52" i="3"/>
  <c r="P52" i="3" s="1"/>
  <c r="O68" i="3"/>
  <c r="P68" i="3" s="1"/>
  <c r="O84" i="3"/>
  <c r="P84" i="3" s="1"/>
  <c r="O100" i="3"/>
  <c r="P100" i="3" s="1"/>
  <c r="O116" i="3"/>
  <c r="P116" i="3" s="1"/>
  <c r="O132" i="3"/>
  <c r="P132" i="3" s="1"/>
  <c r="O148" i="3"/>
  <c r="P148" i="3" s="1"/>
  <c r="O5" i="3"/>
  <c r="P5" i="3" s="1"/>
  <c r="O21" i="3"/>
  <c r="P21" i="3" s="1"/>
  <c r="O37" i="3"/>
  <c r="P37" i="3" s="1"/>
  <c r="O53" i="3"/>
  <c r="P53" i="3" s="1"/>
  <c r="O69" i="3"/>
  <c r="P69" i="3" s="1"/>
  <c r="O85" i="3"/>
  <c r="P85" i="3" s="1"/>
  <c r="O101" i="3"/>
  <c r="P101" i="3" s="1"/>
  <c r="O117" i="3"/>
  <c r="P117" i="3" s="1"/>
  <c r="O133" i="3"/>
  <c r="P133" i="3" s="1"/>
  <c r="O149" i="3"/>
  <c r="P149" i="3" s="1"/>
  <c r="O6" i="3"/>
  <c r="P6" i="3" s="1"/>
  <c r="O22" i="3"/>
  <c r="P22" i="3" s="1"/>
  <c r="O38" i="3"/>
  <c r="P38" i="3" s="1"/>
  <c r="O54" i="3"/>
  <c r="P54" i="3" s="1"/>
  <c r="O70" i="3"/>
  <c r="P70" i="3" s="1"/>
  <c r="O86" i="3"/>
  <c r="P86" i="3" s="1"/>
  <c r="O102" i="3"/>
  <c r="P102" i="3" s="1"/>
  <c r="O118" i="3"/>
  <c r="P118" i="3" s="1"/>
  <c r="O134" i="3"/>
  <c r="P134" i="3" s="1"/>
  <c r="O150" i="3"/>
  <c r="P150" i="3" s="1"/>
  <c r="O7" i="3"/>
  <c r="P7" i="3" s="1"/>
  <c r="O23" i="3"/>
  <c r="P23" i="3" s="1"/>
  <c r="O39" i="3"/>
  <c r="P39" i="3" s="1"/>
  <c r="O55" i="3"/>
  <c r="P55" i="3" s="1"/>
  <c r="O71" i="3"/>
  <c r="P71" i="3" s="1"/>
  <c r="O87" i="3"/>
  <c r="P87" i="3" s="1"/>
  <c r="O103" i="3"/>
  <c r="P103" i="3" s="1"/>
  <c r="O119" i="3"/>
  <c r="P119" i="3" s="1"/>
  <c r="O135" i="3"/>
  <c r="P135" i="3" s="1"/>
  <c r="O151" i="3"/>
  <c r="P151" i="3" s="1"/>
  <c r="O24" i="3"/>
  <c r="P24" i="3" s="1"/>
  <c r="O72" i="3"/>
  <c r="P72" i="3" s="1"/>
  <c r="O104" i="3"/>
  <c r="P104" i="3" s="1"/>
  <c r="O136" i="3"/>
  <c r="P136" i="3" s="1"/>
  <c r="O9" i="3"/>
  <c r="P9" i="3" s="1"/>
  <c r="O25" i="3"/>
  <c r="P25" i="3" s="1"/>
  <c r="O57" i="3"/>
  <c r="P57" i="3" s="1"/>
  <c r="O73" i="3"/>
  <c r="P73" i="3" s="1"/>
  <c r="O105" i="3"/>
  <c r="P105" i="3" s="1"/>
  <c r="O121" i="3"/>
  <c r="P121" i="3" s="1"/>
  <c r="O153" i="3"/>
  <c r="P153" i="3" s="1"/>
  <c r="O10" i="3"/>
  <c r="P10" i="3" s="1"/>
  <c r="O42" i="3"/>
  <c r="P42" i="3" s="1"/>
  <c r="O74" i="3"/>
  <c r="P74" i="3" s="1"/>
  <c r="O90" i="3"/>
  <c r="P90" i="3" s="1"/>
  <c r="O122" i="3"/>
  <c r="P122" i="3" s="1"/>
  <c r="O138" i="3"/>
  <c r="P138" i="3" s="1"/>
  <c r="O11" i="3"/>
  <c r="P11" i="3" s="1"/>
  <c r="O43" i="3"/>
  <c r="P43" i="3" s="1"/>
  <c r="O59" i="3"/>
  <c r="P59" i="3" s="1"/>
  <c r="O91" i="3"/>
  <c r="P91" i="3" s="1"/>
  <c r="O123" i="3"/>
  <c r="P123" i="3" s="1"/>
  <c r="O155" i="3"/>
  <c r="P155" i="3" s="1"/>
  <c r="O12" i="3"/>
  <c r="P12" i="3" s="1"/>
  <c r="O60" i="3"/>
  <c r="P60" i="3" s="1"/>
  <c r="O76" i="3"/>
  <c r="P76" i="3" s="1"/>
  <c r="O92" i="3"/>
  <c r="P92" i="3" s="1"/>
  <c r="O108" i="3"/>
  <c r="P108" i="3" s="1"/>
  <c r="O124" i="3"/>
  <c r="P124" i="3" s="1"/>
  <c r="O140" i="3"/>
  <c r="P140" i="3" s="1"/>
  <c r="O156" i="3"/>
  <c r="P156" i="3" s="1"/>
  <c r="O13" i="3"/>
  <c r="P13" i="3" s="1"/>
  <c r="O29" i="3"/>
  <c r="P29" i="3" s="1"/>
  <c r="O45" i="3"/>
  <c r="P45" i="3" s="1"/>
  <c r="O61" i="3"/>
  <c r="P61" i="3" s="1"/>
  <c r="O93" i="3"/>
  <c r="P93" i="3" s="1"/>
  <c r="O109" i="3"/>
  <c r="P109" i="3" s="1"/>
  <c r="O141" i="3"/>
  <c r="P141" i="3" s="1"/>
  <c r="O14" i="3"/>
  <c r="P14" i="3" s="1"/>
  <c r="O62" i="3"/>
  <c r="P62" i="3" s="1"/>
  <c r="O94" i="3"/>
  <c r="P94" i="3" s="1"/>
  <c r="O126" i="3"/>
  <c r="P126" i="3" s="1"/>
  <c r="O158" i="3"/>
  <c r="P158" i="3" s="1"/>
  <c r="O31" i="3"/>
  <c r="P31" i="3" s="1"/>
  <c r="O63" i="3"/>
  <c r="P63" i="3" s="1"/>
  <c r="O8" i="3"/>
  <c r="P8" i="3" s="1"/>
  <c r="O40" i="3"/>
  <c r="P40" i="3" s="1"/>
  <c r="O56" i="3"/>
  <c r="P56" i="3" s="1"/>
  <c r="O88" i="3"/>
  <c r="P88" i="3" s="1"/>
  <c r="O120" i="3"/>
  <c r="P120" i="3" s="1"/>
  <c r="O152" i="3"/>
  <c r="P152" i="3" s="1"/>
  <c r="O41" i="3"/>
  <c r="P41" i="3" s="1"/>
  <c r="O89" i="3"/>
  <c r="P89" i="3" s="1"/>
  <c r="O137" i="3"/>
  <c r="P137" i="3" s="1"/>
  <c r="O26" i="3"/>
  <c r="P26" i="3" s="1"/>
  <c r="O58" i="3"/>
  <c r="P58" i="3" s="1"/>
  <c r="O106" i="3"/>
  <c r="P106" i="3" s="1"/>
  <c r="O154" i="3"/>
  <c r="P154" i="3" s="1"/>
  <c r="O27" i="3"/>
  <c r="P27" i="3" s="1"/>
  <c r="O75" i="3"/>
  <c r="P75" i="3" s="1"/>
  <c r="O107" i="3"/>
  <c r="P107" i="3" s="1"/>
  <c r="O139" i="3"/>
  <c r="P139" i="3" s="1"/>
  <c r="O28" i="3"/>
  <c r="P28" i="3" s="1"/>
  <c r="O77" i="3"/>
  <c r="P77" i="3" s="1"/>
  <c r="O125" i="3"/>
  <c r="P125" i="3" s="1"/>
  <c r="O157" i="3"/>
  <c r="P157" i="3" s="1"/>
  <c r="O30" i="3"/>
  <c r="P30" i="3" s="1"/>
  <c r="O46" i="3"/>
  <c r="P46" i="3" s="1"/>
  <c r="O78" i="3"/>
  <c r="P78" i="3" s="1"/>
  <c r="O110" i="3"/>
  <c r="P110" i="3" s="1"/>
  <c r="O142" i="3"/>
  <c r="P142" i="3" s="1"/>
  <c r="O15" i="3"/>
  <c r="P15" i="3" s="1"/>
  <c r="O47" i="3"/>
  <c r="P47" i="3" s="1"/>
  <c r="O79" i="3"/>
  <c r="P79" i="3" s="1"/>
  <c r="O44" i="3"/>
  <c r="P44" i="3" s="1"/>
  <c r="O143" i="3"/>
  <c r="P143" i="3" s="1"/>
  <c r="O95" i="3"/>
  <c r="P95" i="3" s="1"/>
  <c r="O159" i="3"/>
  <c r="P159" i="3" s="1"/>
  <c r="O111" i="3"/>
  <c r="P111" i="3" s="1"/>
  <c r="O127" i="3"/>
  <c r="P127" i="3" s="1"/>
  <c r="I4" i="3"/>
  <c r="I91" i="3"/>
  <c r="I107" i="3"/>
  <c r="I123" i="3"/>
  <c r="I139" i="3"/>
  <c r="I155" i="3"/>
  <c r="I171" i="3"/>
  <c r="I187" i="3"/>
  <c r="I203" i="3"/>
  <c r="I79" i="3"/>
  <c r="I95" i="3"/>
  <c r="I111" i="3"/>
  <c r="I127" i="3"/>
  <c r="I143" i="3"/>
  <c r="I159" i="3"/>
  <c r="I175" i="3"/>
  <c r="I191" i="3"/>
  <c r="I83" i="3"/>
  <c r="I99" i="3"/>
  <c r="I115" i="3"/>
  <c r="I131" i="3"/>
  <c r="I147" i="3"/>
  <c r="I163" i="3"/>
  <c r="I179" i="3"/>
  <c r="I195" i="3"/>
  <c r="I87" i="3"/>
  <c r="I103" i="3"/>
  <c r="I119" i="3"/>
  <c r="I135" i="3"/>
  <c r="I151" i="3"/>
  <c r="I167" i="3"/>
  <c r="I183" i="3"/>
  <c r="I199" i="3"/>
  <c r="I71" i="3"/>
  <c r="I39" i="3"/>
  <c r="I7" i="3"/>
  <c r="I178" i="3"/>
  <c r="I146" i="3"/>
  <c r="I114" i="3"/>
  <c r="I82" i="3"/>
  <c r="I50" i="3"/>
  <c r="I18" i="3"/>
  <c r="I197" i="3"/>
  <c r="I181" i="3"/>
  <c r="I165" i="3"/>
  <c r="I149" i="3"/>
  <c r="I133" i="3"/>
  <c r="I117" i="3"/>
  <c r="I101" i="3"/>
  <c r="I85" i="3"/>
  <c r="I69" i="3"/>
  <c r="I53" i="3"/>
  <c r="I37" i="3"/>
  <c r="I21" i="3"/>
  <c r="I5" i="3"/>
  <c r="I51" i="3"/>
  <c r="I19" i="3"/>
  <c r="I182" i="3"/>
  <c r="I150" i="3"/>
  <c r="I118" i="3"/>
  <c r="I86" i="3"/>
  <c r="I54" i="3"/>
  <c r="I22" i="3"/>
  <c r="I192" i="3"/>
  <c r="I176" i="3"/>
  <c r="I160" i="3"/>
  <c r="I144" i="3"/>
  <c r="I128" i="3"/>
  <c r="I112" i="3"/>
  <c r="I96" i="3"/>
  <c r="I80" i="3"/>
  <c r="I64" i="3"/>
  <c r="I48" i="3"/>
  <c r="I32" i="3"/>
  <c r="I16" i="3"/>
  <c r="I63" i="3"/>
  <c r="I31" i="3"/>
  <c r="I202" i="3"/>
  <c r="I170" i="3"/>
  <c r="I138" i="3"/>
  <c r="I106" i="3"/>
  <c r="I74" i="3"/>
  <c r="I42" i="3"/>
  <c r="I14" i="3"/>
  <c r="I193" i="3"/>
  <c r="I177" i="3"/>
  <c r="I161" i="3"/>
  <c r="I145" i="3"/>
  <c r="I129" i="3"/>
  <c r="I113" i="3"/>
  <c r="I97" i="3"/>
  <c r="I81" i="3"/>
  <c r="I65" i="3"/>
  <c r="I49" i="3"/>
  <c r="I33" i="3"/>
  <c r="I17" i="3"/>
  <c r="I75" i="3"/>
  <c r="I43" i="3"/>
  <c r="I11" i="3"/>
  <c r="I174" i="3"/>
  <c r="I142" i="3"/>
  <c r="I110" i="3"/>
  <c r="I78" i="3"/>
  <c r="I46" i="3"/>
  <c r="I6" i="3"/>
  <c r="I188" i="3"/>
  <c r="I172" i="3"/>
  <c r="I156" i="3"/>
  <c r="I140" i="3"/>
  <c r="I124" i="3"/>
  <c r="I108" i="3"/>
  <c r="I92" i="3"/>
  <c r="I76" i="3"/>
  <c r="I60" i="3"/>
  <c r="I44" i="3"/>
  <c r="I28" i="3"/>
  <c r="I12" i="3"/>
  <c r="I55" i="3"/>
  <c r="I47" i="3"/>
  <c r="I186" i="3"/>
  <c r="I122" i="3"/>
  <c r="I58" i="3"/>
  <c r="I201" i="3"/>
  <c r="I169" i="3"/>
  <c r="I137" i="3"/>
  <c r="I105" i="3"/>
  <c r="I73" i="3"/>
  <c r="I41" i="3"/>
  <c r="I9" i="3"/>
  <c r="I27" i="3"/>
  <c r="I158" i="3"/>
  <c r="I94" i="3"/>
  <c r="I30" i="3"/>
  <c r="I180" i="3"/>
  <c r="I148" i="3"/>
  <c r="I116" i="3"/>
  <c r="I84" i="3"/>
  <c r="I52" i="3"/>
  <c r="I20" i="3"/>
  <c r="I162" i="3"/>
  <c r="I34" i="3"/>
  <c r="I189" i="3"/>
  <c r="I125" i="3"/>
  <c r="I93" i="3"/>
  <c r="I61" i="3"/>
  <c r="I29" i="3"/>
  <c r="I67" i="3"/>
  <c r="I134" i="3"/>
  <c r="I70" i="3"/>
  <c r="I200" i="3"/>
  <c r="I168" i="3"/>
  <c r="I136" i="3"/>
  <c r="I104" i="3"/>
  <c r="I40" i="3"/>
  <c r="I8" i="3"/>
  <c r="I15" i="3"/>
  <c r="I26" i="3"/>
  <c r="I185" i="3"/>
  <c r="I153" i="3"/>
  <c r="I121" i="3"/>
  <c r="I89" i="3"/>
  <c r="I57" i="3"/>
  <c r="I59" i="3"/>
  <c r="I190" i="3"/>
  <c r="I126" i="3"/>
  <c r="I62" i="3"/>
  <c r="I196" i="3"/>
  <c r="I132" i="3"/>
  <c r="I100" i="3"/>
  <c r="I68" i="3"/>
  <c r="I194" i="3"/>
  <c r="I173" i="3"/>
  <c r="I109" i="3"/>
  <c r="I45" i="3"/>
  <c r="I35" i="3"/>
  <c r="I102" i="3"/>
  <c r="I184" i="3"/>
  <c r="I120" i="3"/>
  <c r="I24" i="3"/>
  <c r="I23" i="3"/>
  <c r="I98" i="3"/>
  <c r="I157" i="3"/>
  <c r="I198" i="3"/>
  <c r="I72" i="3"/>
  <c r="I90" i="3"/>
  <c r="I130" i="3"/>
  <c r="I10" i="3"/>
  <c r="I141" i="3"/>
  <c r="I77" i="3"/>
  <c r="I13" i="3"/>
  <c r="I166" i="3"/>
  <c r="I38" i="3"/>
  <c r="I152" i="3"/>
  <c r="I88" i="3"/>
  <c r="I154" i="3"/>
  <c r="I25" i="3"/>
  <c r="I164" i="3"/>
  <c r="I36" i="3"/>
  <c r="I66" i="3"/>
  <c r="I56" i="3"/>
  <c r="J4" i="3" a="1"/>
  <c r="J4" i="3" s="1"/>
  <c r="K4" i="3" a="1"/>
  <c r="K51" i="3" s="1"/>
  <c r="M4" i="3" a="1"/>
  <c r="D104" i="3"/>
  <c r="D30" i="3"/>
  <c r="D68" i="3"/>
  <c r="D110" i="3"/>
  <c r="D143" i="3"/>
  <c r="D124" i="3"/>
  <c r="D186" i="3"/>
  <c r="D58" i="3"/>
  <c r="D116" i="3"/>
  <c r="D178" i="3"/>
  <c r="D50" i="3"/>
  <c r="D161" i="3"/>
  <c r="D33" i="3"/>
  <c r="D75" i="3"/>
  <c r="D96" i="3"/>
  <c r="D28" i="3"/>
  <c r="D135" i="3"/>
  <c r="D7" i="3"/>
  <c r="D86" i="3"/>
  <c r="D157" i="3"/>
  <c r="D29" i="3"/>
  <c r="D91" i="3"/>
  <c r="D106" i="3"/>
  <c r="D115" i="3"/>
  <c r="D89" i="3"/>
  <c r="D60" i="3"/>
  <c r="D152" i="3"/>
  <c r="D24" i="3"/>
  <c r="D191" i="3"/>
  <c r="D99" i="3"/>
  <c r="D169" i="3"/>
  <c r="D21" i="3"/>
  <c r="D197" i="3"/>
  <c r="D166" i="3"/>
  <c r="D151" i="3"/>
  <c r="D112" i="3"/>
  <c r="D49" i="3"/>
  <c r="D162" i="3"/>
  <c r="D117" i="3"/>
  <c r="D94" i="3"/>
  <c r="D55" i="3"/>
  <c r="D8" i="3"/>
  <c r="D12" i="3"/>
  <c r="D201" i="3"/>
  <c r="D45" i="3"/>
  <c r="D14" i="3"/>
  <c r="D190" i="3"/>
  <c r="D183" i="3"/>
  <c r="D144" i="3"/>
  <c r="D81" i="3"/>
  <c r="D67" i="3"/>
  <c r="D198" i="3"/>
  <c r="D101" i="3"/>
  <c r="D79" i="3"/>
  <c r="D13" i="3"/>
  <c r="D52" i="3"/>
  <c r="D154" i="3"/>
  <c r="D26" i="3"/>
  <c r="D4" i="3"/>
  <c r="D146" i="3"/>
  <c r="D18" i="3"/>
  <c r="D129" i="3"/>
  <c r="D180" i="3"/>
  <c r="D192" i="3"/>
  <c r="D64" i="3"/>
  <c r="D107" i="3"/>
  <c r="D103" i="3"/>
  <c r="D182" i="3"/>
  <c r="D54" i="3"/>
  <c r="D35" i="3"/>
  <c r="D70" i="3"/>
  <c r="D147" i="3"/>
  <c r="D20" i="3"/>
  <c r="D114" i="3"/>
  <c r="D97" i="3"/>
  <c r="D160" i="3"/>
  <c r="D199" i="3"/>
  <c r="D150" i="3"/>
  <c r="D125" i="3"/>
  <c r="D92" i="3"/>
  <c r="D138" i="3"/>
  <c r="D185" i="3"/>
  <c r="D25" i="3"/>
  <c r="D184" i="3"/>
  <c r="D140" i="3"/>
  <c r="D127" i="3"/>
  <c r="D105" i="3"/>
  <c r="D69" i="3"/>
  <c r="D78" i="3"/>
  <c r="D87" i="3"/>
  <c r="D176" i="3"/>
  <c r="D177" i="3"/>
  <c r="D77" i="3"/>
  <c r="D134" i="3"/>
  <c r="D175" i="3"/>
  <c r="D200" i="3"/>
  <c r="D66" i="3"/>
  <c r="D133" i="3"/>
  <c r="D142" i="3"/>
  <c r="D163" i="3"/>
  <c r="D44" i="3"/>
  <c r="D98" i="3"/>
  <c r="D53" i="3"/>
  <c r="D181" i="3"/>
  <c r="D43" i="3"/>
  <c r="D123" i="3"/>
  <c r="D193" i="3"/>
  <c r="D128" i="3"/>
  <c r="D71" i="3"/>
  <c r="D189" i="3"/>
  <c r="D203" i="3"/>
  <c r="D42" i="3"/>
  <c r="D57" i="3"/>
  <c r="D120" i="3"/>
  <c r="D83" i="3"/>
  <c r="D41" i="3"/>
  <c r="D109" i="3"/>
  <c r="D36" i="3"/>
  <c r="D48" i="3"/>
  <c r="D34" i="3"/>
  <c r="D6" i="3"/>
  <c r="D111" i="3"/>
  <c r="D9" i="3"/>
  <c r="D148" i="3"/>
  <c r="D102" i="3"/>
  <c r="D16" i="3"/>
  <c r="D145" i="3"/>
  <c r="D168" i="3"/>
  <c r="D141" i="3"/>
  <c r="D158" i="3"/>
  <c r="D122" i="3"/>
  <c r="D11" i="3"/>
  <c r="D65" i="3"/>
  <c r="D32" i="3"/>
  <c r="D39" i="3"/>
  <c r="D93" i="3"/>
  <c r="D202" i="3"/>
  <c r="D10" i="3"/>
  <c r="D156" i="3"/>
  <c r="D88" i="3"/>
  <c r="D159" i="3"/>
  <c r="D196" i="3"/>
  <c r="D149" i="3"/>
  <c r="D47" i="3"/>
  <c r="D131" i="3"/>
  <c r="D76" i="3"/>
  <c r="D46" i="3"/>
  <c r="D139" i="3"/>
  <c r="D73" i="3"/>
  <c r="D85" i="3"/>
  <c r="D23" i="3"/>
  <c r="D80" i="3"/>
  <c r="D27" i="3"/>
  <c r="D40" i="3"/>
  <c r="D90" i="3"/>
  <c r="D82" i="3"/>
  <c r="D84" i="3"/>
  <c r="D172" i="3"/>
  <c r="D118" i="3"/>
  <c r="D61" i="3"/>
  <c r="D170" i="3"/>
  <c r="D153" i="3"/>
  <c r="D155" i="3"/>
  <c r="D56" i="3"/>
  <c r="D95" i="3"/>
  <c r="D130" i="3"/>
  <c r="D38" i="3"/>
  <c r="D59" i="3"/>
  <c r="D132" i="3"/>
  <c r="D37" i="3"/>
  <c r="D174" i="3"/>
  <c r="D72" i="3"/>
  <c r="D137" i="3"/>
  <c r="D173" i="3"/>
  <c r="D63" i="3"/>
  <c r="D19" i="3"/>
  <c r="D187" i="3"/>
  <c r="D164" i="3"/>
  <c r="D195" i="3"/>
  <c r="D100" i="3"/>
  <c r="D136" i="3"/>
  <c r="D17" i="3"/>
  <c r="D31" i="3"/>
  <c r="D179" i="3"/>
  <c r="D74" i="3"/>
  <c r="D108" i="3"/>
  <c r="D113" i="3"/>
  <c r="D194" i="3"/>
  <c r="D5" i="3"/>
  <c r="D167" i="3"/>
  <c r="D121" i="3"/>
  <c r="D171" i="3"/>
  <c r="D165" i="3"/>
  <c r="D62" i="3"/>
  <c r="D188" i="3"/>
  <c r="D22" i="3"/>
  <c r="D51" i="3"/>
  <c r="D126" i="3"/>
  <c r="D15" i="3"/>
  <c r="D119" i="3"/>
  <c r="E99" i="3"/>
  <c r="E84" i="3"/>
  <c r="E13" i="3"/>
  <c r="E141" i="3"/>
  <c r="E70" i="3"/>
  <c r="E39" i="3"/>
  <c r="E88" i="3"/>
  <c r="E169" i="3"/>
  <c r="E11" i="3"/>
  <c r="E124" i="3"/>
  <c r="E53" i="3"/>
  <c r="E181" i="3"/>
  <c r="E126" i="3"/>
  <c r="E103" i="3"/>
  <c r="E160" i="3"/>
  <c r="E123" i="3"/>
  <c r="E52" i="3"/>
  <c r="E45" i="3"/>
  <c r="E6" i="3"/>
  <c r="E198" i="3"/>
  <c r="E152" i="3"/>
  <c r="E42" i="3"/>
  <c r="E92" i="3"/>
  <c r="E85" i="3"/>
  <c r="E46" i="3"/>
  <c r="E55" i="3"/>
  <c r="E9" i="3"/>
  <c r="E146" i="3"/>
  <c r="E114" i="3"/>
  <c r="E145" i="3"/>
  <c r="E36" i="3"/>
  <c r="E164" i="3"/>
  <c r="E93" i="3"/>
  <c r="E22" i="3"/>
  <c r="E174" i="3"/>
  <c r="E191" i="3"/>
  <c r="E41" i="3"/>
  <c r="E82" i="3"/>
  <c r="E44" i="3"/>
  <c r="E172" i="3"/>
  <c r="E101" i="3"/>
  <c r="E30" i="3"/>
  <c r="E190" i="3"/>
  <c r="E199" i="3"/>
  <c r="E49" i="3"/>
  <c r="E106" i="3"/>
  <c r="E86" i="3"/>
  <c r="E15" i="3"/>
  <c r="E143" i="3"/>
  <c r="E72" i="3"/>
  <c r="E200" i="3"/>
  <c r="E89" i="3"/>
  <c r="E35" i="3"/>
  <c r="E58" i="3"/>
  <c r="E186" i="3"/>
  <c r="E183" i="3"/>
  <c r="E112" i="3"/>
  <c r="E195" i="3"/>
  <c r="E129" i="3"/>
  <c r="E107" i="3"/>
  <c r="E98" i="3"/>
  <c r="E75" i="3"/>
  <c r="E81" i="3"/>
  <c r="E23" i="3"/>
  <c r="E113" i="3"/>
  <c r="E76" i="3"/>
  <c r="E133" i="3"/>
  <c r="E62" i="3"/>
  <c r="E64" i="3"/>
  <c r="E137" i="3"/>
  <c r="E118" i="3"/>
  <c r="E175" i="3"/>
  <c r="E171" i="3"/>
  <c r="E83" i="3"/>
  <c r="E51" i="3"/>
  <c r="E87" i="3"/>
  <c r="E144" i="3"/>
  <c r="E161" i="3"/>
  <c r="E187" i="3"/>
  <c r="E155" i="3"/>
  <c r="E48" i="3"/>
  <c r="E193" i="3"/>
  <c r="E116" i="3"/>
  <c r="E77" i="3"/>
  <c r="E38" i="3"/>
  <c r="E95" i="3"/>
  <c r="E131" i="3"/>
  <c r="E138" i="3"/>
  <c r="E156" i="3"/>
  <c r="E117" i="3"/>
  <c r="E78" i="3"/>
  <c r="E167" i="3"/>
  <c r="E105" i="3"/>
  <c r="E4" i="3"/>
  <c r="E50" i="3"/>
  <c r="E68" i="3"/>
  <c r="E196" i="3"/>
  <c r="E125" i="3"/>
  <c r="E54" i="3"/>
  <c r="E56" i="3"/>
  <c r="E170" i="3"/>
  <c r="E5" i="3"/>
  <c r="E31" i="3"/>
  <c r="E202" i="3"/>
  <c r="E47" i="3"/>
  <c r="E104" i="3"/>
  <c r="E121" i="3"/>
  <c r="E90" i="3"/>
  <c r="E16" i="3"/>
  <c r="E33" i="3"/>
  <c r="E130" i="3"/>
  <c r="E176" i="3"/>
  <c r="E34" i="3"/>
  <c r="E148" i="3"/>
  <c r="E109" i="3"/>
  <c r="E110" i="3"/>
  <c r="E159" i="3"/>
  <c r="E73" i="3"/>
  <c r="E28" i="3"/>
  <c r="E188" i="3"/>
  <c r="E149" i="3"/>
  <c r="E166" i="3"/>
  <c r="E32" i="3"/>
  <c r="E177" i="3"/>
  <c r="E115" i="3"/>
  <c r="E147" i="3"/>
  <c r="E17" i="3"/>
  <c r="E100" i="3"/>
  <c r="E29" i="3"/>
  <c r="E157" i="3"/>
  <c r="E94" i="3"/>
  <c r="E63" i="3"/>
  <c r="E120" i="3"/>
  <c r="E201" i="3"/>
  <c r="E179" i="3"/>
  <c r="E108" i="3"/>
  <c r="E37" i="3"/>
  <c r="E165" i="3"/>
  <c r="E102" i="3"/>
  <c r="E71" i="3"/>
  <c r="E128" i="3"/>
  <c r="E59" i="3"/>
  <c r="E203" i="3"/>
  <c r="E150" i="3"/>
  <c r="E79" i="3"/>
  <c r="E8" i="3"/>
  <c r="E136" i="3"/>
  <c r="E25" i="3"/>
  <c r="E153" i="3"/>
  <c r="E163" i="3"/>
  <c r="E122" i="3"/>
  <c r="E139" i="3"/>
  <c r="E119" i="3"/>
  <c r="E65" i="3"/>
  <c r="E162" i="3"/>
  <c r="E20" i="3"/>
  <c r="E24" i="3"/>
  <c r="E14" i="3"/>
  <c r="E178" i="3"/>
  <c r="E61" i="3"/>
  <c r="E184" i="3"/>
  <c r="E69" i="3"/>
  <c r="E91" i="3"/>
  <c r="E168" i="3"/>
  <c r="E154" i="3"/>
  <c r="E27" i="3"/>
  <c r="E194" i="3"/>
  <c r="E180" i="3"/>
  <c r="E67" i="3"/>
  <c r="E7" i="3"/>
  <c r="E19" i="3"/>
  <c r="E189" i="3"/>
  <c r="E10" i="3"/>
  <c r="E197" i="3"/>
  <c r="E18" i="3"/>
  <c r="E182" i="3"/>
  <c r="E57" i="3"/>
  <c r="E97" i="3"/>
  <c r="E173" i="3"/>
  <c r="E60" i="3"/>
  <c r="E96" i="3"/>
  <c r="E192" i="3"/>
  <c r="E134" i="3"/>
  <c r="E12" i="3"/>
  <c r="E142" i="3"/>
  <c r="E111" i="3"/>
  <c r="E185" i="3"/>
  <c r="E151" i="3"/>
  <c r="E43" i="3"/>
  <c r="E158" i="3"/>
  <c r="E21" i="3"/>
  <c r="E74" i="3"/>
  <c r="E132" i="3"/>
  <c r="E127" i="3"/>
  <c r="E140" i="3"/>
  <c r="E135" i="3"/>
  <c r="E40" i="3"/>
  <c r="E26" i="3"/>
  <c r="E80" i="3"/>
  <c r="E66" i="3"/>
  <c r="R4" i="3"/>
  <c r="R110" i="3"/>
  <c r="R147" i="3"/>
  <c r="R41" i="3"/>
  <c r="R78" i="3"/>
  <c r="R137" i="3"/>
  <c r="R30" i="3"/>
  <c r="R141" i="3"/>
  <c r="R109" i="3"/>
  <c r="R82" i="3"/>
  <c r="R55" i="3"/>
  <c r="R23" i="3"/>
  <c r="R155" i="3"/>
  <c r="R123" i="3"/>
  <c r="R97" i="3"/>
  <c r="R70" i="3"/>
  <c r="R38" i="3"/>
  <c r="R11" i="3"/>
  <c r="R143" i="3"/>
  <c r="R117" i="3"/>
  <c r="R85" i="3"/>
  <c r="R58" i="3"/>
  <c r="R31" i="3"/>
  <c r="R160" i="3"/>
  <c r="R144" i="3"/>
  <c r="R128" i="3"/>
  <c r="R112" i="3"/>
  <c r="R96" i="3"/>
  <c r="R80" i="3"/>
  <c r="R64" i="3"/>
  <c r="R48" i="3"/>
  <c r="R25" i="3"/>
  <c r="R163" i="3"/>
  <c r="R35" i="3"/>
  <c r="R51" i="3"/>
  <c r="R130" i="3"/>
  <c r="R98" i="3"/>
  <c r="R61" i="3"/>
  <c r="R18" i="3"/>
  <c r="R139" i="3"/>
  <c r="R102" i="3"/>
  <c r="R59" i="3"/>
  <c r="R27" i="3"/>
  <c r="R149" i="3"/>
  <c r="R106" i="3"/>
  <c r="R74" i="3"/>
  <c r="R37" i="3"/>
  <c r="R152" i="3"/>
  <c r="R132" i="3"/>
  <c r="R108" i="3"/>
  <c r="R88" i="3"/>
  <c r="R68" i="3"/>
  <c r="R44" i="3"/>
  <c r="R28" i="3"/>
  <c r="R12" i="3"/>
  <c r="R153" i="3"/>
  <c r="R126" i="3"/>
  <c r="R142" i="3"/>
  <c r="R158" i="3"/>
  <c r="R162" i="3"/>
  <c r="R125" i="3"/>
  <c r="R87" i="3"/>
  <c r="R45" i="3"/>
  <c r="R13" i="3"/>
  <c r="R134" i="3"/>
  <c r="R91" i="3"/>
  <c r="R54" i="3"/>
  <c r="R17" i="3"/>
  <c r="R138" i="3"/>
  <c r="R101" i="3"/>
  <c r="R63" i="3"/>
  <c r="R21" i="3"/>
  <c r="R148" i="3"/>
  <c r="R124" i="3"/>
  <c r="R104" i="3"/>
  <c r="R84" i="3"/>
  <c r="R60" i="3"/>
  <c r="R40" i="3"/>
  <c r="R24" i="3"/>
  <c r="R8" i="3"/>
  <c r="R89" i="3"/>
  <c r="R83" i="3"/>
  <c r="R121" i="3"/>
  <c r="R115" i="3"/>
  <c r="R151" i="3"/>
  <c r="R119" i="3"/>
  <c r="R77" i="3"/>
  <c r="R39" i="3"/>
  <c r="R161" i="3"/>
  <c r="R118" i="3"/>
  <c r="R81" i="3"/>
  <c r="R49" i="3"/>
  <c r="R6" i="3"/>
  <c r="R127" i="3"/>
  <c r="R95" i="3"/>
  <c r="R53" i="3"/>
  <c r="R15" i="3"/>
  <c r="R140" i="3"/>
  <c r="R120" i="3"/>
  <c r="R100" i="3"/>
  <c r="R76" i="3"/>
  <c r="R56" i="3"/>
  <c r="R36" i="3"/>
  <c r="R20" i="3"/>
  <c r="R67" i="3"/>
  <c r="R62" i="3"/>
  <c r="R57" i="3"/>
  <c r="R73" i="3"/>
  <c r="R146" i="3"/>
  <c r="R103" i="3"/>
  <c r="R66" i="3"/>
  <c r="R34" i="3"/>
  <c r="R145" i="3"/>
  <c r="R113" i="3"/>
  <c r="R75" i="3"/>
  <c r="R33" i="3"/>
  <c r="R159" i="3"/>
  <c r="R122" i="3"/>
  <c r="R79" i="3"/>
  <c r="R42" i="3"/>
  <c r="R10" i="3"/>
  <c r="R156" i="3"/>
  <c r="R136" i="3"/>
  <c r="R116" i="3"/>
  <c r="R92" i="3"/>
  <c r="R72" i="3"/>
  <c r="R52" i="3"/>
  <c r="R32" i="3"/>
  <c r="R16" i="3"/>
  <c r="R69" i="3"/>
  <c r="R154" i="3"/>
  <c r="R86" i="3"/>
  <c r="R7" i="3"/>
  <c r="R93" i="3"/>
  <c r="R99" i="3"/>
  <c r="R131" i="3"/>
  <c r="R5" i="3"/>
  <c r="R90" i="3"/>
  <c r="R22" i="3"/>
  <c r="R107" i="3"/>
  <c r="R29" i="3"/>
  <c r="R114" i="3"/>
  <c r="R9" i="3"/>
  <c r="R19" i="3"/>
  <c r="R26" i="3"/>
  <c r="R129" i="3"/>
  <c r="R135" i="3"/>
  <c r="R105" i="3"/>
  <c r="R47" i="3"/>
  <c r="R150" i="3"/>
  <c r="R157" i="3"/>
  <c r="R46" i="3"/>
  <c r="R43" i="3"/>
  <c r="R94" i="3"/>
  <c r="R133" i="3"/>
  <c r="R65" i="3"/>
  <c r="R14" i="3"/>
  <c r="R111" i="3"/>
  <c r="R50" i="3"/>
  <c r="R71" i="3"/>
  <c r="F4" i="3"/>
  <c r="F132" i="3"/>
  <c r="F126" i="3"/>
  <c r="F120" i="3"/>
  <c r="F138" i="3"/>
  <c r="F157" i="3"/>
  <c r="F151" i="3"/>
  <c r="F145" i="3"/>
  <c r="F188" i="3"/>
  <c r="F190" i="3"/>
  <c r="F184" i="3"/>
  <c r="F178" i="3"/>
  <c r="F107" i="3"/>
  <c r="F115" i="3"/>
  <c r="F19" i="3"/>
  <c r="F53" i="3"/>
  <c r="F182" i="3"/>
  <c r="F21" i="3"/>
  <c r="F15" i="3"/>
  <c r="F17" i="3"/>
  <c r="F60" i="3"/>
  <c r="F54" i="3"/>
  <c r="F48" i="3"/>
  <c r="F50" i="3"/>
  <c r="F85" i="3"/>
  <c r="F79" i="3"/>
  <c r="F73" i="3"/>
  <c r="F92" i="3"/>
  <c r="F118" i="3"/>
  <c r="F112" i="3"/>
  <c r="F106" i="3"/>
  <c r="F143" i="3"/>
  <c r="F150" i="3"/>
  <c r="F170" i="3"/>
  <c r="F181" i="3"/>
  <c r="F201" i="3"/>
  <c r="F147" i="3"/>
  <c r="F27" i="3"/>
  <c r="F149" i="3"/>
  <c r="F111" i="3"/>
  <c r="F9" i="3"/>
  <c r="F114" i="3"/>
  <c r="F16" i="3"/>
  <c r="F156" i="3"/>
  <c r="F41" i="3"/>
  <c r="F62" i="3"/>
  <c r="F87" i="3"/>
  <c r="F196" i="3"/>
  <c r="F35" i="3"/>
  <c r="F169" i="3"/>
  <c r="F100" i="3"/>
  <c r="F125" i="3"/>
  <c r="F158" i="3"/>
  <c r="F183" i="3"/>
  <c r="F75" i="3"/>
  <c r="F18" i="3"/>
  <c r="F44" i="3"/>
  <c r="F172" i="3"/>
  <c r="F69" i="3"/>
  <c r="F197" i="3"/>
  <c r="F102" i="3"/>
  <c r="F203" i="3"/>
  <c r="F127" i="3"/>
  <c r="F32" i="3"/>
  <c r="F160" i="3"/>
  <c r="F57" i="3"/>
  <c r="F185" i="3"/>
  <c r="F90" i="3"/>
  <c r="F67" i="3"/>
  <c r="F84" i="3"/>
  <c r="F99" i="3"/>
  <c r="F109" i="3"/>
  <c r="F14" i="3"/>
  <c r="F142" i="3"/>
  <c r="F39" i="3"/>
  <c r="F167" i="3"/>
  <c r="F72" i="3"/>
  <c r="F200" i="3"/>
  <c r="F97" i="3"/>
  <c r="F163" i="3"/>
  <c r="F130" i="3"/>
  <c r="F164" i="3"/>
  <c r="F189" i="3"/>
  <c r="F24" i="3"/>
  <c r="F82" i="3"/>
  <c r="F76" i="3"/>
  <c r="F101" i="3"/>
  <c r="F134" i="3"/>
  <c r="F31" i="3"/>
  <c r="F64" i="3"/>
  <c r="F89" i="3"/>
  <c r="F91" i="3"/>
  <c r="F13" i="3"/>
  <c r="F46" i="3"/>
  <c r="F174" i="3"/>
  <c r="F199" i="3"/>
  <c r="F171" i="3"/>
  <c r="F129" i="3"/>
  <c r="F162" i="3"/>
  <c r="F20" i="3"/>
  <c r="F45" i="3"/>
  <c r="F43" i="3"/>
  <c r="F8" i="3"/>
  <c r="F33" i="3"/>
  <c r="F194" i="3"/>
  <c r="F137" i="3"/>
  <c r="F29" i="3"/>
  <c r="F175" i="3"/>
  <c r="F105" i="3"/>
  <c r="F155" i="3"/>
  <c r="F56" i="3"/>
  <c r="F42" i="3"/>
  <c r="F139" i="3"/>
  <c r="F49" i="3"/>
  <c r="F59" i="3"/>
  <c r="F6" i="3"/>
  <c r="F159" i="3"/>
  <c r="F192" i="3"/>
  <c r="F122" i="3"/>
  <c r="F116" i="3"/>
  <c r="F141" i="3"/>
  <c r="F71" i="3"/>
  <c r="F104" i="3"/>
  <c r="F34" i="3"/>
  <c r="F148" i="3"/>
  <c r="F173" i="3"/>
  <c r="F103" i="3"/>
  <c r="F136" i="3"/>
  <c r="F66" i="3"/>
  <c r="F117" i="3"/>
  <c r="F10" i="3"/>
  <c r="F47" i="3"/>
  <c r="F80" i="3"/>
  <c r="F93" i="3"/>
  <c r="F195" i="3"/>
  <c r="F28" i="3"/>
  <c r="F86" i="3"/>
  <c r="F144" i="3"/>
  <c r="F202" i="3"/>
  <c r="F187" i="3"/>
  <c r="F30" i="3"/>
  <c r="F55" i="3"/>
  <c r="F88" i="3"/>
  <c r="F113" i="3"/>
  <c r="F146" i="3"/>
  <c r="F108" i="3"/>
  <c r="F5" i="3"/>
  <c r="F133" i="3"/>
  <c r="F38" i="3"/>
  <c r="F166" i="3"/>
  <c r="F63" i="3"/>
  <c r="F191" i="3"/>
  <c r="F96" i="3"/>
  <c r="F123" i="3"/>
  <c r="F121" i="3"/>
  <c r="F26" i="3"/>
  <c r="F154" i="3"/>
  <c r="F78" i="3"/>
  <c r="F161" i="3"/>
  <c r="F22" i="3"/>
  <c r="F74" i="3"/>
  <c r="F94" i="3"/>
  <c r="F11" i="3"/>
  <c r="F165" i="3"/>
  <c r="F179" i="3"/>
  <c r="F58" i="3"/>
  <c r="F51" i="3"/>
  <c r="F40" i="3"/>
  <c r="F98" i="3"/>
  <c r="F83" i="3"/>
  <c r="F124" i="3"/>
  <c r="F119" i="3"/>
  <c r="F12" i="3"/>
  <c r="F70" i="3"/>
  <c r="F128" i="3"/>
  <c r="F186" i="3"/>
  <c r="F52" i="3"/>
  <c r="F110" i="3"/>
  <c r="F168" i="3"/>
  <c r="F131" i="3"/>
  <c r="F176" i="3"/>
  <c r="F23" i="3"/>
  <c r="F36" i="3"/>
  <c r="F152" i="3"/>
  <c r="F140" i="3"/>
  <c r="F198" i="3"/>
  <c r="F25" i="3"/>
  <c r="F180" i="3"/>
  <c r="F7" i="3"/>
  <c r="F65" i="3"/>
  <c r="F68" i="3"/>
  <c r="F81" i="3"/>
  <c r="F61" i="3"/>
  <c r="F177" i="3"/>
  <c r="F37" i="3"/>
  <c r="F95" i="3"/>
  <c r="F153" i="3"/>
  <c r="F77" i="3"/>
  <c r="F135" i="3"/>
  <c r="F193" i="3"/>
  <c r="A165" i="3"/>
  <c r="B164" i="3"/>
  <c r="J131" i="3" l="1"/>
  <c r="J67" i="3"/>
  <c r="J115" i="3"/>
  <c r="J51" i="3"/>
  <c r="L51" i="3" s="1"/>
  <c r="J99" i="3"/>
  <c r="J35" i="3"/>
  <c r="J147" i="3"/>
  <c r="J83" i="3"/>
  <c r="J19" i="3"/>
  <c r="J159" i="3"/>
  <c r="J143" i="3"/>
  <c r="J127" i="3"/>
  <c r="J111" i="3"/>
  <c r="J95" i="3"/>
  <c r="J79" i="3"/>
  <c r="J63" i="3"/>
  <c r="J47" i="3"/>
  <c r="J31" i="3"/>
  <c r="J15" i="3"/>
  <c r="J155" i="3"/>
  <c r="J139" i="3"/>
  <c r="J123" i="3"/>
  <c r="J107" i="3"/>
  <c r="J91" i="3"/>
  <c r="J75" i="3"/>
  <c r="J59" i="3"/>
  <c r="J43" i="3"/>
  <c r="J27" i="3"/>
  <c r="J11" i="3"/>
  <c r="J151" i="3"/>
  <c r="J135" i="3"/>
  <c r="J119" i="3"/>
  <c r="J103" i="3"/>
  <c r="J87" i="3"/>
  <c r="J71" i="3"/>
  <c r="J55" i="3"/>
  <c r="J39" i="3"/>
  <c r="J23" i="3"/>
  <c r="J7" i="3"/>
  <c r="J162" i="3"/>
  <c r="J158" i="3"/>
  <c r="J154" i="3"/>
  <c r="J150" i="3"/>
  <c r="J146" i="3"/>
  <c r="J142" i="3"/>
  <c r="J138" i="3"/>
  <c r="J134" i="3"/>
  <c r="J130" i="3"/>
  <c r="J126" i="3"/>
  <c r="J122" i="3"/>
  <c r="J118" i="3"/>
  <c r="J114" i="3"/>
  <c r="J110" i="3"/>
  <c r="J106" i="3"/>
  <c r="J102" i="3"/>
  <c r="J98" i="3"/>
  <c r="J94" i="3"/>
  <c r="J90" i="3"/>
  <c r="J86" i="3"/>
  <c r="J82" i="3"/>
  <c r="J78" i="3"/>
  <c r="J74" i="3"/>
  <c r="J70" i="3"/>
  <c r="J66" i="3"/>
  <c r="L66" i="3" s="1"/>
  <c r="J62" i="3"/>
  <c r="J58" i="3"/>
  <c r="J54" i="3"/>
  <c r="J50" i="3"/>
  <c r="J46" i="3"/>
  <c r="J42" i="3"/>
  <c r="J38" i="3"/>
  <c r="J34" i="3"/>
  <c r="J30" i="3"/>
  <c r="J26" i="3"/>
  <c r="J22" i="3"/>
  <c r="J18" i="3"/>
  <c r="J14" i="3"/>
  <c r="J10" i="3"/>
  <c r="J6" i="3"/>
  <c r="J161" i="3"/>
  <c r="J157" i="3"/>
  <c r="J153" i="3"/>
  <c r="J149" i="3"/>
  <c r="J145" i="3"/>
  <c r="J141" i="3"/>
  <c r="J137" i="3"/>
  <c r="J133" i="3"/>
  <c r="J129" i="3"/>
  <c r="J125" i="3"/>
  <c r="J121" i="3"/>
  <c r="J117" i="3"/>
  <c r="J113" i="3"/>
  <c r="J109" i="3"/>
  <c r="J105" i="3"/>
  <c r="J101" i="3"/>
  <c r="J97" i="3"/>
  <c r="J93" i="3"/>
  <c r="J89" i="3"/>
  <c r="J85" i="3"/>
  <c r="J81" i="3"/>
  <c r="J77" i="3"/>
  <c r="J73" i="3"/>
  <c r="J69" i="3"/>
  <c r="J65" i="3"/>
  <c r="J61" i="3"/>
  <c r="J57" i="3"/>
  <c r="J53" i="3"/>
  <c r="J49" i="3"/>
  <c r="J45" i="3"/>
  <c r="J41" i="3"/>
  <c r="J37" i="3"/>
  <c r="J33" i="3"/>
  <c r="J29" i="3"/>
  <c r="J25" i="3"/>
  <c r="J21" i="3"/>
  <c r="J17" i="3"/>
  <c r="J13" i="3"/>
  <c r="J9" i="3"/>
  <c r="J5" i="3"/>
  <c r="J163" i="3"/>
  <c r="J160" i="3"/>
  <c r="J156" i="3"/>
  <c r="J152" i="3"/>
  <c r="J148" i="3"/>
  <c r="J144" i="3"/>
  <c r="J140" i="3"/>
  <c r="J136" i="3"/>
  <c r="J132" i="3"/>
  <c r="J128" i="3"/>
  <c r="J124" i="3"/>
  <c r="J120" i="3"/>
  <c r="J116" i="3"/>
  <c r="J112" i="3"/>
  <c r="J108" i="3"/>
  <c r="J104" i="3"/>
  <c r="J100" i="3"/>
  <c r="J96" i="3"/>
  <c r="J92" i="3"/>
  <c r="J88" i="3"/>
  <c r="J84" i="3"/>
  <c r="J80" i="3"/>
  <c r="J76" i="3"/>
  <c r="J72" i="3"/>
  <c r="J68" i="3"/>
  <c r="J64" i="3"/>
  <c r="J60" i="3"/>
  <c r="J56" i="3"/>
  <c r="J52" i="3"/>
  <c r="J48" i="3"/>
  <c r="J44" i="3"/>
  <c r="J40" i="3"/>
  <c r="J36" i="3"/>
  <c r="J32" i="3"/>
  <c r="J28" i="3"/>
  <c r="J24" i="3"/>
  <c r="J20" i="3"/>
  <c r="J16" i="3"/>
  <c r="J12" i="3"/>
  <c r="J8" i="3"/>
  <c r="K152" i="3"/>
  <c r="K62" i="3"/>
  <c r="K66" i="3"/>
  <c r="K160" i="3"/>
  <c r="K11" i="3"/>
  <c r="L11" i="3" s="1"/>
  <c r="K44" i="3"/>
  <c r="K26" i="3"/>
  <c r="L26" i="3" s="1"/>
  <c r="K163" i="3"/>
  <c r="K105" i="3"/>
  <c r="K158" i="3"/>
  <c r="L158" i="3" s="1"/>
  <c r="K101" i="3"/>
  <c r="K108" i="3"/>
  <c r="L108" i="3" s="1"/>
  <c r="K70" i="3"/>
  <c r="K85" i="3"/>
  <c r="K29" i="3"/>
  <c r="K146" i="3"/>
  <c r="K65" i="3"/>
  <c r="K79" i="3"/>
  <c r="K63" i="3"/>
  <c r="K99" i="3"/>
  <c r="L99" i="3" s="1"/>
  <c r="L62" i="3"/>
  <c r="K106" i="3"/>
  <c r="K90" i="3"/>
  <c r="K38" i="3"/>
  <c r="K32" i="3"/>
  <c r="L32" i="3" s="1"/>
  <c r="K93" i="3"/>
  <c r="K68" i="3"/>
  <c r="K129" i="3"/>
  <c r="K139" i="3"/>
  <c r="L139" i="3" s="1"/>
  <c r="K119" i="3"/>
  <c r="K35" i="3"/>
  <c r="L35" i="3" s="1"/>
  <c r="K40" i="3"/>
  <c r="K50" i="3"/>
  <c r="K41" i="3"/>
  <c r="K24" i="3"/>
  <c r="K96" i="3"/>
  <c r="L96" i="3" s="1"/>
  <c r="K157" i="3"/>
  <c r="L157" i="3" s="1"/>
  <c r="K132" i="3"/>
  <c r="K134" i="3"/>
  <c r="K75" i="3"/>
  <c r="L75" i="3" s="1"/>
  <c r="K55" i="3"/>
  <c r="K72" i="3"/>
  <c r="K5" i="3"/>
  <c r="K117" i="3"/>
  <c r="K142" i="3"/>
  <c r="L142" i="3" s="1"/>
  <c r="K74" i="3"/>
  <c r="K60" i="3"/>
  <c r="K124" i="3"/>
  <c r="L124" i="3" s="1"/>
  <c r="K138" i="3"/>
  <c r="L138" i="3" s="1"/>
  <c r="K57" i="3"/>
  <c r="K121" i="3"/>
  <c r="L121" i="3" s="1"/>
  <c r="K118" i="3"/>
  <c r="K54" i="3"/>
  <c r="K56" i="3"/>
  <c r="K126" i="3"/>
  <c r="L126" i="3" s="1"/>
  <c r="K133" i="3"/>
  <c r="K48" i="3"/>
  <c r="L48" i="3" s="1"/>
  <c r="K112" i="3"/>
  <c r="L112" i="3" s="1"/>
  <c r="K102" i="3"/>
  <c r="K45" i="3"/>
  <c r="L45" i="3" s="1"/>
  <c r="K109" i="3"/>
  <c r="L109" i="3" s="1"/>
  <c r="K86" i="3"/>
  <c r="K42" i="3"/>
  <c r="L42" i="3" s="1"/>
  <c r="K20" i="3"/>
  <c r="K84" i="3"/>
  <c r="K148" i="3"/>
  <c r="K17" i="3"/>
  <c r="K81" i="3"/>
  <c r="K145" i="3"/>
  <c r="K6" i="3"/>
  <c r="K94" i="3"/>
  <c r="L94" i="3" s="1"/>
  <c r="K47" i="3"/>
  <c r="L47" i="3" s="1"/>
  <c r="K123" i="3"/>
  <c r="L123" i="3" s="1"/>
  <c r="K59" i="3"/>
  <c r="K159" i="3"/>
  <c r="L159" i="3" s="1"/>
  <c r="K31" i="3"/>
  <c r="L31" i="3" s="1"/>
  <c r="K103" i="3"/>
  <c r="L103" i="3" s="1"/>
  <c r="K39" i="3"/>
  <c r="L39" i="3" s="1"/>
  <c r="K147" i="3"/>
  <c r="K83" i="3"/>
  <c r="K19" i="3"/>
  <c r="L19" i="3" s="1"/>
  <c r="K104" i="3"/>
  <c r="K37" i="3"/>
  <c r="K149" i="3"/>
  <c r="K18" i="3"/>
  <c r="K12" i="3"/>
  <c r="K76" i="3"/>
  <c r="L76" i="3" s="1"/>
  <c r="K140" i="3"/>
  <c r="L140" i="3" s="1"/>
  <c r="K9" i="3"/>
  <c r="L9" i="3" s="1"/>
  <c r="K73" i="3"/>
  <c r="K137" i="3"/>
  <c r="L137" i="3" s="1"/>
  <c r="K154" i="3"/>
  <c r="L154" i="3" s="1"/>
  <c r="K78" i="3"/>
  <c r="L78" i="3" s="1"/>
  <c r="K88" i="3"/>
  <c r="K21" i="3"/>
  <c r="K110" i="3"/>
  <c r="L110" i="3" s="1"/>
  <c r="K64" i="3"/>
  <c r="L64" i="3" s="1"/>
  <c r="K128" i="3"/>
  <c r="L128" i="3" s="1"/>
  <c r="K150" i="3"/>
  <c r="K61" i="3"/>
  <c r="L61" i="3" s="1"/>
  <c r="K125" i="3"/>
  <c r="L125" i="3" s="1"/>
  <c r="K122" i="3"/>
  <c r="K58" i="3"/>
  <c r="L58" i="3" s="1"/>
  <c r="K36" i="3"/>
  <c r="K100" i="3"/>
  <c r="K10" i="3"/>
  <c r="K33" i="3"/>
  <c r="K97" i="3"/>
  <c r="K161" i="3"/>
  <c r="K30" i="3"/>
  <c r="L30" i="3" s="1"/>
  <c r="K143" i="3"/>
  <c r="K15" i="3"/>
  <c r="K107" i="3"/>
  <c r="K43" i="3"/>
  <c r="K127" i="3"/>
  <c r="K151" i="3"/>
  <c r="L151" i="3" s="1"/>
  <c r="K87" i="3"/>
  <c r="L87" i="3" s="1"/>
  <c r="K23" i="3"/>
  <c r="K131" i="3"/>
  <c r="L131" i="3" s="1"/>
  <c r="K67" i="3"/>
  <c r="L67" i="3" s="1"/>
  <c r="K4" i="3"/>
  <c r="L4" i="3" s="1"/>
  <c r="K8" i="3"/>
  <c r="K136" i="3"/>
  <c r="K69" i="3"/>
  <c r="K14" i="3"/>
  <c r="L14" i="3" s="1"/>
  <c r="K34" i="3"/>
  <c r="K28" i="3"/>
  <c r="L28" i="3" s="1"/>
  <c r="K92" i="3"/>
  <c r="L92" i="3" s="1"/>
  <c r="K156" i="3"/>
  <c r="L156" i="3" s="1"/>
  <c r="K25" i="3"/>
  <c r="K89" i="3"/>
  <c r="L89" i="3" s="1"/>
  <c r="K153" i="3"/>
  <c r="L153" i="3" s="1"/>
  <c r="K22" i="3"/>
  <c r="K130" i="3"/>
  <c r="K120" i="3"/>
  <c r="K53" i="3"/>
  <c r="K16" i="3"/>
  <c r="L16" i="3" s="1"/>
  <c r="K80" i="3"/>
  <c r="L80" i="3" s="1"/>
  <c r="K144" i="3"/>
  <c r="L144" i="3" s="1"/>
  <c r="K13" i="3"/>
  <c r="L13" i="3" s="1"/>
  <c r="K77" i="3"/>
  <c r="L77" i="3" s="1"/>
  <c r="K141" i="3"/>
  <c r="L141" i="3" s="1"/>
  <c r="K162" i="3"/>
  <c r="K82" i="3"/>
  <c r="K52" i="3"/>
  <c r="L52" i="3" s="1"/>
  <c r="K116" i="3"/>
  <c r="K114" i="3"/>
  <c r="K49" i="3"/>
  <c r="K113" i="3"/>
  <c r="L113" i="3" s="1"/>
  <c r="K98" i="3"/>
  <c r="K46" i="3"/>
  <c r="L46" i="3" s="1"/>
  <c r="K111" i="3"/>
  <c r="L111" i="3" s="1"/>
  <c r="K155" i="3"/>
  <c r="L155" i="3" s="1"/>
  <c r="K91" i="3"/>
  <c r="K27" i="3"/>
  <c r="K95" i="3"/>
  <c r="L95" i="3" s="1"/>
  <c r="K135" i="3"/>
  <c r="K71" i="3"/>
  <c r="K7" i="3"/>
  <c r="K115" i="3"/>
  <c r="M4" i="3"/>
  <c r="M123" i="3"/>
  <c r="M79" i="3"/>
  <c r="M27" i="3"/>
  <c r="M158" i="3"/>
  <c r="M142" i="3"/>
  <c r="M126" i="3"/>
  <c r="M110" i="3"/>
  <c r="M94" i="3"/>
  <c r="M78" i="3"/>
  <c r="M62" i="3"/>
  <c r="M46" i="3"/>
  <c r="M30" i="3"/>
  <c r="M14" i="3"/>
  <c r="M143" i="3"/>
  <c r="M107" i="3"/>
  <c r="M63" i="3"/>
  <c r="M23" i="3"/>
  <c r="M153" i="3"/>
  <c r="M137" i="3"/>
  <c r="M121" i="3"/>
  <c r="M105" i="3"/>
  <c r="M89" i="3"/>
  <c r="M73" i="3"/>
  <c r="M57" i="3"/>
  <c r="M41" i="3"/>
  <c r="M25" i="3"/>
  <c r="M9" i="3"/>
  <c r="M131" i="3"/>
  <c r="M75" i="3"/>
  <c r="M7" i="3"/>
  <c r="M148" i="3"/>
  <c r="M132" i="3"/>
  <c r="M116" i="3"/>
  <c r="M100" i="3"/>
  <c r="M84" i="3"/>
  <c r="M68" i="3"/>
  <c r="M52" i="3"/>
  <c r="M36" i="3"/>
  <c r="M20" i="3"/>
  <c r="M159" i="3"/>
  <c r="M111" i="3"/>
  <c r="M67" i="3"/>
  <c r="M19" i="3"/>
  <c r="M154" i="3"/>
  <c r="M138" i="3"/>
  <c r="M122" i="3"/>
  <c r="M106" i="3"/>
  <c r="M90" i="3"/>
  <c r="M74" i="3"/>
  <c r="M58" i="3"/>
  <c r="M42" i="3"/>
  <c r="M26" i="3"/>
  <c r="M10" i="3"/>
  <c r="M135" i="3"/>
  <c r="M95" i="3"/>
  <c r="M55" i="3"/>
  <c r="M15" i="3"/>
  <c r="M149" i="3"/>
  <c r="M133" i="3"/>
  <c r="M117" i="3"/>
  <c r="M101" i="3"/>
  <c r="M85" i="3"/>
  <c r="M69" i="3"/>
  <c r="M53" i="3"/>
  <c r="M37" i="3"/>
  <c r="M21" i="3"/>
  <c r="M5" i="3"/>
  <c r="M119" i="3"/>
  <c r="M59" i="3"/>
  <c r="M160" i="3"/>
  <c r="M144" i="3"/>
  <c r="M128" i="3"/>
  <c r="M112" i="3"/>
  <c r="M96" i="3"/>
  <c r="M80" i="3"/>
  <c r="M64" i="3"/>
  <c r="M48" i="3"/>
  <c r="M32" i="3"/>
  <c r="M16" i="3"/>
  <c r="M139" i="3"/>
  <c r="M18" i="3"/>
  <c r="M71" i="3"/>
  <c r="M157" i="3"/>
  <c r="M125" i="3"/>
  <c r="M93" i="3"/>
  <c r="M61" i="3"/>
  <c r="M29" i="3"/>
  <c r="M147" i="3"/>
  <c r="M31" i="3"/>
  <c r="M136" i="3"/>
  <c r="M104" i="3"/>
  <c r="M72" i="3"/>
  <c r="M40" i="3"/>
  <c r="M8" i="3"/>
  <c r="M151" i="3"/>
  <c r="M99" i="3"/>
  <c r="M51" i="3"/>
  <c r="M11" i="3"/>
  <c r="M150" i="3"/>
  <c r="M134" i="3"/>
  <c r="M118" i="3"/>
  <c r="M102" i="3"/>
  <c r="M86" i="3"/>
  <c r="M70" i="3"/>
  <c r="M54" i="3"/>
  <c r="M38" i="3"/>
  <c r="M22" i="3"/>
  <c r="M6" i="3"/>
  <c r="M127" i="3"/>
  <c r="M83" i="3"/>
  <c r="M43" i="3"/>
  <c r="M161" i="3"/>
  <c r="M145" i="3"/>
  <c r="M129" i="3"/>
  <c r="M113" i="3"/>
  <c r="M97" i="3"/>
  <c r="M81" i="3"/>
  <c r="M65" i="3"/>
  <c r="M49" i="3"/>
  <c r="M33" i="3"/>
  <c r="M17" i="3"/>
  <c r="M163" i="3"/>
  <c r="M103" i="3"/>
  <c r="M47" i="3"/>
  <c r="M156" i="3"/>
  <c r="M140" i="3"/>
  <c r="M124" i="3"/>
  <c r="M108" i="3"/>
  <c r="M92" i="3"/>
  <c r="M76" i="3"/>
  <c r="M60" i="3"/>
  <c r="M44" i="3"/>
  <c r="M28" i="3"/>
  <c r="M12" i="3"/>
  <c r="M87" i="3"/>
  <c r="M39" i="3"/>
  <c r="M162" i="3"/>
  <c r="M146" i="3"/>
  <c r="M130" i="3"/>
  <c r="M114" i="3"/>
  <c r="M98" i="3"/>
  <c r="M82" i="3"/>
  <c r="M66" i="3"/>
  <c r="M50" i="3"/>
  <c r="M34" i="3"/>
  <c r="M155" i="3"/>
  <c r="M115" i="3"/>
  <c r="M35" i="3"/>
  <c r="M141" i="3"/>
  <c r="M109" i="3"/>
  <c r="M77" i="3"/>
  <c r="M45" i="3"/>
  <c r="M13" i="3"/>
  <c r="M91" i="3"/>
  <c r="M152" i="3"/>
  <c r="M120" i="3"/>
  <c r="M88" i="3"/>
  <c r="M56" i="3"/>
  <c r="M24" i="3"/>
  <c r="S4" i="3" a="1"/>
  <c r="A166" i="3"/>
  <c r="B165" i="3"/>
  <c r="L7" i="3" l="1"/>
  <c r="L143" i="3"/>
  <c r="L25" i="3"/>
  <c r="N25" i="3" s="1"/>
  <c r="L23" i="3"/>
  <c r="N23" i="3" s="1"/>
  <c r="L10" i="3"/>
  <c r="L122" i="3"/>
  <c r="L147" i="3"/>
  <c r="N147" i="3" s="1"/>
  <c r="L73" i="3"/>
  <c r="N73" i="3" s="1"/>
  <c r="L12" i="3"/>
  <c r="L59" i="3"/>
  <c r="N59" i="3" s="1"/>
  <c r="L57" i="3"/>
  <c r="N57" i="3" s="1"/>
  <c r="L74" i="3"/>
  <c r="N74" i="3" s="1"/>
  <c r="L41" i="3"/>
  <c r="L115" i="3"/>
  <c r="N115" i="3" s="1"/>
  <c r="L53" i="3"/>
  <c r="N53" i="3" s="1"/>
  <c r="L69" i="3"/>
  <c r="N69" i="3" s="1"/>
  <c r="L15" i="3"/>
  <c r="N15" i="3" s="1"/>
  <c r="L129" i="3"/>
  <c r="N129" i="3" s="1"/>
  <c r="L71" i="3"/>
  <c r="L43" i="3"/>
  <c r="N43" i="3" s="1"/>
  <c r="L135" i="3"/>
  <c r="N135" i="3" s="1"/>
  <c r="L22" i="3"/>
  <c r="N22" i="3" s="1"/>
  <c r="L107" i="3"/>
  <c r="N107" i="3" s="1"/>
  <c r="L161" i="3"/>
  <c r="N161" i="3" s="1"/>
  <c r="L100" i="3"/>
  <c r="N100" i="3" s="1"/>
  <c r="L18" i="3"/>
  <c r="L145" i="3"/>
  <c r="N145" i="3" s="1"/>
  <c r="L84" i="3"/>
  <c r="N84" i="3" s="1"/>
  <c r="L54" i="3"/>
  <c r="N54" i="3" s="1"/>
  <c r="L79" i="3"/>
  <c r="N79" i="3" s="1"/>
  <c r="L85" i="3"/>
  <c r="L49" i="3"/>
  <c r="N49" i="3" s="1"/>
  <c r="L82" i="3"/>
  <c r="N82" i="3" s="1"/>
  <c r="L97" i="3"/>
  <c r="N97" i="3" s="1"/>
  <c r="L36" i="3"/>
  <c r="N36" i="3" s="1"/>
  <c r="L83" i="3"/>
  <c r="N83" i="3" s="1"/>
  <c r="L81" i="3"/>
  <c r="N81" i="3" s="1"/>
  <c r="L20" i="3"/>
  <c r="N20" i="3" s="1"/>
  <c r="L55" i="3"/>
  <c r="L50" i="3"/>
  <c r="N50" i="3" s="1"/>
  <c r="L119" i="3"/>
  <c r="N119" i="3" s="1"/>
  <c r="L63" i="3"/>
  <c r="N63" i="3" s="1"/>
  <c r="L114" i="3"/>
  <c r="N114" i="3" s="1"/>
  <c r="L162" i="3"/>
  <c r="N162" i="3" s="1"/>
  <c r="L127" i="3"/>
  <c r="N127" i="3" s="1"/>
  <c r="L33" i="3"/>
  <c r="N33" i="3" s="1"/>
  <c r="L17" i="3"/>
  <c r="N17" i="3" s="1"/>
  <c r="L27" i="3"/>
  <c r="N27" i="3" s="1"/>
  <c r="L91" i="3"/>
  <c r="N91" i="3" s="1"/>
  <c r="L98" i="3"/>
  <c r="N98" i="3" s="1"/>
  <c r="L116" i="3"/>
  <c r="N116" i="3" s="1"/>
  <c r="L130" i="3"/>
  <c r="N130" i="3" s="1"/>
  <c r="L34" i="3"/>
  <c r="N34" i="3" s="1"/>
  <c r="L148" i="3"/>
  <c r="N148" i="3" s="1"/>
  <c r="L90" i="3"/>
  <c r="N90" i="3" s="1"/>
  <c r="L132" i="3"/>
  <c r="N132" i="3" s="1"/>
  <c r="L146" i="3"/>
  <c r="N146" i="3" s="1"/>
  <c r="L60" i="3"/>
  <c r="N60" i="3" s="1"/>
  <c r="L93" i="3"/>
  <c r="N93" i="3" s="1"/>
  <c r="L106" i="3"/>
  <c r="L29" i="3"/>
  <c r="N29" i="3" s="1"/>
  <c r="L163" i="3"/>
  <c r="N163" i="3" s="1"/>
  <c r="L160" i="3"/>
  <c r="N160" i="3" s="1"/>
  <c r="L152" i="3"/>
  <c r="N152" i="3" s="1"/>
  <c r="L101" i="3"/>
  <c r="N101" i="3" s="1"/>
  <c r="L68" i="3"/>
  <c r="N68" i="3" s="1"/>
  <c r="L65" i="3"/>
  <c r="N65" i="3" s="1"/>
  <c r="L149" i="3"/>
  <c r="N149" i="3" s="1"/>
  <c r="L133" i="3"/>
  <c r="N133" i="3" s="1"/>
  <c r="L118" i="3"/>
  <c r="N118" i="3" s="1"/>
  <c r="L117" i="3"/>
  <c r="N117" i="3" s="1"/>
  <c r="L40" i="3"/>
  <c r="N40" i="3" s="1"/>
  <c r="L70" i="3"/>
  <c r="N70" i="3" s="1"/>
  <c r="L120" i="3"/>
  <c r="N120" i="3" s="1"/>
  <c r="L136" i="3"/>
  <c r="N136" i="3" s="1"/>
  <c r="L150" i="3"/>
  <c r="N150" i="3" s="1"/>
  <c r="L21" i="3"/>
  <c r="N21" i="3" s="1"/>
  <c r="L37" i="3"/>
  <c r="N37" i="3" s="1"/>
  <c r="L102" i="3"/>
  <c r="N102" i="3" s="1"/>
  <c r="L5" i="3"/>
  <c r="N5" i="3" s="1"/>
  <c r="L134" i="3"/>
  <c r="N134" i="3" s="1"/>
  <c r="L24" i="3"/>
  <c r="N24" i="3" s="1"/>
  <c r="L44" i="3"/>
  <c r="N44" i="3" s="1"/>
  <c r="L8" i="3"/>
  <c r="N8" i="3" s="1"/>
  <c r="L88" i="3"/>
  <c r="N88" i="3" s="1"/>
  <c r="L104" i="3"/>
  <c r="N104" i="3" s="1"/>
  <c r="L6" i="3"/>
  <c r="N6" i="3" s="1"/>
  <c r="L86" i="3"/>
  <c r="N86" i="3" s="1"/>
  <c r="L56" i="3"/>
  <c r="N56" i="3" s="1"/>
  <c r="L72" i="3"/>
  <c r="N72" i="3" s="1"/>
  <c r="L38" i="3"/>
  <c r="N38" i="3" s="1"/>
  <c r="L105" i="3"/>
  <c r="N105" i="3" s="1"/>
  <c r="N7" i="3"/>
  <c r="N28" i="3"/>
  <c r="N48" i="3"/>
  <c r="N156" i="3"/>
  <c r="N75" i="3"/>
  <c r="N35" i="3"/>
  <c r="N12" i="3"/>
  <c r="N106" i="3"/>
  <c r="N99" i="3"/>
  <c r="N158" i="3"/>
  <c r="N95" i="3"/>
  <c r="N111" i="3"/>
  <c r="N13" i="3"/>
  <c r="N153" i="3"/>
  <c r="N92" i="3"/>
  <c r="N67" i="3"/>
  <c r="N151" i="3"/>
  <c r="N61" i="3"/>
  <c r="N110" i="3"/>
  <c r="N140" i="3"/>
  <c r="N31" i="3"/>
  <c r="N124" i="3"/>
  <c r="N154" i="3"/>
  <c r="N47" i="3"/>
  <c r="N45" i="3"/>
  <c r="N96" i="3"/>
  <c r="N85" i="3"/>
  <c r="N62" i="3"/>
  <c r="N11" i="3"/>
  <c r="N46" i="3"/>
  <c r="N144" i="3"/>
  <c r="N89" i="3"/>
  <c r="N131" i="3"/>
  <c r="N143" i="3"/>
  <c r="N58" i="3"/>
  <c r="N137" i="3"/>
  <c r="N76" i="3"/>
  <c r="N159" i="3"/>
  <c r="N94" i="3"/>
  <c r="N42" i="3"/>
  <c r="N126" i="3"/>
  <c r="N121" i="3"/>
  <c r="N32" i="3"/>
  <c r="N66" i="3"/>
  <c r="N71" i="3"/>
  <c r="N141" i="3"/>
  <c r="N80" i="3"/>
  <c r="N30" i="3"/>
  <c r="N10" i="3"/>
  <c r="N122" i="3"/>
  <c r="N128" i="3"/>
  <c r="N39" i="3"/>
  <c r="N112" i="3"/>
  <c r="N41" i="3"/>
  <c r="N51" i="3"/>
  <c r="N155" i="3"/>
  <c r="N113" i="3"/>
  <c r="N52" i="3"/>
  <c r="N77" i="3"/>
  <c r="N16" i="3"/>
  <c r="N14" i="3"/>
  <c r="N4" i="3"/>
  <c r="N87" i="3"/>
  <c r="N125" i="3"/>
  <c r="N64" i="3"/>
  <c r="N78" i="3"/>
  <c r="N9" i="3"/>
  <c r="N18" i="3"/>
  <c r="N19" i="3"/>
  <c r="N103" i="3"/>
  <c r="N123" i="3"/>
  <c r="N109" i="3"/>
  <c r="N138" i="3"/>
  <c r="N142" i="3"/>
  <c r="N108" i="3"/>
  <c r="N55" i="3"/>
  <c r="N157" i="3"/>
  <c r="N139" i="3"/>
  <c r="N26" i="3"/>
  <c r="A167" i="3"/>
  <c r="B166" i="3"/>
  <c r="S170" i="3"/>
  <c r="S199" i="3"/>
  <c r="S107" i="3"/>
  <c r="S35" i="3"/>
  <c r="S142" i="3"/>
  <c r="S109" i="3"/>
  <c r="S21" i="3"/>
  <c r="S78" i="3"/>
  <c r="S152" i="3"/>
  <c r="S68" i="3"/>
  <c r="S4" i="3"/>
  <c r="S171" i="3"/>
  <c r="S196" i="3"/>
  <c r="S91" i="3"/>
  <c r="S151" i="3"/>
  <c r="S134" i="3"/>
  <c r="S101" i="3"/>
  <c r="S17" i="3"/>
  <c r="S70" i="3"/>
  <c r="S148" i="3"/>
  <c r="S64" i="3"/>
  <c r="S191" i="3"/>
  <c r="S201" i="3"/>
  <c r="S192" i="3"/>
  <c r="S71" i="3"/>
  <c r="S143" i="3"/>
  <c r="S161" i="3"/>
  <c r="S77" i="3"/>
  <c r="S7" i="3"/>
  <c r="S46" i="3"/>
  <c r="S120" i="3"/>
  <c r="S36" i="3"/>
  <c r="S174" i="3"/>
  <c r="S165" i="3"/>
  <c r="S123" i="3"/>
  <c r="S51" i="3"/>
  <c r="S150" i="3"/>
  <c r="S113" i="3"/>
  <c r="S29" i="3"/>
  <c r="S82" i="3"/>
  <c r="S160" i="3"/>
  <c r="S72" i="3"/>
  <c r="S44" i="3"/>
  <c r="S25" i="3"/>
  <c r="S60" i="3"/>
  <c r="S41" i="3"/>
  <c r="S76" i="3"/>
  <c r="S57" i="3"/>
  <c r="S156" i="3"/>
  <c r="S137" i="3"/>
  <c r="S183" i="3"/>
  <c r="S200" i="3"/>
  <c r="S135" i="3"/>
  <c r="S55" i="3"/>
  <c r="S102" i="3"/>
  <c r="S85" i="3"/>
  <c r="S23" i="3"/>
  <c r="S54" i="3"/>
  <c r="S132" i="3"/>
  <c r="S48" i="3"/>
  <c r="S198" i="3"/>
  <c r="S189" i="3"/>
  <c r="S180" i="3"/>
  <c r="S103" i="3"/>
  <c r="S159" i="3"/>
  <c r="S86" i="3"/>
  <c r="S81" i="3"/>
  <c r="S15" i="3"/>
  <c r="S50" i="3"/>
  <c r="S128" i="3"/>
  <c r="S40" i="3"/>
  <c r="S194" i="3"/>
  <c r="S185" i="3"/>
  <c r="S176" i="3"/>
  <c r="S131" i="3"/>
  <c r="S79" i="3"/>
  <c r="S141" i="3"/>
  <c r="S53" i="3"/>
  <c r="S130" i="3"/>
  <c r="S26" i="3"/>
  <c r="S100" i="3"/>
  <c r="S20" i="3"/>
  <c r="S195" i="3"/>
  <c r="S167" i="3"/>
  <c r="S43" i="3"/>
  <c r="S87" i="3"/>
  <c r="S110" i="3"/>
  <c r="S93" i="3"/>
  <c r="S5" i="3"/>
  <c r="S58" i="3"/>
  <c r="S136" i="3"/>
  <c r="S52" i="3"/>
  <c r="S108" i="3"/>
  <c r="S89" i="3"/>
  <c r="S124" i="3"/>
  <c r="S105" i="3"/>
  <c r="S140" i="3"/>
  <c r="S121" i="3"/>
  <c r="S106" i="3"/>
  <c r="S126" i="3"/>
  <c r="S202" i="3"/>
  <c r="S193" i="3"/>
  <c r="S184" i="3"/>
  <c r="S163" i="3"/>
  <c r="S111" i="3"/>
  <c r="S149" i="3"/>
  <c r="S65" i="3"/>
  <c r="S154" i="3"/>
  <c r="S34" i="3"/>
  <c r="S112" i="3"/>
  <c r="S28" i="3"/>
  <c r="S182" i="3"/>
  <c r="S173" i="3"/>
  <c r="S164" i="3"/>
  <c r="S147" i="3"/>
  <c r="S95" i="3"/>
  <c r="S145" i="3"/>
  <c r="S61" i="3"/>
  <c r="S146" i="3"/>
  <c r="S30" i="3"/>
  <c r="S104" i="3"/>
  <c r="S24" i="3"/>
  <c r="S178" i="3"/>
  <c r="S169" i="3"/>
  <c r="S139" i="3"/>
  <c r="S67" i="3"/>
  <c r="S11" i="3"/>
  <c r="S117" i="3"/>
  <c r="S33" i="3"/>
  <c r="S90" i="3"/>
  <c r="S6" i="3"/>
  <c r="S80" i="3"/>
  <c r="S175" i="3"/>
  <c r="S197" i="3"/>
  <c r="S188" i="3"/>
  <c r="S39" i="3"/>
  <c r="S127" i="3"/>
  <c r="S157" i="3"/>
  <c r="S69" i="3"/>
  <c r="S162" i="3"/>
  <c r="S38" i="3"/>
  <c r="S116" i="3"/>
  <c r="S32" i="3"/>
  <c r="S10" i="3"/>
  <c r="S153" i="3"/>
  <c r="S42" i="3"/>
  <c r="S74" i="3"/>
  <c r="S94" i="3"/>
  <c r="S9" i="3"/>
  <c r="S186" i="3"/>
  <c r="S177" i="3"/>
  <c r="S168" i="3"/>
  <c r="S99" i="3"/>
  <c r="S27" i="3"/>
  <c r="S129" i="3"/>
  <c r="S45" i="3"/>
  <c r="S114" i="3"/>
  <c r="S18" i="3"/>
  <c r="S88" i="3"/>
  <c r="S12" i="3"/>
  <c r="S166" i="3"/>
  <c r="S187" i="3"/>
  <c r="S155" i="3"/>
  <c r="S83" i="3"/>
  <c r="S19" i="3"/>
  <c r="S125" i="3"/>
  <c r="S37" i="3"/>
  <c r="S98" i="3"/>
  <c r="S14" i="3"/>
  <c r="S84" i="3"/>
  <c r="S8" i="3"/>
  <c r="S203" i="3"/>
  <c r="S179" i="3"/>
  <c r="S75" i="3"/>
  <c r="S119" i="3"/>
  <c r="S118" i="3"/>
  <c r="S13" i="3"/>
  <c r="S66" i="3"/>
  <c r="S56" i="3"/>
  <c r="S181" i="3"/>
  <c r="S115" i="3"/>
  <c r="S133" i="3"/>
  <c r="S122" i="3"/>
  <c r="S96" i="3"/>
  <c r="S138" i="3"/>
  <c r="S31" i="3"/>
  <c r="S63" i="3"/>
  <c r="S73" i="3"/>
  <c r="S62" i="3"/>
  <c r="S97" i="3"/>
  <c r="S144" i="3"/>
  <c r="S190" i="3"/>
  <c r="S172" i="3"/>
  <c r="S47" i="3"/>
  <c r="S49" i="3"/>
  <c r="S22" i="3"/>
  <c r="S16" i="3"/>
  <c r="S158" i="3"/>
  <c r="S59" i="3"/>
  <c r="S92" i="3"/>
  <c r="A168" i="3" l="1"/>
  <c r="B167" i="3"/>
  <c r="A169" i="3" l="1"/>
  <c r="B168" i="3"/>
  <c r="A170" i="3" l="1"/>
  <c r="B169" i="3"/>
  <c r="A171" i="3" l="1"/>
  <c r="B170" i="3"/>
  <c r="A172" i="3" l="1"/>
  <c r="B171" i="3"/>
  <c r="A173" i="3" l="1"/>
  <c r="B172" i="3"/>
  <c r="A174" i="3" l="1"/>
  <c r="B173" i="3"/>
  <c r="A175" i="3" l="1"/>
  <c r="B174" i="3"/>
  <c r="A176" i="3" l="1"/>
  <c r="B175" i="3"/>
  <c r="A177" i="3" l="1"/>
  <c r="B176" i="3"/>
  <c r="A178" i="3" l="1"/>
  <c r="B177" i="3"/>
  <c r="A179" i="3" l="1"/>
  <c r="B178" i="3"/>
  <c r="A180" i="3" l="1"/>
  <c r="B179" i="3"/>
  <c r="A181" i="3" l="1"/>
  <c r="B180" i="3"/>
  <c r="A182" i="3" l="1"/>
  <c r="B181" i="3"/>
  <c r="A183" i="3" l="1"/>
  <c r="B182" i="3"/>
  <c r="A184" i="3" l="1"/>
  <c r="B183" i="3"/>
  <c r="A185" i="3" l="1"/>
  <c r="B184" i="3"/>
  <c r="A186" i="3" l="1"/>
  <c r="B185" i="3"/>
  <c r="A187" i="3" l="1"/>
  <c r="B186" i="3"/>
  <c r="A188" i="3" l="1"/>
  <c r="B187" i="3"/>
  <c r="A189" i="3" l="1"/>
  <c r="B188" i="3"/>
  <c r="A190" i="3" l="1"/>
  <c r="B189" i="3"/>
  <c r="A191" i="3" l="1"/>
  <c r="B190" i="3"/>
  <c r="A192" i="3" l="1"/>
  <c r="B191" i="3"/>
  <c r="A193" i="3" l="1"/>
  <c r="B192" i="3"/>
  <c r="A194" i="3" l="1"/>
  <c r="B193" i="3"/>
  <c r="A195" i="3" l="1"/>
  <c r="B194" i="3"/>
  <c r="A196" i="3" l="1"/>
  <c r="B195" i="3"/>
  <c r="A197" i="3" l="1"/>
  <c r="B196" i="3"/>
  <c r="A198" i="3" l="1"/>
  <c r="B197" i="3"/>
  <c r="A199" i="3" l="1"/>
  <c r="B198" i="3"/>
  <c r="A200" i="3" l="1"/>
  <c r="B199" i="3"/>
  <c r="A201" i="3" l="1"/>
  <c r="B200" i="3"/>
  <c r="A202" i="3" l="1"/>
  <c r="B201" i="3"/>
  <c r="A203" i="3" l="1"/>
  <c r="B203" i="3" s="1"/>
  <c r="B202" i="3"/>
</calcChain>
</file>

<file path=xl/sharedStrings.xml><?xml version="1.0" encoding="utf-8"?>
<sst xmlns="http://schemas.openxmlformats.org/spreadsheetml/2006/main" count="46" uniqueCount="37">
  <si>
    <t>beta0</t>
  </si>
  <si>
    <t>tau</t>
  </si>
  <si>
    <t>Term1</t>
  </si>
  <si>
    <t>Term2</t>
  </si>
  <si>
    <t>Term3</t>
  </si>
  <si>
    <t>beta1</t>
  </si>
  <si>
    <t>beta2</t>
  </si>
  <si>
    <t>Sum</t>
  </si>
  <si>
    <t>Mat</t>
  </si>
  <si>
    <t>Term0</t>
  </si>
  <si>
    <t>tau_2</t>
  </si>
  <si>
    <t>beta3</t>
  </si>
  <si>
    <t>Transition Risk</t>
  </si>
  <si>
    <t>Disruptive Technologies</t>
  </si>
  <si>
    <t>Forced Migration and Caps</t>
  </si>
  <si>
    <t>Additional Debt</t>
  </si>
  <si>
    <t>Physical Risk</t>
  </si>
  <si>
    <t>Production Downtime</t>
  </si>
  <si>
    <t>Insurance Costs</t>
  </si>
  <si>
    <t>Debt/Equity</t>
  </si>
  <si>
    <t>EBITDA/Interest</t>
  </si>
  <si>
    <t>Carbon Tax / Policy Levers</t>
  </si>
  <si>
    <t>Supply Chain Disruption</t>
  </si>
  <si>
    <t>EBITDA/Debt</t>
  </si>
  <si>
    <t>beta4</t>
  </si>
  <si>
    <t>tau_3</t>
  </si>
  <si>
    <t>tau_4</t>
  </si>
  <si>
    <t>capex</t>
  </si>
  <si>
    <t>Physical</t>
  </si>
  <si>
    <t>Transition</t>
  </si>
  <si>
    <t>timelag</t>
  </si>
  <si>
    <t>trans</t>
  </si>
  <si>
    <t>Matt</t>
  </si>
  <si>
    <t>Extended return on investment</t>
  </si>
  <si>
    <t>RATING</t>
  </si>
  <si>
    <t>Weighted Avg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</si>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</sst>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0" fontId="3" fillId="0" borderId="0" xfId="1" applyNumberFormat="1" applyFont="1" applyAlignment="1">
      <alignment horizontal="right"/>
    </xf>
    <xf numFmtId="10" fontId="2" fillId="0" borderId="0" xfId="1" applyNumberFormat="1" applyFont="1"/>
    <xf numFmtId="10" fontId="6" fillId="0" borderId="0" xfId="1" applyNumberFormat="1" applyFont="1"/>
    <xf numFmtId="10" fontId="7" fillId="0" borderId="0" xfId="1" applyNumberFormat="1" applyFont="1"/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right"/>
    </xf>
    <xf numFmtId="10" fontId="10" fillId="0" borderId="0" xfId="1" applyNumberFormat="1" applyFont="1"/>
    <xf numFmtId="0" fontId="10" fillId="0" borderId="0" xfId="0" applyFont="1"/>
    <xf numFmtId="0" fontId="2" fillId="0" borderId="0" xfId="0" applyFont="1"/>
    <xf numFmtId="0" fontId="11" fillId="0" borderId="0" xfId="0" applyFont="1"/>
    <xf numFmtId="10" fontId="12" fillId="0" borderId="0" xfId="1" applyNumberFormat="1" applyFont="1"/>
    <xf numFmtId="10" fontId="13" fillId="0" borderId="0" xfId="1" applyNumberFormat="1" applyFont="1"/>
    <xf numFmtId="10" fontId="14" fillId="0" borderId="0" xfId="1" applyNumberFormat="1" applyFont="1"/>
    <xf numFmtId="0" fontId="15" fillId="0" borderId="0" xfId="0" applyFont="1"/>
    <xf numFmtId="10" fontId="15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Steady</a:t>
            </a:r>
            <a:r>
              <a:rPr lang="en-GB" sz="1200" baseline="0"/>
              <a:t> part</a:t>
            </a:r>
            <a:endParaRPr lang="en-GB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86901401475759"/>
          <c:y val="0.21686287902601759"/>
          <c:w val="0.73726935076511657"/>
          <c:h val="0.6387973684096762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'N-S'!$A$4:$A$203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</c:numCache>
            </c:numRef>
          </c:xVal>
          <c:yVal>
            <c:numRef>
              <c:f>'N-S'!$B$4:$B$203</c:f>
              <c:numCache>
                <c:formatCode>0.00%</c:formatCode>
                <c:ptCount val="200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</c:v>
                </c:pt>
                <c:pt idx="174">
                  <c:v>0.05</c:v>
                </c:pt>
                <c:pt idx="175">
                  <c:v>0.05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0.05</c:v>
                </c:pt>
                <c:pt idx="180">
                  <c:v>0.05</c:v>
                </c:pt>
                <c:pt idx="181">
                  <c:v>0.05</c:v>
                </c:pt>
                <c:pt idx="182">
                  <c:v>0.05</c:v>
                </c:pt>
                <c:pt idx="183">
                  <c:v>0.05</c:v>
                </c:pt>
                <c:pt idx="184">
                  <c:v>0.05</c:v>
                </c:pt>
                <c:pt idx="185">
                  <c:v>0.05</c:v>
                </c:pt>
                <c:pt idx="186">
                  <c:v>0.05</c:v>
                </c:pt>
                <c:pt idx="187">
                  <c:v>0.05</c:v>
                </c:pt>
                <c:pt idx="188">
                  <c:v>0.05</c:v>
                </c:pt>
                <c:pt idx="189">
                  <c:v>0.05</c:v>
                </c:pt>
                <c:pt idx="190">
                  <c:v>0.05</c:v>
                </c:pt>
                <c:pt idx="191">
                  <c:v>0.05</c:v>
                </c:pt>
                <c:pt idx="192">
                  <c:v>0.05</c:v>
                </c:pt>
                <c:pt idx="193">
                  <c:v>0.05</c:v>
                </c:pt>
                <c:pt idx="194">
                  <c:v>0.05</c:v>
                </c:pt>
                <c:pt idx="195">
                  <c:v>0.05</c:v>
                </c:pt>
                <c:pt idx="196">
                  <c:v>0.05</c:v>
                </c:pt>
                <c:pt idx="197">
                  <c:v>0.05</c:v>
                </c:pt>
                <c:pt idx="198">
                  <c:v>0.05</c:v>
                </c:pt>
                <c:pt idx="199">
                  <c:v>0.05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7F-47A5-B66D-7BC27C3CE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570880"/>
        <c:axId val="835591096"/>
      </c:scatterChart>
      <c:valAx>
        <c:axId val="835570880"/>
        <c:scaling>
          <c:orientation val="minMax"/>
          <c:max val="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</a:t>
                </a:r>
              </a:p>
            </c:rich>
          </c:tx>
          <c:layout>
            <c:manualLayout>
              <c:xMode val="edge"/>
              <c:yMode val="edge"/>
              <c:x val="0.92697816074877437"/>
              <c:y val="0.763097584126962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591096"/>
        <c:crosses val="autoZero"/>
        <c:crossBetween val="midCat"/>
      </c:valAx>
      <c:valAx>
        <c:axId val="83559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57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Time decay part</a:t>
            </a:r>
            <a:endParaRPr lang="en-GB" sz="1400" b="0" i="0" u="none" strike="noStrike" baseline="0">
              <a:effectLst/>
            </a:endParaRPr>
          </a:p>
          <a:p>
            <a:pPr>
              <a:defRPr/>
            </a:pPr>
            <a:r>
              <a:rPr lang="el-GR" sz="1200"/>
              <a:t>τ = 2</a:t>
            </a:r>
            <a:endParaRPr lang="en-GB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86901401475759"/>
          <c:y val="0.21686287902601759"/>
          <c:w val="0.73726935076511657"/>
          <c:h val="0.6387973684096762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'N-S'!$A$4:$A$203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</c:numCache>
            </c:numRef>
          </c:xVal>
          <c:yVal>
            <c:numRef>
              <c:f>'N-S'!$C$4:$C$203</c:f>
              <c:numCache>
                <c:formatCode>0.00%</c:formatCode>
                <c:ptCount val="200"/>
                <c:pt idx="0">
                  <c:v>-3.4139402849500192E-2</c:v>
                </c:pt>
                <c:pt idx="1">
                  <c:v>-3.3306903687414166E-2</c:v>
                </c:pt>
                <c:pt idx="2">
                  <c:v>-3.2501472167486514E-2</c:v>
                </c:pt>
                <c:pt idx="3">
                  <c:v>-3.1722118211353185E-2</c:v>
                </c:pt>
                <c:pt idx="4">
                  <c:v>-3.0967890370003321E-2</c:v>
                </c:pt>
                <c:pt idx="5">
                  <c:v>-3.0237874253799583E-2</c:v>
                </c:pt>
                <c:pt idx="6">
                  <c:v>-2.9531191028128661E-2</c:v>
                </c:pt>
                <c:pt idx="7">
                  <c:v>-2.8846995971881562E-2</c:v>
                </c:pt>
                <c:pt idx="8">
                  <c:v>-2.81844770960843E-2</c:v>
                </c:pt>
                <c:pt idx="9">
                  <c:v>-2.7542853820115662E-2</c:v>
                </c:pt>
                <c:pt idx="10">
                  <c:v>-2.6921375703059941E-2</c:v>
                </c:pt>
                <c:pt idx="11">
                  <c:v>-2.6319321227848465E-2</c:v>
                </c:pt>
                <c:pt idx="12">
                  <c:v>-2.5735996635945294E-2</c:v>
                </c:pt>
                <c:pt idx="13">
                  <c:v>-2.5170734810429529E-2</c:v>
                </c:pt>
                <c:pt idx="14">
                  <c:v>-2.4622894205419316E-2</c:v>
                </c:pt>
                <c:pt idx="15">
                  <c:v>-2.4091857819871557E-2</c:v>
                </c:pt>
                <c:pt idx="16">
                  <c:v>-2.357703221387596E-2</c:v>
                </c:pt>
                <c:pt idx="17">
                  <c:v>-2.3077846565643372E-2</c:v>
                </c:pt>
                <c:pt idx="18">
                  <c:v>-2.2593751767465746E-2</c:v>
                </c:pt>
                <c:pt idx="19">
                  <c:v>-2.2124219558999521E-2</c:v>
                </c:pt>
                <c:pt idx="20">
                  <c:v>-2.1668741696294826E-2</c:v>
                </c:pt>
                <c:pt idx="21">
                  <c:v>-2.1226829155061109E-2</c:v>
                </c:pt>
                <c:pt idx="22">
                  <c:v>-2.0798011366724468E-2</c:v>
                </c:pt>
                <c:pt idx="23">
                  <c:v>-2.0381835485894104E-2</c:v>
                </c:pt>
                <c:pt idx="24">
                  <c:v>-1.9977865687914678E-2</c:v>
                </c:pt>
                <c:pt idx="25">
                  <c:v>-1.9585682495238125E-2</c:v>
                </c:pt>
                <c:pt idx="26">
                  <c:v>-1.9204882131402815E-2</c:v>
                </c:pt>
                <c:pt idx="27">
                  <c:v>-1.8835075901459841E-2</c:v>
                </c:pt>
                <c:pt idx="28">
                  <c:v>-1.8475889597735922E-2</c:v>
                </c:pt>
                <c:pt idx="29">
                  <c:v>-1.8126962929869973E-2</c:v>
                </c:pt>
                <c:pt idx="30">
                  <c:v>-1.7787948978105803E-2</c:v>
                </c:pt>
                <c:pt idx="31">
                  <c:v>-1.7458513668866915E-2</c:v>
                </c:pt>
                <c:pt idx="32">
                  <c:v>-1.7138335271680977E-2</c:v>
                </c:pt>
                <c:pt idx="33">
                  <c:v>-1.6827103916561347E-2</c:v>
                </c:pt>
                <c:pt idx="34">
                  <c:v>-1.6524521130991097E-2</c:v>
                </c:pt>
                <c:pt idx="35">
                  <c:v>-1.6230299395691372E-2</c:v>
                </c:pt>
                <c:pt idx="36">
                  <c:v>-1.5944161718390831E-2</c:v>
                </c:pt>
                <c:pt idx="37">
                  <c:v>-1.5665841224846197E-2</c:v>
                </c:pt>
                <c:pt idx="38">
                  <c:v>-1.539508076639591E-2</c:v>
                </c:pt>
                <c:pt idx="39">
                  <c:v>-1.5131632543359278E-2</c:v>
                </c:pt>
                <c:pt idx="40">
                  <c:v>-1.4875257743622857E-2</c:v>
                </c:pt>
                <c:pt idx="41">
                  <c:v>-1.4625726195783636E-2</c:v>
                </c:pt>
                <c:pt idx="42">
                  <c:v>-1.43828160362454E-2</c:v>
                </c:pt>
                <c:pt idx="43">
                  <c:v>-1.4146313389690142E-2</c:v>
                </c:pt>
                <c:pt idx="44">
                  <c:v>-1.3916012062370999E-2</c:v>
                </c:pt>
                <c:pt idx="45">
                  <c:v>-1.3691713247696467E-2</c:v>
                </c:pt>
                <c:pt idx="46">
                  <c:v>-1.3473225243598197E-2</c:v>
                </c:pt>
                <c:pt idx="47">
                  <c:v>-1.3260363181196071E-2</c:v>
                </c:pt>
                <c:pt idx="48">
                  <c:v>-1.3052948764294707E-2</c:v>
                </c:pt>
                <c:pt idx="49">
                  <c:v>-1.2850810019265418E-2</c:v>
                </c:pt>
                <c:pt idx="50">
                  <c:v>-1.2653781054886137E-2</c:v>
                </c:pt>
                <c:pt idx="51">
                  <c:v>-1.2461701831730123E-2</c:v>
                </c:pt>
                <c:pt idx="52">
                  <c:v>-1.2274417940711308E-2</c:v>
                </c:pt>
                <c:pt idx="53">
                  <c:v>-1.2091780390410652E-2</c:v>
                </c:pt>
                <c:pt idx="54">
                  <c:v>-1.1913645402823721E-2</c:v>
                </c:pt>
                <c:pt idx="55">
                  <c:v>-1.1739874217184778E-2</c:v>
                </c:pt>
                <c:pt idx="56">
                  <c:v>-1.1570332901537072E-2</c:v>
                </c:pt>
                <c:pt idx="57">
                  <c:v>-1.1404892171733017E-2</c:v>
                </c:pt>
                <c:pt idx="58">
                  <c:v>-1.1243427217560971E-2</c:v>
                </c:pt>
                <c:pt idx="59">
                  <c:v>-1.1085817535708255E-2</c:v>
                </c:pt>
                <c:pt idx="60">
                  <c:v>-1.093194676928199E-2</c:v>
                </c:pt>
                <c:pt idx="61">
                  <c:v>-1.0781702553621122E-2</c:v>
                </c:pt>
                <c:pt idx="62">
                  <c:v>-1.0634976368143999E-2</c:v>
                </c:pt>
                <c:pt idx="63">
                  <c:v>-1.0491663393986621E-2</c:v>
                </c:pt>
                <c:pt idx="64">
                  <c:v>-1.0351662377196841E-2</c:v>
                </c:pt>
                <c:pt idx="65">
                  <c:v>-1.0214875497259577E-2</c:v>
                </c:pt>
                <c:pt idx="66">
                  <c:v>-1.0081208240737442E-2</c:v>
                </c:pt>
                <c:pt idx="67">
                  <c:v>-9.9505692798201734E-3</c:v>
                </c:pt>
                <c:pt idx="68">
                  <c:v>-9.8228703555848177E-3</c:v>
                </c:pt>
                <c:pt idx="69">
                  <c:v>-9.6980261657768161E-3</c:v>
                </c:pt>
                <c:pt idx="70">
                  <c:v>-9.5759542569300339E-3</c:v>
                </c:pt>
                <c:pt idx="71">
                  <c:v>-9.4565749206513231E-3</c:v>
                </c:pt>
                <c:pt idx="72">
                  <c:v>-9.3398110939023476E-3</c:v>
                </c:pt>
                <c:pt idx="73">
                  <c:v>-9.2255882631184106E-3</c:v>
                </c:pt>
                <c:pt idx="74">
                  <c:v>-9.1138343720105833E-3</c:v>
                </c:pt>
                <c:pt idx="75">
                  <c:v>-9.0044797329037387E-3</c:v>
                </c:pt>
                <c:pt idx="76">
                  <c:v>-8.8974569414692981E-3</c:v>
                </c:pt>
                <c:pt idx="77">
                  <c:v>-8.7927007947171416E-3</c:v>
                </c:pt>
                <c:pt idx="78">
                  <c:v>-8.6901482121168258E-3</c:v>
                </c:pt>
                <c:pt idx="79">
                  <c:v>-8.5897381597235759E-3</c:v>
                </c:pt>
                <c:pt idx="80">
                  <c:v>-8.4914115771895643E-3</c:v>
                </c:pt>
                <c:pt idx="81">
                  <c:v>-8.3951113075459438E-3</c:v>
                </c:pt>
                <c:pt idx="82">
                  <c:v>-8.3007820296458062E-3</c:v>
                </c:pt>
                <c:pt idx="83">
                  <c:v>-8.2083701931626868E-3</c:v>
                </c:pt>
                <c:pt idx="84">
                  <c:v>-8.1178239560435357E-3</c:v>
                </c:pt>
                <c:pt idx="85">
                  <c:v>-8.0290931243192955E-3</c:v>
                </c:pt>
                <c:pt idx="86">
                  <c:v>-7.9421290941800483E-3</c:v>
                </c:pt>
                <c:pt idx="87">
                  <c:v>-7.8568847962255921E-3</c:v>
                </c:pt>
                <c:pt idx="88">
                  <c:v>-7.7733146418058783E-3</c:v>
                </c:pt>
                <c:pt idx="89">
                  <c:v>-7.6913744713692266E-3</c:v>
                </c:pt>
                <c:pt idx="90">
                  <c:v>-7.6110215047395973E-3</c:v>
                </c:pt>
                <c:pt idx="91">
                  <c:v>-7.5322142932473541E-3</c:v>
                </c:pt>
                <c:pt idx="92">
                  <c:v>-7.4549126736410702E-3</c:v>
                </c:pt>
                <c:pt idx="93">
                  <c:v>-7.3790777237107766E-3</c:v>
                </c:pt>
                <c:pt idx="94">
                  <c:v>-7.3046717195559534E-3</c:v>
                </c:pt>
                <c:pt idx="95">
                  <c:v>-7.2316580944342306E-3</c:v>
                </c:pt>
                <c:pt idx="96">
                  <c:v>-7.1600013991292991E-3</c:v>
                </c:pt>
                <c:pt idx="97">
                  <c:v>-7.0896672637791123E-3</c:v>
                </c:pt>
                <c:pt idx="98">
                  <c:v>-7.020622361107713E-3</c:v>
                </c:pt>
                <c:pt idx="99">
                  <c:v>-6.9528343710064024E-3</c:v>
                </c:pt>
                <c:pt idx="100">
                  <c:v>-6.8862719464120852E-3</c:v>
                </c:pt>
                <c:pt idx="101">
                  <c:v>-6.8209046804327371E-3</c:v>
                </c:pt>
                <c:pt idx="102">
                  <c:v>-6.7567030746719468E-3</c:v>
                </c:pt>
                <c:pt idx="103">
                  <c:v>-6.6936385087064182E-3</c:v>
                </c:pt>
                <c:pt idx="104">
                  <c:v>-6.6316832106721249E-3</c:v>
                </c:pt>
                <c:pt idx="105">
                  <c:v>-6.570810228916632E-3</c:v>
                </c:pt>
                <c:pt idx="106">
                  <c:v>-6.5109934046767484E-3</c:v>
                </c:pt>
                <c:pt idx="107">
                  <c:v>-6.4522073457423251E-3</c:v>
                </c:pt>
                <c:pt idx="108">
                  <c:v>-6.3944274010685623E-3</c:v>
                </c:pt>
                <c:pt idx="109">
                  <c:v>-6.337629636300684E-3</c:v>
                </c:pt>
                <c:pt idx="110">
                  <c:v>-6.2817908101762765E-3</c:v>
                </c:pt>
                <c:pt idx="111">
                  <c:v>-6.2268883517719821E-3</c:v>
                </c:pt>
                <c:pt idx="112">
                  <c:v>-6.1729003385624917E-3</c:v>
                </c:pt>
                <c:pt idx="113">
                  <c:v>-6.1198054752611428E-3</c:v>
                </c:pt>
                <c:pt idx="114">
                  <c:v>-6.06758307341255E-3</c:v>
                </c:pt>
                <c:pt idx="115">
                  <c:v>-6.0162130317089396E-3</c:v>
                </c:pt>
                <c:pt idx="116">
                  <c:v>-5.9656758170028908E-3</c:v>
                </c:pt>
                <c:pt idx="117">
                  <c:v>-5.9159524459903579E-3</c:v>
                </c:pt>
                <c:pt idx="118">
                  <c:v>-5.8670244675387744E-3</c:v>
                </c:pt>
                <c:pt idx="119">
                  <c:v>-5.8188739456361133E-3</c:v>
                </c:pt>
                <c:pt idx="120">
                  <c:v>-5.7714834429376605E-3</c:v>
                </c:pt>
                <c:pt idx="121">
                  <c:v>-5.7248360048881971E-3</c:v>
                </c:pt>
                <c:pt idx="122">
                  <c:v>-5.6789151443981598E-3</c:v>
                </c:pt>
                <c:pt idx="123">
                  <c:v>-5.6337048270531697E-3</c:v>
                </c:pt>
                <c:pt idx="124">
                  <c:v>-5.589189456837125E-3</c:v>
                </c:pt>
                <c:pt idx="125">
                  <c:v>-5.5453538623498402E-3</c:v>
                </c:pt>
                <c:pt idx="126">
                  <c:v>-5.502183283500924E-3</c:v>
                </c:pt>
                <c:pt idx="127">
                  <c:v>-5.4596633586623299E-3</c:v>
                </c:pt>
                <c:pt idx="128">
                  <c:v>-5.4177801122626719E-3</c:v>
                </c:pt>
                <c:pt idx="129">
                  <c:v>-5.3765199428070449E-3</c:v>
                </c:pt>
                <c:pt idx="130">
                  <c:v>-5.3358696113067526E-3</c:v>
                </c:pt>
                <c:pt idx="131">
                  <c:v>-5.2958162301039134E-3</c:v>
                </c:pt>
                <c:pt idx="132">
                  <c:v>-5.2563472520764966E-3</c:v>
                </c:pt>
                <c:pt idx="133">
                  <c:v>-5.2174504602099147E-3</c:v>
                </c:pt>
                <c:pt idx="134">
                  <c:v>-5.1791139575218239E-3</c:v>
                </c:pt>
                <c:pt idx="135">
                  <c:v>-5.1413261573272692E-3</c:v>
                </c:pt>
                <c:pt idx="136">
                  <c:v>-5.1040757738318593E-3</c:v>
                </c:pt>
                <c:pt idx="137">
                  <c:v>-5.0673518130410584E-3</c:v>
                </c:pt>
                <c:pt idx="138">
                  <c:v>-5.0311435639742033E-3</c:v>
                </c:pt>
                <c:pt idx="139">
                  <c:v>-4.9954405901722282E-3</c:v>
                </c:pt>
                <c:pt idx="140">
                  <c:v>-4.9602327214885479E-3</c:v>
                </c:pt>
                <c:pt idx="141">
                  <c:v>-4.9255100461529158E-3</c:v>
                </c:pt>
                <c:pt idx="142">
                  <c:v>-4.8912629030984783E-3</c:v>
                </c:pt>
                <c:pt idx="143">
                  <c:v>-4.857481874542614E-3</c:v>
                </c:pt>
                <c:pt idx="144">
                  <c:v>-4.824157778812484E-3</c:v>
                </c:pt>
                <c:pt idx="145">
                  <c:v>-4.7912816634066054E-3</c:v>
                </c:pt>
                <c:pt idx="146">
                  <c:v>-4.7588447982840221E-3</c:v>
                </c:pt>
                <c:pt idx="147">
                  <c:v>-4.7268386693730359E-3</c:v>
                </c:pt>
                <c:pt idx="148">
                  <c:v>-4.6952549722917075E-3</c:v>
                </c:pt>
                <c:pt idx="149">
                  <c:v>-4.6640856062726442E-3</c:v>
                </c:pt>
                <c:pt idx="150">
                  <c:v>-4.6333226682848932E-3</c:v>
                </c:pt>
                <c:pt idx="151">
                  <c:v>-4.6029584473459978E-3</c:v>
                </c:pt>
                <c:pt idx="152">
                  <c:v>-4.5729854190175454E-3</c:v>
                </c:pt>
                <c:pt idx="153">
                  <c:v>-4.5433962400777883E-3</c:v>
                </c:pt>
                <c:pt idx="154">
                  <c:v>-4.5141837433651426E-3</c:v>
                </c:pt>
                <c:pt idx="155">
                  <c:v>-4.48534093278663E-3</c:v>
                </c:pt>
                <c:pt idx="156">
                  <c:v>-4.4568609784854975E-3</c:v>
                </c:pt>
                <c:pt idx="157">
                  <c:v>-4.4287372121625231E-3</c:v>
                </c:pt>
                <c:pt idx="158">
                  <c:v>-4.4009631225456628E-3</c:v>
                </c:pt>
                <c:pt idx="159">
                  <c:v>-4.3735323510029267E-3</c:v>
                </c:pt>
                <c:pt idx="160">
                  <c:v>-4.3464386872935599E-3</c:v>
                </c:pt>
                <c:pt idx="161">
                  <c:v>-4.3196760654527462E-3</c:v>
                </c:pt>
                <c:pt idx="162">
                  <c:v>-4.2932385598052781E-3</c:v>
                </c:pt>
                <c:pt idx="163">
                  <c:v>-4.2671203811037789E-3</c:v>
                </c:pt>
                <c:pt idx="164">
                  <c:v>-4.2413158727872061E-3</c:v>
                </c:pt>
                <c:pt idx="165">
                  <c:v>-4.215819507355569E-3</c:v>
                </c:pt>
                <c:pt idx="166">
                  <c:v>-4.1906258828568865E-3</c:v>
                </c:pt>
                <c:pt idx="167">
                  <c:v>-4.1657297194825889E-3</c:v>
                </c:pt>
                <c:pt idx="168">
                  <c:v>-4.1411258562677094E-3</c:v>
                </c:pt>
                <c:pt idx="169">
                  <c:v>-4.1168092478923099E-3</c:v>
                </c:pt>
                <c:pt idx="170">
                  <c:v>-4.0927749615807564E-3</c:v>
                </c:pt>
                <c:pt idx="171">
                  <c:v>-4.0690181740955398E-3</c:v>
                </c:pt>
                <c:pt idx="172">
                  <c:v>-4.0455341688224837E-3</c:v>
                </c:pt>
                <c:pt idx="173">
                  <c:v>-4.0223183329443028E-3</c:v>
                </c:pt>
                <c:pt idx="174">
                  <c:v>-3.9993661546995378E-3</c:v>
                </c:pt>
                <c:pt idx="175">
                  <c:v>-3.9766732207240528E-3</c:v>
                </c:pt>
                <c:pt idx="176">
                  <c:v>-3.9542352134723548E-3</c:v>
                </c:pt>
                <c:pt idx="177">
                  <c:v>-3.9320479087160817E-3</c:v>
                </c:pt>
                <c:pt idx="178">
                  <c:v>-3.9101071731171399E-3</c:v>
                </c:pt>
                <c:pt idx="179">
                  <c:v>-3.8884089618729969E-3</c:v>
                </c:pt>
                <c:pt idx="180">
                  <c:v>-3.8669493164318041E-3</c:v>
                </c:pt>
                <c:pt idx="181">
                  <c:v>-3.8457243622750385E-3</c:v>
                </c:pt>
                <c:pt idx="182">
                  <c:v>-3.8247303067654504E-3</c:v>
                </c:pt>
                <c:pt idx="183">
                  <c:v>-3.8039634370582291E-3</c:v>
                </c:pt>
                <c:pt idx="184">
                  <c:v>-3.7834201180732816E-3</c:v>
                </c:pt>
                <c:pt idx="185">
                  <c:v>-3.7630967905266949E-3</c:v>
                </c:pt>
                <c:pt idx="186">
                  <c:v>-3.7429899690194332E-3</c:v>
                </c:pt>
                <c:pt idx="187">
                  <c:v>-3.7230962401814385E-3</c:v>
                </c:pt>
                <c:pt idx="188">
                  <c:v>-3.7034122608693644E-3</c:v>
                </c:pt>
                <c:pt idx="189">
                  <c:v>-3.6839347564162038E-3</c:v>
                </c:pt>
                <c:pt idx="190">
                  <c:v>-3.6646605189311686E-3</c:v>
                </c:pt>
                <c:pt idx="191">
                  <c:v>-3.6455864056482109E-3</c:v>
                </c:pt>
                <c:pt idx="192">
                  <c:v>-3.6267093373216369E-3</c:v>
                </c:pt>
                <c:pt idx="193">
                  <c:v>-3.6080262966673342E-3</c:v>
                </c:pt>
                <c:pt idx="194">
                  <c:v>-3.5895343268481459E-3</c:v>
                </c:pt>
                <c:pt idx="195">
                  <c:v>-3.5712305300020278E-3</c:v>
                </c:pt>
                <c:pt idx="196">
                  <c:v>-3.5531120658116202E-3</c:v>
                </c:pt>
                <c:pt idx="197">
                  <c:v>-3.5351761501139431E-3</c:v>
                </c:pt>
                <c:pt idx="198">
                  <c:v>-3.5174200535489663E-3</c:v>
                </c:pt>
                <c:pt idx="199">
                  <c:v>-3.4998411002458317E-3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96-4D28-9405-934A57AFA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591880"/>
        <c:axId val="835592272"/>
      </c:scatterChart>
      <c:valAx>
        <c:axId val="835591880"/>
        <c:scaling>
          <c:orientation val="minMax"/>
          <c:max val="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</a:t>
                </a:r>
              </a:p>
            </c:rich>
          </c:tx>
          <c:layout>
            <c:manualLayout>
              <c:xMode val="edge"/>
              <c:yMode val="edge"/>
              <c:x val="0.92697816074877437"/>
              <c:y val="0.763097584126962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592272"/>
        <c:crosses val="autoZero"/>
        <c:crossBetween val="midCat"/>
      </c:valAx>
      <c:valAx>
        <c:axId val="83559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591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Hump part</a:t>
            </a:r>
          </a:p>
          <a:p>
            <a:pPr>
              <a:defRPr/>
            </a:pPr>
            <a:r>
              <a:rPr lang="el-GR" sz="1200"/>
              <a:t>τ = 2</a:t>
            </a:r>
            <a:endParaRPr lang="en-GB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86901401475759"/>
          <c:y val="0.21686287902601759"/>
          <c:w val="0.73726935076511657"/>
          <c:h val="0.6387973684096762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'N-S'!$A$4:$A$203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</c:numCache>
            </c:numRef>
          </c:xVal>
          <c:yVal>
            <c:numRef>
              <c:f>'N-S'!$D$4:$D$203</c:f>
              <c:numCache>
                <c:formatCode>0.00%</c:formatCode>
                <c:ptCount val="200"/>
                <c:pt idx="0">
                  <c:v>2.4182085485005668E-3</c:v>
                </c:pt>
                <c:pt idx="1">
                  <c:v>4.678840160444531E-3</c:v>
                </c:pt>
                <c:pt idx="2">
                  <c:v>6.7905514074556809E-3</c:v>
                </c:pt>
                <c:pt idx="3">
                  <c:v>8.7615481532109084E-3</c:v>
                </c:pt>
                <c:pt idx="4">
                  <c:v>1.0599608464297562E-2</c:v>
                </c:pt>
                <c:pt idx="5">
                  <c:v>1.2312104371255595E-2</c:v>
                </c:pt>
                <c:pt idx="6">
                  <c:v>1.3906022537067676E-2</c:v>
                </c:pt>
                <c:pt idx="7">
                  <c:v>1.5387983887526236E-2</c:v>
                </c:pt>
                <c:pt idx="8">
                  <c:v>1.6764262255206365E-2</c:v>
                </c:pt>
                <c:pt idx="9">
                  <c:v>1.8040802086209975E-2</c:v>
                </c:pt>
                <c:pt idx="10">
                  <c:v>1.9223235256408303E-2</c:v>
                </c:pt>
                <c:pt idx="11">
                  <c:v>2.0316897041592966E-2</c:v>
                </c:pt>
                <c:pt idx="12">
                  <c:v>2.1326841283742085E-2</c:v>
                </c:pt>
                <c:pt idx="13">
                  <c:v>2.2257854793514831E-2</c:v>
                </c:pt>
                <c:pt idx="14">
                  <c:v>2.3114471027096573E-2</c:v>
                </c:pt>
                <c:pt idx="15">
                  <c:v>2.3900983073625148E-2</c:v>
                </c:pt>
                <c:pt idx="16">
                  <c:v>2.4621455987630072E-2</c:v>
                </c:pt>
                <c:pt idx="17">
                  <c:v>2.5279738499206852E-2</c:v>
                </c:pt>
                <c:pt idx="18">
                  <c:v>2.5879474133023439E-2</c:v>
                </c:pt>
                <c:pt idx="19">
                  <c:v>2.6424111765711536E-2</c:v>
                </c:pt>
                <c:pt idx="20">
                  <c:v>2.6916915649726821E-2</c:v>
                </c:pt>
                <c:pt idx="21">
                  <c:v>2.7360974930366627E-2</c:v>
                </c:pt>
                <c:pt idx="22">
                  <c:v>2.7759212681307432E-2</c:v>
                </c:pt>
                <c:pt idx="23">
                  <c:v>2.8114394482762945E-2</c:v>
                </c:pt>
                <c:pt idx="24">
                  <c:v>2.8429136565165776E-2</c:v>
                </c:pt>
                <c:pt idx="25">
                  <c:v>2.8705913540136237E-2</c:v>
                </c:pt>
                <c:pt idx="26">
                  <c:v>2.8947065739418881E-2</c:v>
                </c:pt>
                <c:pt idx="27">
                  <c:v>2.9154806181438897E-2</c:v>
                </c:pt>
                <c:pt idx="28">
                  <c:v>2.9331227184151432E-2</c:v>
                </c:pt>
                <c:pt idx="29">
                  <c:v>2.9478306641928367E-2</c:v>
                </c:pt>
                <c:pt idx="30">
                  <c:v>2.9597913983342269E-2</c:v>
                </c:pt>
                <c:pt idx="31">
                  <c:v>2.9691815825868495E-2</c:v>
                </c:pt>
                <c:pt idx="32">
                  <c:v>2.9761681342727376E-2</c:v>
                </c:pt>
                <c:pt idx="33">
                  <c:v>2.980908735633038E-2</c:v>
                </c:pt>
                <c:pt idx="34">
                  <c:v>2.9835523172072911E-2</c:v>
                </c:pt>
                <c:pt idx="35">
                  <c:v>2.9842395165530979E-2</c:v>
                </c:pt>
                <c:pt idx="36">
                  <c:v>2.9831031135468179E-2</c:v>
                </c:pt>
                <c:pt idx="37">
                  <c:v>2.9802684434439911E-2</c:v>
                </c:pt>
                <c:pt idx="38">
                  <c:v>2.9758537888194093E-2</c:v>
                </c:pt>
                <c:pt idx="39">
                  <c:v>2.9699707514508095E-2</c:v>
                </c:pt>
                <c:pt idx="40">
                  <c:v>2.9627246051570591E-2</c:v>
                </c:pt>
                <c:pt idx="41">
                  <c:v>2.9542146305512197E-2</c:v>
                </c:pt>
                <c:pt idx="42">
                  <c:v>2.9445344326208586E-2</c:v>
                </c:pt>
                <c:pt idx="43">
                  <c:v>2.9337722420024161E-2</c:v>
                </c:pt>
                <c:pt idx="44">
                  <c:v>2.9220112007730704E-2</c:v>
                </c:pt>
                <c:pt idx="45">
                  <c:v>2.9093296335423815E-2</c:v>
                </c:pt>
                <c:pt idx="46">
                  <c:v>2.895801304586846E-2</c:v>
                </c:pt>
                <c:pt idx="47">
                  <c:v>2.8814956617333232E-2</c:v>
                </c:pt>
                <c:pt idx="48">
                  <c:v>2.8664780676619251E-2</c:v>
                </c:pt>
                <c:pt idx="49">
                  <c:v>2.8508100192654168E-2</c:v>
                </c:pt>
                <c:pt idx="50">
                  <c:v>2.8345493556702208E-2</c:v>
                </c:pt>
                <c:pt idx="51">
                  <c:v>2.8177504554938382E-2</c:v>
                </c:pt>
                <c:pt idx="52">
                  <c:v>2.8004644238846493E-2</c:v>
                </c:pt>
                <c:pt idx="53">
                  <c:v>2.7827392698626885E-2</c:v>
                </c:pt>
                <c:pt idx="54">
                  <c:v>2.764620074453988E-2</c:v>
                </c:pt>
                <c:pt idx="55">
                  <c:v>2.7461491500863279E-2</c:v>
                </c:pt>
                <c:pt idx="56">
                  <c:v>2.727366191690779E-2</c:v>
                </c:pt>
                <c:pt idx="57">
                  <c:v>2.7083084199310749E-2</c:v>
                </c:pt>
                <c:pt idx="58">
                  <c:v>2.6890107169616678E-2</c:v>
                </c:pt>
                <c:pt idx="59">
                  <c:v>2.6695057550951473E-2</c:v>
                </c:pt>
                <c:pt idx="60">
                  <c:v>2.6498241187405881E-2</c:v>
                </c:pt>
                <c:pt idx="61">
                  <c:v>2.629994419956171E-2</c:v>
                </c:pt>
                <c:pt idx="62">
                  <c:v>2.6100434079421687E-2</c:v>
                </c:pt>
                <c:pt idx="63">
                  <c:v>2.5899960727839434E-2</c:v>
                </c:pt>
                <c:pt idx="64">
                  <c:v>2.5698757437390196E-2</c:v>
                </c:pt>
                <c:pt idx="65">
                  <c:v>2.5497041823474786E-2</c:v>
                </c:pt>
                <c:pt idx="66">
                  <c:v>2.5295016706308182E-2</c:v>
                </c:pt>
                <c:pt idx="67">
                  <c:v>2.5092870946310741E-2</c:v>
                </c:pt>
                <c:pt idx="68">
                  <c:v>2.4890780235292689E-2</c:v>
                </c:pt>
                <c:pt idx="69">
                  <c:v>2.4688907845701907E-2</c:v>
                </c:pt>
                <c:pt idx="70">
                  <c:v>2.4487405340090442E-2</c:v>
                </c:pt>
                <c:pt idx="71">
                  <c:v>2.4286413242845955E-2</c:v>
                </c:pt>
                <c:pt idx="72">
                  <c:v>2.4086061676131171E-2</c:v>
                </c:pt>
                <c:pt idx="73">
                  <c:v>2.3886470961875808E-2</c:v>
                </c:pt>
                <c:pt idx="74">
                  <c:v>2.3687752191572181E-2</c:v>
                </c:pt>
                <c:pt idx="75">
                  <c:v>2.3490007765536981E-2</c:v>
                </c:pt>
                <c:pt idx="76">
                  <c:v>2.3293331903217418E-2</c:v>
                </c:pt>
                <c:pt idx="77">
                  <c:v>2.3097811126039966E-2</c:v>
                </c:pt>
                <c:pt idx="78">
                  <c:v>2.2903524714223661E-2</c:v>
                </c:pt>
                <c:pt idx="79">
                  <c:v>2.2710545138908231E-2</c:v>
                </c:pt>
                <c:pt idx="80">
                  <c:v>2.2518938470877974E-2</c:v>
                </c:pt>
                <c:pt idx="81">
                  <c:v>2.2328764767097997E-2</c:v>
                </c:pt>
                <c:pt idx="82">
                  <c:v>2.2140078436216851E-2</c:v>
                </c:pt>
                <c:pt idx="83">
                  <c:v>2.1952928584131334E-2</c:v>
                </c:pt>
                <c:pt idx="84">
                  <c:v>2.1767359340653034E-2</c:v>
                </c:pt>
                <c:pt idx="85">
                  <c:v>2.1583410168263609E-2</c:v>
                </c:pt>
                <c:pt idx="86">
                  <c:v>2.1401116153895006E-2</c:v>
                </c:pt>
                <c:pt idx="87">
                  <c:v>2.1220508284623421E-2</c:v>
                </c:pt>
                <c:pt idx="88">
                  <c:v>2.1041613708120108E-2</c:v>
                </c:pt>
                <c:pt idx="89">
                  <c:v>2.0864455978659279E-2</c:v>
                </c:pt>
                <c:pt idx="90">
                  <c:v>2.0689055289442149E-2</c:v>
                </c:pt>
                <c:pt idx="91">
                  <c:v>2.0515428691957657E-2</c:v>
                </c:pt>
                <c:pt idx="92">
                  <c:v>2.0343590303062993E-2</c:v>
                </c:pt>
                <c:pt idx="93">
                  <c:v>2.0173551500432638E-2</c:v>
                </c:pt>
                <c:pt idx="94">
                  <c:v>2.0005321106990659E-2</c:v>
                </c:pt>
                <c:pt idx="95">
                  <c:v>1.9838905564910081E-2</c:v>
                </c:pt>
                <c:pt idx="96">
                  <c:v>1.9674309099732563E-2</c:v>
                </c:pt>
                <c:pt idx="97">
                  <c:v>1.9511533875133602E-2</c:v>
                </c:pt>
                <c:pt idx="98">
                  <c:v>1.9350580138831109E-2</c:v>
                </c:pt>
                <c:pt idx="99">
                  <c:v>1.9191446360109745E-2</c:v>
                </c:pt>
                <c:pt idx="100">
                  <c:v>1.9034129359408888E-2</c:v>
                </c:pt>
                <c:pt idx="101">
                  <c:v>1.8878624430399112E-2</c:v>
                </c:pt>
                <c:pt idx="102">
                  <c:v>1.8724925454949918E-2</c:v>
                </c:pt>
                <c:pt idx="103">
                  <c:v>1.8573025011370831E-2</c:v>
                </c:pt>
                <c:pt idx="104">
                  <c:v>1.8422914476287931E-2</c:v>
                </c:pt>
                <c:pt idx="105">
                  <c:v>1.8274584120499354E-2</c:v>
                </c:pt>
                <c:pt idx="106">
                  <c:v>1.8128023199135274E-2</c:v>
                </c:pt>
                <c:pt idx="107">
                  <c:v>1.7983220036431088E-2</c:v>
                </c:pt>
                <c:pt idx="108">
                  <c:v>1.7840162105406374E-2</c:v>
                </c:pt>
                <c:pt idx="109">
                  <c:v>1.7698836102726975E-2</c:v>
                </c:pt>
                <c:pt idx="110">
                  <c:v>1.7559228019013176E-2</c:v>
                </c:pt>
                <c:pt idx="111">
                  <c:v>1.7421323204843086E-2</c:v>
                </c:pt>
                <c:pt idx="112">
                  <c:v>1.7285106432687335E-2</c:v>
                </c:pt>
                <c:pt idx="113">
                  <c:v>1.7150561954998991E-2</c:v>
                </c:pt>
                <c:pt idx="114">
                  <c:v>1.7017673558670603E-2</c:v>
                </c:pt>
                <c:pt idx="115">
                  <c:v>1.6886424616059388E-2</c:v>
                </c:pt>
                <c:pt idx="116">
                  <c:v>1.6756798132770864E-2</c:v>
                </c:pt>
                <c:pt idx="117">
                  <c:v>1.6628776792381325E-2</c:v>
                </c:pt>
                <c:pt idx="118">
                  <c:v>1.6502342998269932E-2</c:v>
                </c:pt>
                <c:pt idx="119">
                  <c:v>1.637747891272226E-2</c:v>
                </c:pt>
                <c:pt idx="120">
                  <c:v>1.6254166493458577E-2</c:v>
                </c:pt>
                <c:pt idx="121">
                  <c:v>1.6132387527731981E-2</c:v>
                </c:pt>
                <c:pt idx="122">
                  <c:v>1.6012123664133827E-2</c:v>
                </c:pt>
                <c:pt idx="123">
                  <c:v>1.5893356442236627E-2</c:v>
                </c:pt>
                <c:pt idx="124">
                  <c:v>1.5776067320197585E-2</c:v>
                </c:pt>
                <c:pt idx="125">
                  <c:v>1.5660237700439509E-2</c:v>
                </c:pt>
                <c:pt idx="126">
                  <c:v>1.5545848953519384E-2</c:v>
                </c:pt>
                <c:pt idx="127">
                  <c:v>1.5432882440289262E-2</c:v>
                </c:pt>
                <c:pt idx="128">
                  <c:v>1.5321319532448297E-2</c:v>
                </c:pt>
                <c:pt idx="129">
                  <c:v>1.5211141631579512E-2</c:v>
                </c:pt>
                <c:pt idx="130">
                  <c:v>1.5102330186759933E-2</c:v>
                </c:pt>
                <c:pt idx="131">
                  <c:v>1.4994866710827821E-2</c:v>
                </c:pt>
                <c:pt idx="132">
                  <c:v>1.4888732795386262E-2</c:v>
                </c:pt>
                <c:pt idx="133">
                  <c:v>1.4783910124618122E-2</c:v>
                </c:pt>
                <c:pt idx="134">
                  <c:v>1.4680380487983237E-2</c:v>
                </c:pt>
                <c:pt idx="135">
                  <c:v>1.4578125791864861E-2</c:v>
                </c:pt>
                <c:pt idx="136">
                  <c:v>1.4477128070228837E-2</c:v>
                </c:pt>
                <c:pt idx="137">
                  <c:v>1.4377369494355316E-2</c:v>
                </c:pt>
                <c:pt idx="138">
                  <c:v>1.427883238169975E-2</c:v>
                </c:pt>
                <c:pt idx="139">
                  <c:v>1.4181499203936626E-2</c:v>
                </c:pt>
                <c:pt idx="140">
                  <c:v>1.4085352594236579E-2</c:v>
                </c:pt>
                <c:pt idx="141">
                  <c:v>1.3990375353824594E-2</c:v>
                </c:pt>
                <c:pt idx="142">
                  <c:v>1.3896550457864558E-2</c:v>
                </c:pt>
                <c:pt idx="143">
                  <c:v>1.3803861060712656E-2</c:v>
                </c:pt>
                <c:pt idx="144">
                  <c:v>1.3712290500579986E-2</c:v>
                </c:pt>
                <c:pt idx="145">
                  <c:v>1.3621822303642343E-2</c:v>
                </c:pt>
                <c:pt idx="146">
                  <c:v>1.3532440187633077E-2</c:v>
                </c:pt>
                <c:pt idx="147">
                  <c:v>1.3444128064952857E-2</c:v>
                </c:pt>
                <c:pt idx="148">
                  <c:v>1.3356870045328359E-2</c:v>
                </c:pt>
                <c:pt idx="149">
                  <c:v>1.3270650438049914E-2</c:v>
                </c:pt>
                <c:pt idx="150">
                  <c:v>1.318545375381666E-2</c:v>
                </c:pt>
                <c:pt idx="151">
                  <c:v>1.3101264706215933E-2</c:v>
                </c:pt>
                <c:pt idx="152">
                  <c:v>1.3018068212862189E-2</c:v>
                </c:pt>
                <c:pt idx="153">
                  <c:v>1.2935849396219286E-2</c:v>
                </c:pt>
                <c:pt idx="154">
                  <c:v>1.2854593584128552E-2</c:v>
                </c:pt>
                <c:pt idx="155">
                  <c:v>1.2774286310063821E-2</c:v>
                </c:pt>
                <c:pt idx="156">
                  <c:v>1.2694913313133289E-2</c:v>
                </c:pt>
                <c:pt idx="157">
                  <c:v>1.2616460537847013E-2</c:v>
                </c:pt>
                <c:pt idx="158">
                  <c:v>1.2538914133667638E-2</c:v>
                </c:pt>
                <c:pt idx="159">
                  <c:v>1.2462260454360968E-2</c:v>
                </c:pt>
                <c:pt idx="160">
                  <c:v>1.238648605716205E-2</c:v>
                </c:pt>
                <c:pt idx="161">
                  <c:v>1.2311577701771386E-2</c:v>
                </c:pt>
                <c:pt idx="162">
                  <c:v>1.2237522349195116E-2</c:v>
                </c:pt>
                <c:pt idx="163">
                  <c:v>1.2164307160442152E-2</c:v>
                </c:pt>
                <c:pt idx="164">
                  <c:v>1.209191949509042E-2</c:v>
                </c:pt>
                <c:pt idx="165">
                  <c:v>1.2020346909733687E-2</c:v>
                </c:pt>
                <c:pt idx="166">
                  <c:v>1.1949577156319668E-2</c:v>
                </c:pt>
                <c:pt idx="167">
                  <c:v>1.1879598180389511E-2</c:v>
                </c:pt>
                <c:pt idx="168">
                  <c:v>1.1810398119228115E-2</c:v>
                </c:pt>
                <c:pt idx="169">
                  <c:v>1.1741965299934105E-2</c:v>
                </c:pt>
                <c:pt idx="170">
                  <c:v>1.1674288237417781E-2</c:v>
                </c:pt>
                <c:pt idx="171">
                  <c:v>1.1607355632334783E-2</c:v>
                </c:pt>
                <c:pt idx="172">
                  <c:v>1.154115636896276E-2</c:v>
                </c:pt>
                <c:pt idx="173">
                  <c:v>1.1475679513027817E-2</c:v>
                </c:pt>
                <c:pt idx="174">
                  <c:v>1.1410914309487104E-2</c:v>
                </c:pt>
                <c:pt idx="175">
                  <c:v>1.1346850180273458E-2</c:v>
                </c:pt>
                <c:pt idx="176">
                  <c:v>1.128347672200767E-2</c:v>
                </c:pt>
                <c:pt idx="177">
                  <c:v>1.122078370368346E-2</c:v>
                </c:pt>
                <c:pt idx="178">
                  <c:v>1.115876106433011E-2</c:v>
                </c:pt>
                <c:pt idx="179">
                  <c:v>1.1097398910657037E-2</c:v>
                </c:pt>
                <c:pt idx="180">
                  <c:v>1.1036687514684673E-2</c:v>
                </c:pt>
                <c:pt idx="181">
                  <c:v>1.0976617311365384E-2</c:v>
                </c:pt>
                <c:pt idx="182">
                  <c:v>1.091717889619807E-2</c:v>
                </c:pt>
                <c:pt idx="183">
                  <c:v>1.0858363022839802E-2</c:v>
                </c:pt>
                <c:pt idx="184">
                  <c:v>1.080016060071752E-2</c:v>
                </c:pt>
                <c:pt idx="185">
                  <c:v>1.0742562692642739E-2</c:v>
                </c:pt>
                <c:pt idx="186">
                  <c:v>1.0685560512431797E-2</c:v>
                </c:pt>
                <c:pt idx="187">
                  <c:v>1.062914542253416E-2</c:v>
                </c:pt>
                <c:pt idx="188">
                  <c:v>1.0573308931671004E-2</c:v>
                </c:pt>
                <c:pt idx="189">
                  <c:v>1.0518042692486098E-2</c:v>
                </c:pt>
                <c:pt idx="190">
                  <c:v>1.0463338499210932E-2</c:v>
                </c:pt>
                <c:pt idx="191">
                  <c:v>1.0409188285345802E-2</c:v>
                </c:pt>
                <c:pt idx="192">
                  <c:v>1.0355584121358384E-2</c:v>
                </c:pt>
                <c:pt idx="193">
                  <c:v>1.0302518212401348E-2</c:v>
                </c:pt>
                <c:pt idx="194">
                  <c:v>1.0249982896050188E-2</c:v>
                </c:pt>
                <c:pt idx="195">
                  <c:v>1.0197970640062575E-2</c:v>
                </c:pt>
                <c:pt idx="196">
                  <c:v>1.0146474040160221E-2</c:v>
                </c:pt>
                <c:pt idx="197">
                  <c:v>1.009548581783422E-2</c:v>
                </c:pt>
                <c:pt idx="198">
                  <c:v>1.0044998818174796E-2</c:v>
                </c:pt>
                <c:pt idx="199">
                  <c:v>9.995006007726126E-3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C5-4DF2-B39F-C78A10AC3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074728"/>
        <c:axId val="735075120"/>
      </c:scatterChart>
      <c:valAx>
        <c:axId val="735074728"/>
        <c:scaling>
          <c:orientation val="minMax"/>
          <c:max val="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</a:t>
                </a:r>
              </a:p>
            </c:rich>
          </c:tx>
          <c:layout>
            <c:manualLayout>
              <c:xMode val="edge"/>
              <c:yMode val="edge"/>
              <c:x val="0.92697816074877437"/>
              <c:y val="0.763097584126962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75120"/>
        <c:crosses val="autoZero"/>
        <c:crossBetween val="midCat"/>
      </c:valAx>
      <c:valAx>
        <c:axId val="73507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74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Total</a:t>
            </a:r>
          </a:p>
          <a:p>
            <a:pPr>
              <a:defRPr/>
            </a:pPr>
            <a:r>
              <a:rPr lang="el-GR" sz="1200"/>
              <a:t>τ</a:t>
            </a:r>
            <a:r>
              <a:rPr lang="el-GR" sz="1200" baseline="0"/>
              <a:t> =</a:t>
            </a:r>
            <a:r>
              <a:rPr lang="en-GB" sz="1200" baseline="0"/>
              <a:t> 2</a:t>
            </a:r>
            <a:endParaRPr lang="en-GB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521191372817536E-2"/>
          <c:y val="0.21686287902601759"/>
          <c:w val="0.89875996804747238"/>
          <c:h val="0.6387973684096762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'N-S'!$A$4:$A$203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</c:numCache>
            </c:numRef>
          </c:xVal>
          <c:yVal>
            <c:numRef>
              <c:f>'N-S'!$E$4:$E$203</c:f>
              <c:numCache>
                <c:formatCode>0.00%</c:formatCode>
                <c:ptCount val="200"/>
                <c:pt idx="0">
                  <c:v>1.8278805699000377E-2</c:v>
                </c:pt>
                <c:pt idx="1">
                  <c:v>2.1371936473030366E-2</c:v>
                </c:pt>
                <c:pt idx="2">
                  <c:v>2.4289079239969168E-2</c:v>
                </c:pt>
                <c:pt idx="3">
                  <c:v>2.7039429941857727E-2</c:v>
                </c:pt>
                <c:pt idx="4">
                  <c:v>2.9631718094294244E-2</c:v>
                </c:pt>
                <c:pt idx="5">
                  <c:v>3.2074230117456012E-2</c:v>
                </c:pt>
                <c:pt idx="6">
                  <c:v>3.4374831508939017E-2</c:v>
                </c:pt>
                <c:pt idx="7">
                  <c:v>3.6540987915644675E-2</c:v>
                </c:pt>
                <c:pt idx="8">
                  <c:v>3.8579785159122068E-2</c:v>
                </c:pt>
                <c:pt idx="9">
                  <c:v>4.0497948266094319E-2</c:v>
                </c:pt>
                <c:pt idx="10">
                  <c:v>4.2301859553348364E-2</c:v>
                </c:pt>
                <c:pt idx="11">
                  <c:v>4.3997575813744499E-2</c:v>
                </c:pt>
                <c:pt idx="12">
                  <c:v>4.5590844647796794E-2</c:v>
                </c:pt>
                <c:pt idx="13">
                  <c:v>4.7087119983085304E-2</c:v>
                </c:pt>
                <c:pt idx="14">
                  <c:v>4.8491576821677262E-2</c:v>
                </c:pt>
                <c:pt idx="15">
                  <c:v>4.9809125253753597E-2</c:v>
                </c:pt>
                <c:pt idx="16">
                  <c:v>5.1044423773754115E-2</c:v>
                </c:pt>
                <c:pt idx="17">
                  <c:v>5.2201891933563484E-2</c:v>
                </c:pt>
                <c:pt idx="18">
                  <c:v>5.3285722365557696E-2</c:v>
                </c:pt>
                <c:pt idx="19">
                  <c:v>5.4299892206712018E-2</c:v>
                </c:pt>
                <c:pt idx="20">
                  <c:v>5.5248173953431998E-2</c:v>
                </c:pt>
                <c:pt idx="21">
                  <c:v>5.6134145775305525E-2</c:v>
                </c:pt>
                <c:pt idx="22">
                  <c:v>5.6961201314582967E-2</c:v>
                </c:pt>
                <c:pt idx="23">
                  <c:v>5.7732558996868841E-2</c:v>
                </c:pt>
                <c:pt idx="24">
                  <c:v>5.8451270877251105E-2</c:v>
                </c:pt>
                <c:pt idx="25">
                  <c:v>5.9120231044898115E-2</c:v>
                </c:pt>
                <c:pt idx="26">
                  <c:v>5.9742183608016072E-2</c:v>
                </c:pt>
                <c:pt idx="27">
                  <c:v>6.0319730279979056E-2</c:v>
                </c:pt>
                <c:pt idx="28">
                  <c:v>6.0855337586415509E-2</c:v>
                </c:pt>
                <c:pt idx="29">
                  <c:v>6.1351343712058401E-2</c:v>
                </c:pt>
                <c:pt idx="30">
                  <c:v>6.1809965005236472E-2</c:v>
                </c:pt>
                <c:pt idx="31">
                  <c:v>6.2233302157001583E-2</c:v>
                </c:pt>
                <c:pt idx="32">
                  <c:v>6.2623346071046401E-2</c:v>
                </c:pt>
                <c:pt idx="33">
                  <c:v>6.2981983439769032E-2</c:v>
                </c:pt>
                <c:pt idx="34">
                  <c:v>6.3311002041081824E-2</c:v>
                </c:pt>
                <c:pt idx="35">
                  <c:v>6.3612095769839616E-2</c:v>
                </c:pt>
                <c:pt idx="36">
                  <c:v>6.3886869417077358E-2</c:v>
                </c:pt>
                <c:pt idx="37">
                  <c:v>6.4136843209593716E-2</c:v>
                </c:pt>
                <c:pt idx="38">
                  <c:v>6.4363457121798182E-2</c:v>
                </c:pt>
                <c:pt idx="39">
                  <c:v>6.4568074971148817E-2</c:v>
                </c:pt>
                <c:pt idx="40">
                  <c:v>6.4751988307947733E-2</c:v>
                </c:pt>
                <c:pt idx="41">
                  <c:v>6.4916420109728562E-2</c:v>
                </c:pt>
                <c:pt idx="42">
                  <c:v>6.5062528289963187E-2</c:v>
                </c:pt>
                <c:pt idx="43">
                  <c:v>6.5191409030334019E-2</c:v>
                </c:pt>
                <c:pt idx="44">
                  <c:v>6.5304099945359712E-2</c:v>
                </c:pt>
                <c:pt idx="45">
                  <c:v>6.5401583087727352E-2</c:v>
                </c:pt>
                <c:pt idx="46">
                  <c:v>6.5484787802270267E-2</c:v>
                </c:pt>
                <c:pt idx="47">
                  <c:v>6.5554593436137162E-2</c:v>
                </c:pt>
                <c:pt idx="48">
                  <c:v>6.5611831912324545E-2</c:v>
                </c:pt>
                <c:pt idx="49">
                  <c:v>6.5657290173388755E-2</c:v>
                </c:pt>
                <c:pt idx="50">
                  <c:v>6.5691712501816074E-2</c:v>
                </c:pt>
                <c:pt idx="51">
                  <c:v>6.5715802723208261E-2</c:v>
                </c:pt>
                <c:pt idx="52">
                  <c:v>6.5730226298135186E-2</c:v>
                </c:pt>
                <c:pt idx="53">
                  <c:v>6.5735612308216229E-2</c:v>
                </c:pt>
                <c:pt idx="54">
                  <c:v>6.5732555341716167E-2</c:v>
                </c:pt>
                <c:pt idx="55">
                  <c:v>6.5721617283678507E-2</c:v>
                </c:pt>
                <c:pt idx="56">
                  <c:v>6.5703329015370723E-2</c:v>
                </c:pt>
                <c:pt idx="57">
                  <c:v>6.5678192027577742E-2</c:v>
                </c:pt>
                <c:pt idx="58">
                  <c:v>6.5646679952055711E-2</c:v>
                </c:pt>
                <c:pt idx="59">
                  <c:v>6.5609240015243223E-2</c:v>
                </c:pt>
                <c:pt idx="60">
                  <c:v>6.5566294418123894E-2</c:v>
                </c:pt>
                <c:pt idx="61">
                  <c:v>6.5518241645940584E-2</c:v>
                </c:pt>
                <c:pt idx="62">
                  <c:v>6.5465457711277694E-2</c:v>
                </c:pt>
                <c:pt idx="63">
                  <c:v>6.5408297333852811E-2</c:v>
                </c:pt>
                <c:pt idx="64">
                  <c:v>6.5347095060193358E-2</c:v>
                </c:pt>
                <c:pt idx="65">
                  <c:v>6.528216632621521E-2</c:v>
                </c:pt>
                <c:pt idx="66">
                  <c:v>6.5213808465570747E-2</c:v>
                </c:pt>
                <c:pt idx="67">
                  <c:v>6.5142301666490571E-2</c:v>
                </c:pt>
                <c:pt idx="68">
                  <c:v>6.5067909879707869E-2</c:v>
                </c:pt>
                <c:pt idx="69">
                  <c:v>6.4990881679925089E-2</c:v>
                </c:pt>
                <c:pt idx="70">
                  <c:v>6.4911451083160418E-2</c:v>
                </c:pt>
                <c:pt idx="71">
                  <c:v>6.4829838322194633E-2</c:v>
                </c:pt>
                <c:pt idx="72">
                  <c:v>6.4746250582228826E-2</c:v>
                </c:pt>
                <c:pt idx="73">
                  <c:v>6.4660882698757402E-2</c:v>
                </c:pt>
                <c:pt idx="74">
                  <c:v>6.4573917819561594E-2</c:v>
                </c:pt>
                <c:pt idx="75">
                  <c:v>6.4485528032633244E-2</c:v>
                </c:pt>
                <c:pt idx="76">
                  <c:v>6.4395874961748117E-2</c:v>
                </c:pt>
                <c:pt idx="77">
                  <c:v>6.4305110331322829E-2</c:v>
                </c:pt>
                <c:pt idx="78">
                  <c:v>6.4213376502106845E-2</c:v>
                </c:pt>
                <c:pt idx="79">
                  <c:v>6.4120806979184652E-2</c:v>
                </c:pt>
                <c:pt idx="80">
                  <c:v>6.4027526893688416E-2</c:v>
                </c:pt>
                <c:pt idx="81">
                  <c:v>6.3933653459552056E-2</c:v>
                </c:pt>
                <c:pt idx="82">
                  <c:v>6.3839296406571044E-2</c:v>
                </c:pt>
                <c:pt idx="83">
                  <c:v>6.3744558390968653E-2</c:v>
                </c:pt>
                <c:pt idx="84">
                  <c:v>6.3649535384609504E-2</c:v>
                </c:pt>
                <c:pt idx="85">
                  <c:v>6.3554317043944319E-2</c:v>
                </c:pt>
                <c:pt idx="86">
                  <c:v>6.3458987059714964E-2</c:v>
                </c:pt>
                <c:pt idx="87">
                  <c:v>6.336362348839783E-2</c:v>
                </c:pt>
                <c:pt idx="88">
                  <c:v>6.3268299066314232E-2</c:v>
                </c:pt>
                <c:pt idx="89">
                  <c:v>6.3173081507290049E-2</c:v>
                </c:pt>
                <c:pt idx="90">
                  <c:v>6.3078033784702559E-2</c:v>
                </c:pt>
                <c:pt idx="91">
                  <c:v>6.298321439871031E-2</c:v>
                </c:pt>
                <c:pt idx="92">
                  <c:v>6.2888677629421935E-2</c:v>
                </c:pt>
                <c:pt idx="93">
                  <c:v>6.2794473776721871E-2</c:v>
                </c:pt>
                <c:pt idx="94">
                  <c:v>6.2700649387434707E-2</c:v>
                </c:pt>
                <c:pt idx="95">
                  <c:v>6.2607247470475857E-2</c:v>
                </c:pt>
                <c:pt idx="96">
                  <c:v>6.2514307700603261E-2</c:v>
                </c:pt>
                <c:pt idx="97">
                  <c:v>6.2421866611354494E-2</c:v>
                </c:pt>
                <c:pt idx="98">
                  <c:v>6.2329957777723405E-2</c:v>
                </c:pt>
                <c:pt idx="99">
                  <c:v>6.223861198910334E-2</c:v>
                </c:pt>
                <c:pt idx="100">
                  <c:v>6.2147857412996804E-2</c:v>
                </c:pt>
                <c:pt idx="101">
                  <c:v>6.2057719749966378E-2</c:v>
                </c:pt>
                <c:pt idx="102">
                  <c:v>6.1968222380277979E-2</c:v>
                </c:pt>
                <c:pt idx="103">
                  <c:v>6.1879386502664419E-2</c:v>
                </c:pt>
                <c:pt idx="104">
                  <c:v>6.1791231265615809E-2</c:v>
                </c:pt>
                <c:pt idx="105">
                  <c:v>6.1703773891582728E-2</c:v>
                </c:pt>
                <c:pt idx="106">
                  <c:v>6.161702979445853E-2</c:v>
                </c:pt>
                <c:pt idx="107">
                  <c:v>6.1531012690688766E-2</c:v>
                </c:pt>
                <c:pt idx="108">
                  <c:v>6.1445734704337812E-2</c:v>
                </c:pt>
                <c:pt idx="109">
                  <c:v>6.1361206466426295E-2</c:v>
                </c:pt>
                <c:pt idx="110">
                  <c:v>6.1277437208836903E-2</c:v>
                </c:pt>
                <c:pt idx="111">
                  <c:v>6.1194434853071106E-2</c:v>
                </c:pt>
                <c:pt idx="112">
                  <c:v>6.1112206094124849E-2</c:v>
                </c:pt>
                <c:pt idx="113">
                  <c:v>6.1030756479737852E-2</c:v>
                </c:pt>
                <c:pt idx="114">
                  <c:v>6.0950090485258054E-2</c:v>
                </c:pt>
                <c:pt idx="115">
                  <c:v>6.087021158435045E-2</c:v>
                </c:pt>
                <c:pt idx="116">
                  <c:v>6.079112231576797E-2</c:v>
                </c:pt>
                <c:pt idx="117">
                  <c:v>6.071282434639097E-2</c:v>
                </c:pt>
                <c:pt idx="118">
                  <c:v>6.0635318530731161E-2</c:v>
                </c:pt>
                <c:pt idx="119">
                  <c:v>6.0558604967086149E-2</c:v>
                </c:pt>
                <c:pt idx="120">
                  <c:v>6.0482683050520916E-2</c:v>
                </c:pt>
                <c:pt idx="121">
                  <c:v>6.0407551522843786E-2</c:v>
                </c:pt>
                <c:pt idx="122">
                  <c:v>6.033320851973567E-2</c:v>
                </c:pt>
                <c:pt idx="123">
                  <c:v>6.0259651615183457E-2</c:v>
                </c:pt>
                <c:pt idx="124">
                  <c:v>6.0186877863360466E-2</c:v>
                </c:pt>
                <c:pt idx="125">
                  <c:v>6.0114883838089675E-2</c:v>
                </c:pt>
                <c:pt idx="126">
                  <c:v>6.004366567001846E-2</c:v>
                </c:pt>
                <c:pt idx="127">
                  <c:v>5.9973219081626936E-2</c:v>
                </c:pt>
                <c:pt idx="128">
                  <c:v>5.9903539420185628E-2</c:v>
                </c:pt>
                <c:pt idx="129">
                  <c:v>5.9834621688772474E-2</c:v>
                </c:pt>
                <c:pt idx="130">
                  <c:v>5.9766460575453179E-2</c:v>
                </c:pt>
                <c:pt idx="131">
                  <c:v>5.9699050480723909E-2</c:v>
                </c:pt>
                <c:pt idx="132">
                  <c:v>5.9632385543309768E-2</c:v>
                </c:pt>
                <c:pt idx="133">
                  <c:v>5.9566459664408211E-2</c:v>
                </c:pt>
                <c:pt idx="134">
                  <c:v>5.9501266530461415E-2</c:v>
                </c:pt>
                <c:pt idx="135">
                  <c:v>5.9436799634537595E-2</c:v>
                </c:pt>
                <c:pt idx="136">
                  <c:v>5.9373052296396979E-2</c:v>
                </c:pt>
                <c:pt idx="137">
                  <c:v>5.9310017681314262E-2</c:v>
                </c:pt>
                <c:pt idx="138">
                  <c:v>5.9247688817725547E-2</c:v>
                </c:pt>
                <c:pt idx="139">
                  <c:v>5.91860586137644E-2</c:v>
                </c:pt>
                <c:pt idx="140">
                  <c:v>5.9125119872748037E-2</c:v>
                </c:pt>
                <c:pt idx="141">
                  <c:v>5.9064865307671681E-2</c:v>
                </c:pt>
                <c:pt idx="142">
                  <c:v>5.9005287554766084E-2</c:v>
                </c:pt>
                <c:pt idx="143">
                  <c:v>5.8946379186170045E-2</c:v>
                </c:pt>
                <c:pt idx="144">
                  <c:v>5.8888132721767503E-2</c:v>
                </c:pt>
                <c:pt idx="145">
                  <c:v>5.883054064023574E-2</c:v>
                </c:pt>
                <c:pt idx="146">
                  <c:v>5.8773595389349058E-2</c:v>
                </c:pt>
                <c:pt idx="147">
                  <c:v>5.8717289395579825E-2</c:v>
                </c:pt>
                <c:pt idx="148">
                  <c:v>5.8661615073036653E-2</c:v>
                </c:pt>
                <c:pt idx="149">
                  <c:v>5.8606564831777272E-2</c:v>
                </c:pt>
                <c:pt idx="150">
                  <c:v>5.8552131085531769E-2</c:v>
                </c:pt>
                <c:pt idx="151">
                  <c:v>5.8498306258869939E-2</c:v>
                </c:pt>
                <c:pt idx="152">
                  <c:v>5.8445082793844645E-2</c:v>
                </c:pt>
                <c:pt idx="153">
                  <c:v>5.8392453156141499E-2</c:v>
                </c:pt>
                <c:pt idx="154">
                  <c:v>5.8340409840763413E-2</c:v>
                </c:pt>
                <c:pt idx="155">
                  <c:v>5.828894537727719E-2</c:v>
                </c:pt>
                <c:pt idx="156">
                  <c:v>5.8238052334647794E-2</c:v>
                </c:pt>
                <c:pt idx="157">
                  <c:v>5.818772332568449E-2</c:v>
                </c:pt>
                <c:pt idx="158">
                  <c:v>5.8137951011121979E-2</c:v>
                </c:pt>
                <c:pt idx="159">
                  <c:v>5.8088728103358044E-2</c:v>
                </c:pt>
                <c:pt idx="160">
                  <c:v>5.8040047369868487E-2</c:v>
                </c:pt>
                <c:pt idx="161">
                  <c:v>5.7991901636318642E-2</c:v>
                </c:pt>
                <c:pt idx="162">
                  <c:v>5.7944283789389844E-2</c:v>
                </c:pt>
                <c:pt idx="163">
                  <c:v>5.7897186779338375E-2</c:v>
                </c:pt>
                <c:pt idx="164">
                  <c:v>5.7850603622303216E-2</c:v>
                </c:pt>
                <c:pt idx="165">
                  <c:v>5.7804527402378118E-2</c:v>
                </c:pt>
                <c:pt idx="166">
                  <c:v>5.7758951273462783E-2</c:v>
                </c:pt>
                <c:pt idx="167">
                  <c:v>5.7713868460906925E-2</c:v>
                </c:pt>
                <c:pt idx="168">
                  <c:v>5.7669272262960404E-2</c:v>
                </c:pt>
                <c:pt idx="169">
                  <c:v>5.7625156052041798E-2</c:v>
                </c:pt>
                <c:pt idx="170">
                  <c:v>5.7581513275837035E-2</c:v>
                </c:pt>
                <c:pt idx="171">
                  <c:v>5.7538337458239247E-2</c:v>
                </c:pt>
                <c:pt idx="172">
                  <c:v>5.7495622200140276E-2</c:v>
                </c:pt>
                <c:pt idx="173">
                  <c:v>5.7453361180083519E-2</c:v>
                </c:pt>
                <c:pt idx="174">
                  <c:v>5.7411548154787571E-2</c:v>
                </c:pt>
                <c:pt idx="175">
                  <c:v>5.7370176959549407E-2</c:v>
                </c:pt>
                <c:pt idx="176">
                  <c:v>5.7329241508535321E-2</c:v>
                </c:pt>
                <c:pt idx="177">
                  <c:v>5.7288735794967377E-2</c:v>
                </c:pt>
                <c:pt idx="178">
                  <c:v>5.7248653891212975E-2</c:v>
                </c:pt>
                <c:pt idx="179">
                  <c:v>5.7208989948784046E-2</c:v>
                </c:pt>
                <c:pt idx="180">
                  <c:v>5.716973819825287E-2</c:v>
                </c:pt>
                <c:pt idx="181">
                  <c:v>5.7130892949090351E-2</c:v>
                </c:pt>
                <c:pt idx="182">
                  <c:v>5.7092448589432618E-2</c:v>
                </c:pt>
                <c:pt idx="183">
                  <c:v>5.7054399585781575E-2</c:v>
                </c:pt>
                <c:pt idx="184">
                  <c:v>5.701674048264424E-2</c:v>
                </c:pt>
                <c:pt idx="185">
                  <c:v>5.6979465902116049E-2</c:v>
                </c:pt>
                <c:pt idx="186">
                  <c:v>5.6942570543412362E-2</c:v>
                </c:pt>
                <c:pt idx="187">
                  <c:v>5.6906049182352723E-2</c:v>
                </c:pt>
                <c:pt idx="188">
                  <c:v>5.686989667080164E-2</c:v>
                </c:pt>
                <c:pt idx="189">
                  <c:v>5.6834107936069897E-2</c:v>
                </c:pt>
                <c:pt idx="190">
                  <c:v>5.6798677980279766E-2</c:v>
                </c:pt>
                <c:pt idx="191">
                  <c:v>5.6763601879697596E-2</c:v>
                </c:pt>
                <c:pt idx="192">
                  <c:v>5.6728874784036751E-2</c:v>
                </c:pt>
                <c:pt idx="193">
                  <c:v>5.6694491915734016E-2</c:v>
                </c:pt>
                <c:pt idx="194">
                  <c:v>5.6660448569202049E-2</c:v>
                </c:pt>
                <c:pt idx="195">
                  <c:v>5.6626740110060546E-2</c:v>
                </c:pt>
                <c:pt idx="196">
                  <c:v>5.659336197434861E-2</c:v>
                </c:pt>
                <c:pt idx="197">
                  <c:v>5.6560309667720278E-2</c:v>
                </c:pt>
                <c:pt idx="198">
                  <c:v>5.6527578764625837E-2</c:v>
                </c:pt>
                <c:pt idx="199">
                  <c:v>5.64951649074803E-2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35-4F4D-B249-CAD4EB419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594232"/>
        <c:axId val="835593840"/>
      </c:scatterChart>
      <c:valAx>
        <c:axId val="835594232"/>
        <c:scaling>
          <c:orientation val="minMax"/>
          <c:max val="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</a:t>
                </a:r>
              </a:p>
            </c:rich>
          </c:tx>
          <c:layout>
            <c:manualLayout>
              <c:xMode val="edge"/>
              <c:yMode val="edge"/>
              <c:x val="0.96407969873331056"/>
              <c:y val="0.75357386844684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593840"/>
        <c:crosses val="autoZero"/>
        <c:crossBetween val="midCat"/>
      </c:valAx>
      <c:valAx>
        <c:axId val="8355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594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'N-S-S'!$S$3</c:f>
              <c:strCache>
                <c:ptCount val="1"/>
                <c:pt idx="0">
                  <c:v>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'N-S-S'!$R$4:$R$163</c:f>
              <c:numCache>
                <c:formatCode>General</c:formatCode>
                <c:ptCount val="16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  <c:pt idx="105">
                  <c:v>26.5</c:v>
                </c:pt>
                <c:pt idx="106">
                  <c:v>26.75</c:v>
                </c:pt>
                <c:pt idx="107">
                  <c:v>27</c:v>
                </c:pt>
                <c:pt idx="108">
                  <c:v>27.25</c:v>
                </c:pt>
                <c:pt idx="109">
                  <c:v>27.5</c:v>
                </c:pt>
                <c:pt idx="110">
                  <c:v>27.75</c:v>
                </c:pt>
                <c:pt idx="111">
                  <c:v>28</c:v>
                </c:pt>
                <c:pt idx="112">
                  <c:v>28.25</c:v>
                </c:pt>
                <c:pt idx="113">
                  <c:v>28.5</c:v>
                </c:pt>
                <c:pt idx="114">
                  <c:v>28.75</c:v>
                </c:pt>
                <c:pt idx="115">
                  <c:v>29</c:v>
                </c:pt>
                <c:pt idx="116">
                  <c:v>29.25</c:v>
                </c:pt>
                <c:pt idx="117">
                  <c:v>29.5</c:v>
                </c:pt>
                <c:pt idx="118">
                  <c:v>29.75</c:v>
                </c:pt>
                <c:pt idx="119">
                  <c:v>30</c:v>
                </c:pt>
                <c:pt idx="120">
                  <c:v>30.25</c:v>
                </c:pt>
                <c:pt idx="121">
                  <c:v>30.5</c:v>
                </c:pt>
                <c:pt idx="122">
                  <c:v>30.75</c:v>
                </c:pt>
                <c:pt idx="123">
                  <c:v>31</c:v>
                </c:pt>
                <c:pt idx="124">
                  <c:v>31.25</c:v>
                </c:pt>
                <c:pt idx="125">
                  <c:v>31.5</c:v>
                </c:pt>
                <c:pt idx="126">
                  <c:v>31.75</c:v>
                </c:pt>
                <c:pt idx="127">
                  <c:v>32</c:v>
                </c:pt>
                <c:pt idx="128">
                  <c:v>32.25</c:v>
                </c:pt>
                <c:pt idx="129">
                  <c:v>32.5</c:v>
                </c:pt>
                <c:pt idx="130">
                  <c:v>32.75</c:v>
                </c:pt>
                <c:pt idx="131">
                  <c:v>33</c:v>
                </c:pt>
                <c:pt idx="132">
                  <c:v>33.25</c:v>
                </c:pt>
                <c:pt idx="133">
                  <c:v>33.5</c:v>
                </c:pt>
                <c:pt idx="134">
                  <c:v>33.75</c:v>
                </c:pt>
                <c:pt idx="135">
                  <c:v>34</c:v>
                </c:pt>
                <c:pt idx="136">
                  <c:v>34.25</c:v>
                </c:pt>
                <c:pt idx="137">
                  <c:v>34.5</c:v>
                </c:pt>
                <c:pt idx="138">
                  <c:v>34.75</c:v>
                </c:pt>
                <c:pt idx="139">
                  <c:v>35</c:v>
                </c:pt>
                <c:pt idx="140">
                  <c:v>35.25</c:v>
                </c:pt>
                <c:pt idx="141">
                  <c:v>35.5</c:v>
                </c:pt>
                <c:pt idx="142">
                  <c:v>35.75</c:v>
                </c:pt>
                <c:pt idx="143">
                  <c:v>36</c:v>
                </c:pt>
                <c:pt idx="144">
                  <c:v>36.25</c:v>
                </c:pt>
                <c:pt idx="145">
                  <c:v>36.5</c:v>
                </c:pt>
                <c:pt idx="146">
                  <c:v>36.75</c:v>
                </c:pt>
                <c:pt idx="147">
                  <c:v>37</c:v>
                </c:pt>
                <c:pt idx="148">
                  <c:v>37.25</c:v>
                </c:pt>
                <c:pt idx="149">
                  <c:v>37.5</c:v>
                </c:pt>
                <c:pt idx="150">
                  <c:v>37.75</c:v>
                </c:pt>
                <c:pt idx="151">
                  <c:v>38</c:v>
                </c:pt>
                <c:pt idx="152">
                  <c:v>38.25</c:v>
                </c:pt>
                <c:pt idx="153">
                  <c:v>38.5</c:v>
                </c:pt>
                <c:pt idx="154">
                  <c:v>38.75</c:v>
                </c:pt>
                <c:pt idx="155">
                  <c:v>39</c:v>
                </c:pt>
                <c:pt idx="156">
                  <c:v>39.25</c:v>
                </c:pt>
                <c:pt idx="157">
                  <c:v>39.5</c:v>
                </c:pt>
                <c:pt idx="158">
                  <c:v>39.75</c:v>
                </c:pt>
                <c:pt idx="159">
                  <c:v>40</c:v>
                </c:pt>
              </c:numCache>
            </c:numRef>
          </c:cat>
          <c:val>
            <c:numRef>
              <c:f>'N-S-S'!$S$4:$S$163</c:f>
              <c:numCache>
                <c:formatCode>0.00%</c:formatCode>
                <c:ptCount val="160"/>
                <c:pt idx="0">
                  <c:v>6.5015463847961127E-2</c:v>
                </c:pt>
                <c:pt idx="1">
                  <c:v>6.7295746629405115E-2</c:v>
                </c:pt>
                <c:pt idx="2">
                  <c:v>6.9634356814860257E-2</c:v>
                </c:pt>
                <c:pt idx="3">
                  <c:v>7.1722348980796782E-2</c:v>
                </c:pt>
                <c:pt idx="4">
                  <c:v>7.3533712973114104E-2</c:v>
                </c:pt>
                <c:pt idx="5">
                  <c:v>7.508498742886395E-2</c:v>
                </c:pt>
                <c:pt idx="6">
                  <c:v>7.6401499416495058E-2</c:v>
                </c:pt>
                <c:pt idx="7">
                  <c:v>7.7509360291449322E-2</c:v>
                </c:pt>
                <c:pt idx="8">
                  <c:v>7.8433129950514352E-2</c:v>
                </c:pt>
                <c:pt idx="9">
                  <c:v>7.9195138801976026E-2</c:v>
                </c:pt>
                <c:pt idx="10">
                  <c:v>7.9815379036412268E-2</c:v>
                </c:pt>
                <c:pt idx="11">
                  <c:v>8.0311606676578218E-2</c:v>
                </c:pt>
                <c:pt idx="12">
                  <c:v>8.0699519928880137E-2</c:v>
                </c:pt>
                <c:pt idx="13">
                  <c:v>8.0992958941424595E-2</c:v>
                </c:pt>
                <c:pt idx="14">
                  <c:v>8.1204103556464596E-2</c:v>
                </c:pt>
                <c:pt idx="15">
                  <c:v>8.1343659134631457E-2</c:v>
                </c:pt>
                <c:pt idx="16">
                  <c:v>8.1421026644934169E-2</c:v>
                </c:pt>
                <c:pt idx="17">
                  <c:v>8.1444456083730021E-2</c:v>
                </c:pt>
                <c:pt idx="18">
                  <c:v>8.1421183641109687E-2</c:v>
                </c:pt>
                <c:pt idx="19">
                  <c:v>8.1357553651352055E-2</c:v>
                </c:pt>
                <c:pt idx="20">
                  <c:v>8.1259126612736987E-2</c:v>
                </c:pt>
                <c:pt idx="21">
                  <c:v>8.113077462267633E-2</c:v>
                </c:pt>
                <c:pt idx="22">
                  <c:v>8.0976765539850309E-2</c:v>
                </c:pt>
                <c:pt idx="23">
                  <c:v>8.0800837104743381E-2</c:v>
                </c:pt>
                <c:pt idx="24">
                  <c:v>8.2577392640797068E-2</c:v>
                </c:pt>
                <c:pt idx="25">
                  <c:v>8.4127302213318433E-2</c:v>
                </c:pt>
                <c:pt idx="26">
                  <c:v>8.54720806914116E-2</c:v>
                </c:pt>
                <c:pt idx="27">
                  <c:v>8.6631306667187796E-2</c:v>
                </c:pt>
                <c:pt idx="28">
                  <c:v>8.7622796601524083E-2</c:v>
                </c:pt>
                <c:pt idx="29">
                  <c:v>8.8462763072251746E-2</c:v>
                </c:pt>
                <c:pt idx="30">
                  <c:v>8.9165958608776047E-2</c:v>
                </c:pt>
                <c:pt idx="31">
                  <c:v>8.9745806456196911E-2</c:v>
                </c:pt>
                <c:pt idx="32">
                  <c:v>9.0214519484285077E-2</c:v>
                </c:pt>
                <c:pt idx="33">
                  <c:v>9.0583208341094706E-2</c:v>
                </c:pt>
                <c:pt idx="34">
                  <c:v>9.0861979846497451E-2</c:v>
                </c:pt>
                <c:pt idx="35">
                  <c:v>9.1060026526495849E-2</c:v>
                </c:pt>
                <c:pt idx="36">
                  <c:v>9.1185708103874219E-2</c:v>
                </c:pt>
                <c:pt idx="37">
                  <c:v>9.1246625683699137E-2</c:v>
                </c:pt>
                <c:pt idx="38">
                  <c:v>9.1249689302593709E-2</c:v>
                </c:pt>
                <c:pt idx="39">
                  <c:v>9.1201179447851707E-2</c:v>
                </c:pt>
                <c:pt idx="40">
                  <c:v>9.110680309567043E-2</c:v>
                </c:pt>
                <c:pt idx="41">
                  <c:v>9.0971744766468382E-2</c:v>
                </c:pt>
                <c:pt idx="42">
                  <c:v>9.0800713048876353E-2</c:v>
                </c:pt>
                <c:pt idx="43">
                  <c:v>9.0597983002061427E-2</c:v>
                </c:pt>
                <c:pt idx="44">
                  <c:v>9.0367434808126548E-2</c:v>
                </c:pt>
                <c:pt idx="45">
                  <c:v>9.0112589012027872E-2</c:v>
                </c:pt>
                <c:pt idx="46">
                  <c:v>8.9836638655413345E-2</c:v>
                </c:pt>
                <c:pt idx="47">
                  <c:v>8.9542478582690335E-2</c:v>
                </c:pt>
                <c:pt idx="48">
                  <c:v>8.923273217218923E-2</c:v>
                </c:pt>
                <c:pt idx="49">
                  <c:v>8.8909775722245274E-2</c:v>
                </c:pt>
                <c:pt idx="50">
                  <c:v>8.857576070114094E-2</c:v>
                </c:pt>
                <c:pt idx="51">
                  <c:v>8.8232634050924283E-2</c:v>
                </c:pt>
                <c:pt idx="52">
                  <c:v>8.7882156717958501E-2</c:v>
                </c:pt>
                <c:pt idx="53">
                  <c:v>8.7525920567493184E-2</c:v>
                </c:pt>
                <c:pt idx="54">
                  <c:v>8.7165363825426431E-2</c:v>
                </c:pt>
                <c:pt idx="55">
                  <c:v>8.6801785177609891E-2</c:v>
                </c:pt>
                <c:pt idx="56">
                  <c:v>8.6436356645414075E-2</c:v>
                </c:pt>
                <c:pt idx="57">
                  <c:v>8.6070135345704332E-2</c:v>
                </c:pt>
                <c:pt idx="58">
                  <c:v>8.570407423378E-2</c:v>
                </c:pt>
                <c:pt idx="59">
                  <c:v>8.5339031919107161E-2</c:v>
                </c:pt>
                <c:pt idx="60">
                  <c:v>8.4975781635749092E-2</c:v>
                </c:pt>
                <c:pt idx="61">
                  <c:v>8.4615019442192074E-2</c:v>
                </c:pt>
                <c:pt idx="62">
                  <c:v>8.4257371718711185E-2</c:v>
                </c:pt>
                <c:pt idx="63">
                  <c:v>8.3903402024460505E-2</c:v>
                </c:pt>
                <c:pt idx="64">
                  <c:v>8.3553617371049785E-2</c:v>
                </c:pt>
                <c:pt idx="65">
                  <c:v>8.3208473964436341E-2</c:v>
                </c:pt>
                <c:pt idx="66">
                  <c:v>8.2868382462470497E-2</c:v>
                </c:pt>
                <c:pt idx="67">
                  <c:v>8.2533712791345734E-2</c:v>
                </c:pt>
                <c:pt idx="68">
                  <c:v>8.2204798560485251E-2</c:v>
                </c:pt>
                <c:pt idx="69">
                  <c:v>8.188194111200757E-2</c:v>
                </c:pt>
                <c:pt idx="70">
                  <c:v>8.156541323783166E-2</c:v>
                </c:pt>
                <c:pt idx="71">
                  <c:v>8.1255462594671854E-2</c:v>
                </c:pt>
                <c:pt idx="72">
                  <c:v>8.0952314844616916E-2</c:v>
                </c:pt>
                <c:pt idx="73">
                  <c:v>8.065617654665784E-2</c:v>
                </c:pt>
                <c:pt idx="74">
                  <c:v>8.0367237822410217E-2</c:v>
                </c:pt>
                <c:pt idx="75">
                  <c:v>8.0085674817344868E-2</c:v>
                </c:pt>
                <c:pt idx="76">
                  <c:v>7.981165197708491E-2</c:v>
                </c:pt>
                <c:pt idx="77">
                  <c:v>7.954532415672759E-2</c:v>
                </c:pt>
                <c:pt idx="78">
                  <c:v>7.9286838579693944E-2</c:v>
                </c:pt>
                <c:pt idx="79">
                  <c:v>7.9036336661287274E-2</c:v>
                </c:pt>
                <c:pt idx="80">
                  <c:v>7.8793955710937072E-2</c:v>
                </c:pt>
                <c:pt idx="81">
                  <c:v>7.8559830526013355E-2</c:v>
                </c:pt>
                <c:pt idx="82">
                  <c:v>7.8334094889103256E-2</c:v>
                </c:pt>
                <c:pt idx="83">
                  <c:v>7.8116882979742355E-2</c:v>
                </c:pt>
                <c:pt idx="84">
                  <c:v>7.7908330710776283E-2</c:v>
                </c:pt>
                <c:pt idx="85">
                  <c:v>7.7708576998791093E-2</c:v>
                </c:pt>
                <c:pt idx="86">
                  <c:v>7.7517764977382192E-2</c:v>
                </c:pt>
                <c:pt idx="87">
                  <c:v>7.7336043161429988E-2</c:v>
                </c:pt>
                <c:pt idx="88">
                  <c:v>7.7163566570007974E-2</c:v>
                </c:pt>
                <c:pt idx="89">
                  <c:v>7.700049781506127E-2</c:v>
                </c:pt>
                <c:pt idx="90">
                  <c:v>7.684700816255792E-2</c:v>
                </c:pt>
                <c:pt idx="91">
                  <c:v>7.6703278572425149E-2</c:v>
                </c:pt>
                <c:pt idx="92">
                  <c:v>7.6569500723236997E-2</c:v>
                </c:pt>
                <c:pt idx="93">
                  <c:v>7.6445878027313285E-2</c:v>
                </c:pt>
                <c:pt idx="94">
                  <c:v>7.6332626641621812E-2</c:v>
                </c:pt>
                <c:pt idx="95">
                  <c:v>7.6229976479640957E-2</c:v>
                </c:pt>
                <c:pt idx="96">
                  <c:v>7.6138172229137838E-2</c:v>
                </c:pt>
                <c:pt idx="97">
                  <c:v>7.6057474380646445E-2</c:v>
                </c:pt>
                <c:pt idx="98">
                  <c:v>7.5988160271285216E-2</c:v>
                </c:pt>
                <c:pt idx="99">
                  <c:v>7.5930525148437941E-2</c:v>
                </c:pt>
                <c:pt idx="100">
                  <c:v>7.5884883257729241E-2</c:v>
                </c:pt>
                <c:pt idx="101">
                  <c:v>7.5851568959657445E-2</c:v>
                </c:pt>
                <c:pt idx="102">
                  <c:v>7.5830937879203059E-2</c:v>
                </c:pt>
                <c:pt idx="103">
                  <c:v>7.5823368092705415E-2</c:v>
                </c:pt>
                <c:pt idx="104">
                  <c:v>7.5829261356297348E-2</c:v>
                </c:pt>
                <c:pt idx="105">
                  <c:v>7.5849044380203789E-2</c:v>
                </c:pt>
                <c:pt idx="106">
                  <c:v>7.5883170153244792E-2</c:v>
                </c:pt>
                <c:pt idx="107">
                  <c:v>7.593211932193851E-2</c:v>
                </c:pt>
                <c:pt idx="108">
                  <c:v>7.5996401628670426E-2</c:v>
                </c:pt>
                <c:pt idx="109">
                  <c:v>7.6076557413486304E-2</c:v>
                </c:pt>
                <c:pt idx="110">
                  <c:v>7.6173159184172612E-2</c:v>
                </c:pt>
                <c:pt idx="111">
                  <c:v>7.6286813259413999E-2</c:v>
                </c:pt>
                <c:pt idx="112">
                  <c:v>7.6418161489959238E-2</c:v>
                </c:pt>
                <c:pt idx="113">
                  <c:v>7.6567883062886671E-2</c:v>
                </c:pt>
                <c:pt idx="114">
                  <c:v>7.6736696394237511E-2</c:v>
                </c:pt>
                <c:pt idx="115">
                  <c:v>7.6925361115480054E-2</c:v>
                </c:pt>
                <c:pt idx="116">
                  <c:v>7.7134680159480024E-2</c:v>
                </c:pt>
                <c:pt idx="117">
                  <c:v>7.7365501951884186E-2</c:v>
                </c:pt>
                <c:pt idx="118">
                  <c:v>7.7618722714072413E-2</c:v>
                </c:pt>
                <c:pt idx="119">
                  <c:v>7.7895288884102465E-2</c:v>
                </c:pt>
                <c:pt idx="120">
                  <c:v>7.8196199662360286E-2</c:v>
                </c:pt>
                <c:pt idx="121">
                  <c:v>7.8522509688935455E-2</c:v>
                </c:pt>
                <c:pt idx="122">
                  <c:v>7.8875331860071396E-2</c:v>
                </c:pt>
                <c:pt idx="123">
                  <c:v>7.9255840291390517E-2</c:v>
                </c:pt>
                <c:pt idx="124">
                  <c:v>7.9665273435966355E-2</c:v>
                </c:pt>
                <c:pt idx="125">
                  <c:v>8.0104937365712447E-2</c:v>
                </c:pt>
                <c:pt idx="126">
                  <c:v>8.0576209224976617E-2</c:v>
                </c:pt>
                <c:pt idx="127">
                  <c:v>8.1080540865676134E-2</c:v>
                </c:pt>
                <c:pt idx="128">
                  <c:v>8.1619462673780854E-2</c:v>
                </c:pt>
                <c:pt idx="129">
                  <c:v>8.2194587597450394E-2</c:v>
                </c:pt>
                <c:pt idx="130">
                  <c:v>8.2807615387661404E-2</c:v>
                </c:pt>
                <c:pt idx="131">
                  <c:v>8.3460337062717938E-2</c:v>
                </c:pt>
                <c:pt idx="132">
                  <c:v>8.4154639608629511E-2</c:v>
                </c:pt>
                <c:pt idx="133">
                  <c:v>8.4892510927964432E-2</c:v>
                </c:pt>
                <c:pt idx="134">
                  <c:v>8.567604505044446E-2</c:v>
                </c:pt>
                <c:pt idx="135">
                  <c:v>8.6507447619241909E-2</c:v>
                </c:pt>
                <c:pt idx="136">
                  <c:v>8.7389041667673861E-2</c:v>
                </c:pt>
                <c:pt idx="137">
                  <c:v>8.8323273701762003E-2</c:v>
                </c:pt>
                <c:pt idx="138">
                  <c:v>8.9312720104942511E-2</c:v>
                </c:pt>
                <c:pt idx="139">
                  <c:v>9.0360093882072542E-2</c:v>
                </c:pt>
                <c:pt idx="140">
                  <c:v>9.1468251760786573E-2</c:v>
                </c:pt>
                <c:pt idx="141">
                  <c:v>9.2640201669214342E-2</c:v>
                </c:pt>
                <c:pt idx="142">
                  <c:v>9.3879110610081723E-2</c:v>
                </c:pt>
                <c:pt idx="143">
                  <c:v>9.5188312952278892E-2</c:v>
                </c:pt>
                <c:pt idx="144">
                  <c:v>9.6571319162104624E-2</c:v>
                </c:pt>
                <c:pt idx="145">
                  <c:v>9.803182499757547E-2</c:v>
                </c:pt>
                <c:pt idx="146">
                  <c:v>9.9573721190437892E-2</c:v>
                </c:pt>
                <c:pt idx="147">
                  <c:v>0.10120110364183375</c:v>
                </c:pt>
                <c:pt idx="148">
                  <c:v>0.10291828415895569</c:v>
                </c:pt>
                <c:pt idx="149">
                  <c:v>0.10472980176148819</c:v>
                </c:pt>
                <c:pt idx="150">
                  <c:v>0.10664043458816888</c:v>
                </c:pt>
                <c:pt idx="151">
                  <c:v>0.10865521243542657</c:v>
                </c:pt>
                <c:pt idx="152">
                  <c:v>0.11077942996176038</c:v>
                </c:pt>
                <c:pt idx="153">
                  <c:v>0.11301866059332694</c:v>
                </c:pt>
                <c:pt idx="154">
                  <c:v>0.11537877116809897</c:v>
                </c:pt>
                <c:pt idx="155">
                  <c:v>0.11786593735796072</c:v>
                </c:pt>
                <c:pt idx="156">
                  <c:v>0.12048665991021207</c:v>
                </c:pt>
                <c:pt idx="157">
                  <c:v>0.12324778175217602</c:v>
                </c:pt>
                <c:pt idx="158">
                  <c:v>0.12373206113688157</c:v>
                </c:pt>
                <c:pt idx="159">
                  <c:v>0.12364224366236938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81-384E-B49D-F5742058C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7207967"/>
        <c:axId val="687209615"/>
      </c:barChart>
      <c:catAx>
        <c:axId val="687207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09615"/>
        <c:crosses val="autoZero"/>
        <c:auto val="1"/>
        <c:lblAlgn val="ctr"/>
        <c:lblOffset val="100"/>
        <c:noMultiLvlLbl val="0"/>
      </c:catAx>
      <c:valAx>
        <c:axId val="68720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07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1</xdr:row>
      <xdr:rowOff>1</xdr:rowOff>
    </xdr:from>
    <xdr:to>
      <xdr:col>13</xdr:col>
      <xdr:colOff>28575</xdr:colOff>
      <xdr:row>9</xdr:row>
      <xdr:rowOff>0</xdr:rowOff>
    </xdr:to>
    <xdr:graphicFrame macro="">
      <xdr:nvGraphicFramePr>
        <xdr:cNvPr id="3" name="Chart 2" title="tit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10</xdr:row>
      <xdr:rowOff>9525</xdr:rowOff>
    </xdr:from>
    <xdr:to>
      <xdr:col>13</xdr:col>
      <xdr:colOff>9526</xdr:colOff>
      <xdr:row>18</xdr:row>
      <xdr:rowOff>19050</xdr:rowOff>
    </xdr:to>
    <xdr:graphicFrame macro="">
      <xdr:nvGraphicFramePr>
        <xdr:cNvPr id="9" name="Chart 8" title="titl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600075</xdr:colOff>
      <xdr:row>19</xdr:row>
      <xdr:rowOff>9526</xdr:rowOff>
    </xdr:from>
    <xdr:to>
      <xdr:col>12</xdr:col>
      <xdr:colOff>600075</xdr:colOff>
      <xdr:row>27</xdr:row>
      <xdr:rowOff>19050</xdr:rowOff>
    </xdr:to>
    <xdr:graphicFrame macro="">
      <xdr:nvGraphicFramePr>
        <xdr:cNvPr id="11" name="Chart 10" title="titl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609599</xdr:colOff>
      <xdr:row>28</xdr:row>
      <xdr:rowOff>0</xdr:rowOff>
    </xdr:from>
    <xdr:to>
      <xdr:col>12</xdr:col>
      <xdr:colOff>590550</xdr:colOff>
      <xdr:row>36</xdr:row>
      <xdr:rowOff>9525</xdr:rowOff>
    </xdr:to>
    <xdr:graphicFrame macro="">
      <xdr:nvGraphicFramePr>
        <xdr:cNvPr id="7" name="Chart 6" title="titl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666750</xdr:colOff>
      <xdr:row>2</xdr:row>
      <xdr:rowOff>158750</xdr:rowOff>
    </xdr:from>
    <xdr:to>
      <xdr:col>27</xdr:col>
      <xdr:colOff>914400</xdr:colOff>
      <xdr:row>28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50E2DA-7B0C-04E2-8B08-535227C901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6" x14ac:dyDescent="0.2">
      <c r="B1" s="2" t="s">
        <v>0</v>
      </c>
      <c r="C1" s="2" t="s">
        <v>5</v>
      </c>
      <c r="D1" s="2" t="s">
        <v>6</v>
      </c>
      <c r="E1" s="2" t="s">
        <v>1</v>
      </c>
      <c r="F1" s="2"/>
    </row>
    <row r="2" spans="1:6" x14ac:dyDescent="0.2">
      <c r="B2" s="4">
        <v>0.05</v>
      </c>
      <c r="C2" s="4">
        <v>-3.5000000000000003E-2</v>
      </c>
      <c r="D2" s="4">
        <v>0.1</v>
      </c>
      <c r="E2" s="3">
        <v>2</v>
      </c>
      <c r="F2" s="3"/>
    </row>
    <row r="3" spans="1:6" x14ac:dyDescent="0.2">
      <c r="B3" s="2" t="s">
        <v>2</v>
      </c>
      <c r="C3" s="2" t="s">
        <v>3</v>
      </c>
      <c r="D3" s="2" t="s">
        <v>4</v>
      </c>
      <c r="E3" s="2" t="s">
        <v>7</v>
      </c>
      <c r="F3" s="2"/>
    </row>
    <row r="4" spans="1:6" x14ac:dyDescent="0.2">
      <c r="A4" s="1">
        <v>0.1</v>
      </c>
      <c r="B4" s="5">
        <f>B$2</f>
        <v>0.05</v>
      </c>
      <c r="C4" s="5">
        <f>C$2*(1-EXP(-$A4/E$2))/($A4/E$2)</f>
        <v>-3.4139402849500192E-2</v>
      </c>
      <c r="D4" s="5">
        <f>D$2*((1-EXP(-$A4/E$2))/($A4/E$2)-EXP(-$A4/E$2))</f>
        <v>2.4182085485005668E-3</v>
      </c>
      <c r="E4" s="5">
        <f>B4+C4+D4</f>
        <v>1.8278805699000377E-2</v>
      </c>
      <c r="F4" s="5"/>
    </row>
    <row r="5" spans="1:6" x14ac:dyDescent="0.2">
      <c r="A5" s="1">
        <v>0.2</v>
      </c>
      <c r="B5" s="5">
        <f t="shared" ref="B5:B68" si="0">B$2</f>
        <v>0.05</v>
      </c>
      <c r="C5" s="5">
        <f t="shared" ref="C5:C68" si="1">C$2*(1-EXP(-$A5/E$2))/($A5/E$2)</f>
        <v>-3.3306903687414166E-2</v>
      </c>
      <c r="D5" s="5">
        <f t="shared" ref="D5:D68" si="2">D$2*((1-EXP(-$A5/E$2))/($A5/E$2)-EXP(-$A5/E$2))</f>
        <v>4.678840160444531E-3</v>
      </c>
      <c r="E5" s="5">
        <f t="shared" ref="E5:E68" si="3">B5+C5+D5</f>
        <v>2.1371936473030366E-2</v>
      </c>
      <c r="F5" s="5"/>
    </row>
    <row r="6" spans="1:6" x14ac:dyDescent="0.2">
      <c r="A6" s="1">
        <v>0.3</v>
      </c>
      <c r="B6" s="5">
        <f t="shared" si="0"/>
        <v>0.05</v>
      </c>
      <c r="C6" s="5">
        <f t="shared" si="1"/>
        <v>-3.2501472167486514E-2</v>
      </c>
      <c r="D6" s="5">
        <f t="shared" si="2"/>
        <v>6.7905514074556809E-3</v>
      </c>
      <c r="E6" s="5">
        <f t="shared" si="3"/>
        <v>2.4289079239969168E-2</v>
      </c>
      <c r="F6" s="5"/>
    </row>
    <row r="7" spans="1:6" x14ac:dyDescent="0.2">
      <c r="A7" s="1">
        <v>0.4</v>
      </c>
      <c r="B7" s="5">
        <f t="shared" si="0"/>
        <v>0.05</v>
      </c>
      <c r="C7" s="5">
        <f t="shared" si="1"/>
        <v>-3.1722118211353185E-2</v>
      </c>
      <c r="D7" s="5">
        <f t="shared" si="2"/>
        <v>8.7615481532109084E-3</v>
      </c>
      <c r="E7" s="5">
        <f t="shared" si="3"/>
        <v>2.7039429941857727E-2</v>
      </c>
      <c r="F7" s="5"/>
    </row>
    <row r="8" spans="1:6" x14ac:dyDescent="0.2">
      <c r="A8" s="1">
        <v>0.5</v>
      </c>
      <c r="B8" s="5">
        <f t="shared" si="0"/>
        <v>0.05</v>
      </c>
      <c r="C8" s="5">
        <f t="shared" si="1"/>
        <v>-3.0967890370003321E-2</v>
      </c>
      <c r="D8" s="5">
        <f t="shared" si="2"/>
        <v>1.0599608464297562E-2</v>
      </c>
      <c r="E8" s="5">
        <f t="shared" si="3"/>
        <v>2.9631718094294244E-2</v>
      </c>
      <c r="F8" s="5"/>
    </row>
    <row r="9" spans="1:6" x14ac:dyDescent="0.2">
      <c r="A9" s="1">
        <v>0.6</v>
      </c>
      <c r="B9" s="5">
        <f t="shared" si="0"/>
        <v>0.05</v>
      </c>
      <c r="C9" s="5">
        <f t="shared" si="1"/>
        <v>-3.0237874253799583E-2</v>
      </c>
      <c r="D9" s="5">
        <f t="shared" si="2"/>
        <v>1.2312104371255595E-2</v>
      </c>
      <c r="E9" s="5">
        <f t="shared" si="3"/>
        <v>3.2074230117456012E-2</v>
      </c>
      <c r="F9" s="5"/>
    </row>
    <row r="10" spans="1:6" x14ac:dyDescent="0.2">
      <c r="A10" s="1">
        <v>0.7</v>
      </c>
      <c r="B10" s="5">
        <f t="shared" si="0"/>
        <v>0.05</v>
      </c>
      <c r="C10" s="5">
        <f t="shared" si="1"/>
        <v>-2.9531191028128661E-2</v>
      </c>
      <c r="D10" s="5">
        <f t="shared" si="2"/>
        <v>1.3906022537067676E-2</v>
      </c>
      <c r="E10" s="5">
        <f t="shared" si="3"/>
        <v>3.4374831508939017E-2</v>
      </c>
      <c r="F10" s="5"/>
    </row>
    <row r="11" spans="1:6" x14ac:dyDescent="0.2">
      <c r="A11" s="1">
        <v>0.8</v>
      </c>
      <c r="B11" s="5">
        <f t="shared" si="0"/>
        <v>0.05</v>
      </c>
      <c r="C11" s="5">
        <f t="shared" si="1"/>
        <v>-2.8846995971881562E-2</v>
      </c>
      <c r="D11" s="5">
        <f t="shared" si="2"/>
        <v>1.5387983887526236E-2</v>
      </c>
      <c r="E11" s="5">
        <f t="shared" si="3"/>
        <v>3.6540987915644675E-2</v>
      </c>
      <c r="F11" s="5"/>
    </row>
    <row r="12" spans="1:6" x14ac:dyDescent="0.2">
      <c r="A12" s="1">
        <v>0.9</v>
      </c>
      <c r="B12" s="5">
        <f t="shared" si="0"/>
        <v>0.05</v>
      </c>
      <c r="C12" s="5">
        <f t="shared" si="1"/>
        <v>-2.81844770960843E-2</v>
      </c>
      <c r="D12" s="5">
        <f t="shared" si="2"/>
        <v>1.6764262255206365E-2</v>
      </c>
      <c r="E12" s="5">
        <f t="shared" si="3"/>
        <v>3.8579785159122068E-2</v>
      </c>
      <c r="F12" s="5"/>
    </row>
    <row r="13" spans="1:6" x14ac:dyDescent="0.2">
      <c r="A13" s="1">
        <v>1</v>
      </c>
      <c r="B13" s="5">
        <f t="shared" si="0"/>
        <v>0.05</v>
      </c>
      <c r="C13" s="5">
        <f t="shared" si="1"/>
        <v>-2.7542853820115662E-2</v>
      </c>
      <c r="D13" s="5">
        <f t="shared" si="2"/>
        <v>1.8040802086209975E-2</v>
      </c>
      <c r="E13" s="5">
        <f t="shared" si="3"/>
        <v>4.0497948266094319E-2</v>
      </c>
      <c r="F13" s="5"/>
    </row>
    <row r="14" spans="1:6" x14ac:dyDescent="0.2">
      <c r="A14" s="1">
        <v>1.1000000000000001</v>
      </c>
      <c r="B14" s="5">
        <f t="shared" si="0"/>
        <v>0.05</v>
      </c>
      <c r="C14" s="5">
        <f t="shared" si="1"/>
        <v>-2.6921375703059941E-2</v>
      </c>
      <c r="D14" s="5">
        <f t="shared" si="2"/>
        <v>1.9223235256408303E-2</v>
      </c>
      <c r="E14" s="5">
        <f t="shared" si="3"/>
        <v>4.2301859553348364E-2</v>
      </c>
      <c r="F14" s="5"/>
    </row>
    <row r="15" spans="1:6" x14ac:dyDescent="0.2">
      <c r="A15" s="1">
        <v>1.2</v>
      </c>
      <c r="B15" s="5">
        <f t="shared" si="0"/>
        <v>0.05</v>
      </c>
      <c r="C15" s="5">
        <f t="shared" si="1"/>
        <v>-2.6319321227848465E-2</v>
      </c>
      <c r="D15" s="5">
        <f t="shared" si="2"/>
        <v>2.0316897041592966E-2</v>
      </c>
      <c r="E15" s="5">
        <f t="shared" si="3"/>
        <v>4.3997575813744499E-2</v>
      </c>
      <c r="F15" s="5"/>
    </row>
    <row r="16" spans="1:6" x14ac:dyDescent="0.2">
      <c r="A16" s="1">
        <v>1.3</v>
      </c>
      <c r="B16" s="5">
        <f t="shared" si="0"/>
        <v>0.05</v>
      </c>
      <c r="C16" s="5">
        <f t="shared" si="1"/>
        <v>-2.5735996635945294E-2</v>
      </c>
      <c r="D16" s="5">
        <f t="shared" si="2"/>
        <v>2.1326841283742085E-2</v>
      </c>
      <c r="E16" s="5">
        <f t="shared" si="3"/>
        <v>4.5590844647796794E-2</v>
      </c>
      <c r="F16" s="5"/>
    </row>
    <row r="17" spans="1:6" x14ac:dyDescent="0.2">
      <c r="A17" s="1">
        <v>1.4</v>
      </c>
      <c r="B17" s="5">
        <f t="shared" si="0"/>
        <v>0.05</v>
      </c>
      <c r="C17" s="5">
        <f t="shared" si="1"/>
        <v>-2.5170734810429529E-2</v>
      </c>
      <c r="D17" s="5">
        <f t="shared" si="2"/>
        <v>2.2257854793514831E-2</v>
      </c>
      <c r="E17" s="5">
        <f t="shared" si="3"/>
        <v>4.7087119983085304E-2</v>
      </c>
      <c r="F17" s="5"/>
    </row>
    <row r="18" spans="1:6" x14ac:dyDescent="0.2">
      <c r="A18" s="1">
        <v>1.5</v>
      </c>
      <c r="B18" s="5">
        <f t="shared" si="0"/>
        <v>0.05</v>
      </c>
      <c r="C18" s="5">
        <f t="shared" si="1"/>
        <v>-2.4622894205419316E-2</v>
      </c>
      <c r="D18" s="5">
        <f t="shared" si="2"/>
        <v>2.3114471027096573E-2</v>
      </c>
      <c r="E18" s="5">
        <f t="shared" si="3"/>
        <v>4.8491576821677262E-2</v>
      </c>
      <c r="F18" s="5"/>
    </row>
    <row r="19" spans="1:6" x14ac:dyDescent="0.2">
      <c r="A19" s="1">
        <v>1.6</v>
      </c>
      <c r="B19" s="5">
        <f t="shared" si="0"/>
        <v>0.05</v>
      </c>
      <c r="C19" s="5">
        <f t="shared" si="1"/>
        <v>-2.4091857819871557E-2</v>
      </c>
      <c r="D19" s="5">
        <f t="shared" si="2"/>
        <v>2.3900983073625148E-2</v>
      </c>
      <c r="E19" s="5">
        <f t="shared" si="3"/>
        <v>4.9809125253753597E-2</v>
      </c>
      <c r="F19" s="5"/>
    </row>
    <row r="20" spans="1:6" x14ac:dyDescent="0.2">
      <c r="A20" s="1">
        <v>1.7</v>
      </c>
      <c r="B20" s="5">
        <f t="shared" si="0"/>
        <v>0.05</v>
      </c>
      <c r="C20" s="5">
        <f t="shared" si="1"/>
        <v>-2.357703221387596E-2</v>
      </c>
      <c r="D20" s="5">
        <f t="shared" si="2"/>
        <v>2.4621455987630072E-2</v>
      </c>
      <c r="E20" s="5">
        <f t="shared" si="3"/>
        <v>5.1044423773754115E-2</v>
      </c>
      <c r="F20" s="5"/>
    </row>
    <row r="21" spans="1:6" x14ac:dyDescent="0.2">
      <c r="A21" s="1">
        <v>1.8</v>
      </c>
      <c r="B21" s="5">
        <f t="shared" si="0"/>
        <v>0.05</v>
      </c>
      <c r="C21" s="5">
        <f t="shared" si="1"/>
        <v>-2.3077846565643372E-2</v>
      </c>
      <c r="D21" s="5">
        <f t="shared" si="2"/>
        <v>2.5279738499206852E-2</v>
      </c>
      <c r="E21" s="5">
        <f t="shared" si="3"/>
        <v>5.2201891933563484E-2</v>
      </c>
      <c r="F21" s="5"/>
    </row>
    <row r="22" spans="1:6" x14ac:dyDescent="0.2">
      <c r="A22" s="1">
        <v>1.9</v>
      </c>
      <c r="B22" s="5">
        <f t="shared" si="0"/>
        <v>0.05</v>
      </c>
      <c r="C22" s="5">
        <f t="shared" si="1"/>
        <v>-2.2593751767465746E-2</v>
      </c>
      <c r="D22" s="5">
        <f t="shared" si="2"/>
        <v>2.5879474133023439E-2</v>
      </c>
      <c r="E22" s="5">
        <f t="shared" si="3"/>
        <v>5.3285722365557696E-2</v>
      </c>
      <c r="F22" s="5"/>
    </row>
    <row r="23" spans="1:6" x14ac:dyDescent="0.2">
      <c r="A23" s="1">
        <v>2</v>
      </c>
      <c r="B23" s="5">
        <f t="shared" si="0"/>
        <v>0.05</v>
      </c>
      <c r="C23" s="5">
        <f t="shared" si="1"/>
        <v>-2.2124219558999521E-2</v>
      </c>
      <c r="D23" s="5">
        <f t="shared" si="2"/>
        <v>2.6424111765711536E-2</v>
      </c>
      <c r="E23" s="5">
        <f t="shared" si="3"/>
        <v>5.4299892206712018E-2</v>
      </c>
      <c r="F23" s="5"/>
    </row>
    <row r="24" spans="1:6" x14ac:dyDescent="0.2">
      <c r="A24" s="1">
        <v>2.1</v>
      </c>
      <c r="B24" s="5">
        <f t="shared" si="0"/>
        <v>0.05</v>
      </c>
      <c r="C24" s="5">
        <f t="shared" si="1"/>
        <v>-2.1668741696294826E-2</v>
      </c>
      <c r="D24" s="5">
        <f t="shared" si="2"/>
        <v>2.6916915649726821E-2</v>
      </c>
      <c r="E24" s="5">
        <f t="shared" si="3"/>
        <v>5.5248173953431998E-2</v>
      </c>
      <c r="F24" s="5"/>
    </row>
    <row r="25" spans="1:6" x14ac:dyDescent="0.2">
      <c r="A25" s="1">
        <v>2.2000000000000002</v>
      </c>
      <c r="B25" s="5">
        <f t="shared" si="0"/>
        <v>0.05</v>
      </c>
      <c r="C25" s="5">
        <f t="shared" si="1"/>
        <v>-2.1226829155061109E-2</v>
      </c>
      <c r="D25" s="5">
        <f t="shared" si="2"/>
        <v>2.7360974930366627E-2</v>
      </c>
      <c r="E25" s="5">
        <f t="shared" si="3"/>
        <v>5.6134145775305525E-2</v>
      </c>
      <c r="F25" s="5"/>
    </row>
    <row r="26" spans="1:6" x14ac:dyDescent="0.2">
      <c r="A26" s="1">
        <v>2.2999999999999998</v>
      </c>
      <c r="B26" s="5">
        <f t="shared" si="0"/>
        <v>0.05</v>
      </c>
      <c r="C26" s="5">
        <f t="shared" si="1"/>
        <v>-2.0798011366724468E-2</v>
      </c>
      <c r="D26" s="5">
        <f t="shared" si="2"/>
        <v>2.7759212681307432E-2</v>
      </c>
      <c r="E26" s="5">
        <f t="shared" si="3"/>
        <v>5.6961201314582967E-2</v>
      </c>
      <c r="F26" s="5"/>
    </row>
    <row r="27" spans="1:6" x14ac:dyDescent="0.2">
      <c r="A27" s="1">
        <v>2.4</v>
      </c>
      <c r="B27" s="5">
        <f t="shared" si="0"/>
        <v>0.05</v>
      </c>
      <c r="C27" s="5">
        <f t="shared" si="1"/>
        <v>-2.0381835485894104E-2</v>
      </c>
      <c r="D27" s="5">
        <f t="shared" si="2"/>
        <v>2.8114394482762945E-2</v>
      </c>
      <c r="E27" s="5">
        <f t="shared" si="3"/>
        <v>5.7732558996868841E-2</v>
      </c>
      <c r="F27" s="5"/>
    </row>
    <row r="28" spans="1:6" x14ac:dyDescent="0.2">
      <c r="A28" s="1">
        <v>2.5</v>
      </c>
      <c r="B28" s="5">
        <f t="shared" si="0"/>
        <v>0.05</v>
      </c>
      <c r="C28" s="5">
        <f t="shared" si="1"/>
        <v>-1.9977865687914678E-2</v>
      </c>
      <c r="D28" s="5">
        <f t="shared" si="2"/>
        <v>2.8429136565165776E-2</v>
      </c>
      <c r="E28" s="5">
        <f t="shared" si="3"/>
        <v>5.8451270877251105E-2</v>
      </c>
      <c r="F28" s="5"/>
    </row>
    <row r="29" spans="1:6" x14ac:dyDescent="0.2">
      <c r="A29" s="1">
        <v>2.6</v>
      </c>
      <c r="B29" s="5">
        <f t="shared" si="0"/>
        <v>0.05</v>
      </c>
      <c r="C29" s="5">
        <f t="shared" si="1"/>
        <v>-1.9585682495238125E-2</v>
      </c>
      <c r="D29" s="5">
        <f t="shared" si="2"/>
        <v>2.8705913540136237E-2</v>
      </c>
      <c r="E29" s="5">
        <f t="shared" si="3"/>
        <v>5.9120231044898115E-2</v>
      </c>
      <c r="F29" s="5"/>
    </row>
    <row r="30" spans="1:6" x14ac:dyDescent="0.2">
      <c r="A30" s="1">
        <v>2.7</v>
      </c>
      <c r="B30" s="5">
        <f t="shared" si="0"/>
        <v>0.05</v>
      </c>
      <c r="C30" s="5">
        <f t="shared" si="1"/>
        <v>-1.9204882131402815E-2</v>
      </c>
      <c r="D30" s="5">
        <f t="shared" si="2"/>
        <v>2.8947065739418881E-2</v>
      </c>
      <c r="E30" s="5">
        <f t="shared" si="3"/>
        <v>5.9742183608016072E-2</v>
      </c>
      <c r="F30" s="5"/>
    </row>
    <row r="31" spans="1:6" x14ac:dyDescent="0.2">
      <c r="A31" s="1">
        <v>2.8</v>
      </c>
      <c r="B31" s="5">
        <f t="shared" si="0"/>
        <v>0.05</v>
      </c>
      <c r="C31" s="5">
        <f t="shared" si="1"/>
        <v>-1.8835075901459841E-2</v>
      </c>
      <c r="D31" s="5">
        <f t="shared" si="2"/>
        <v>2.9154806181438897E-2</v>
      </c>
      <c r="E31" s="5">
        <f t="shared" si="3"/>
        <v>6.0319730279979056E-2</v>
      </c>
      <c r="F31" s="5"/>
    </row>
    <row r="32" spans="1:6" x14ac:dyDescent="0.2">
      <c r="A32" s="1">
        <v>2.9</v>
      </c>
      <c r="B32" s="5">
        <f t="shared" si="0"/>
        <v>0.05</v>
      </c>
      <c r="C32" s="5">
        <f t="shared" si="1"/>
        <v>-1.8475889597735922E-2</v>
      </c>
      <c r="D32" s="5">
        <f t="shared" si="2"/>
        <v>2.9331227184151432E-2</v>
      </c>
      <c r="E32" s="5">
        <f t="shared" si="3"/>
        <v>6.0855337586415509E-2</v>
      </c>
      <c r="F32" s="5"/>
    </row>
    <row r="33" spans="1:6" x14ac:dyDescent="0.2">
      <c r="A33" s="1">
        <v>3</v>
      </c>
      <c r="B33" s="5">
        <f t="shared" si="0"/>
        <v>0.05</v>
      </c>
      <c r="C33" s="5">
        <f t="shared" si="1"/>
        <v>-1.8126962929869973E-2</v>
      </c>
      <c r="D33" s="5">
        <f t="shared" si="2"/>
        <v>2.9478306641928367E-2</v>
      </c>
      <c r="E33" s="5">
        <f t="shared" si="3"/>
        <v>6.1351343712058401E-2</v>
      </c>
      <c r="F33" s="5"/>
    </row>
    <row r="34" spans="1:6" x14ac:dyDescent="0.2">
      <c r="A34" s="1">
        <v>3.1</v>
      </c>
      <c r="B34" s="5">
        <f t="shared" si="0"/>
        <v>0.05</v>
      </c>
      <c r="C34" s="5">
        <f t="shared" si="1"/>
        <v>-1.7787948978105803E-2</v>
      </c>
      <c r="D34" s="5">
        <f t="shared" si="2"/>
        <v>2.9597913983342269E-2</v>
      </c>
      <c r="E34" s="5">
        <f t="shared" si="3"/>
        <v>6.1809965005236472E-2</v>
      </c>
      <c r="F34" s="5"/>
    </row>
    <row r="35" spans="1:6" x14ac:dyDescent="0.2">
      <c r="A35" s="1">
        <v>3.2</v>
      </c>
      <c r="B35" s="5">
        <f t="shared" si="0"/>
        <v>0.05</v>
      </c>
      <c r="C35" s="5">
        <f t="shared" si="1"/>
        <v>-1.7458513668866915E-2</v>
      </c>
      <c r="D35" s="5">
        <f t="shared" si="2"/>
        <v>2.9691815825868495E-2</v>
      </c>
      <c r="E35" s="5">
        <f t="shared" si="3"/>
        <v>6.2233302157001583E-2</v>
      </c>
      <c r="F35" s="5"/>
    </row>
    <row r="36" spans="1:6" x14ac:dyDescent="0.2">
      <c r="A36" s="1">
        <v>3.3</v>
      </c>
      <c r="B36" s="5">
        <f t="shared" si="0"/>
        <v>0.05</v>
      </c>
      <c r="C36" s="5">
        <f t="shared" si="1"/>
        <v>-1.7138335271680977E-2</v>
      </c>
      <c r="D36" s="5">
        <f t="shared" si="2"/>
        <v>2.9761681342727376E-2</v>
      </c>
      <c r="E36" s="5">
        <f t="shared" si="3"/>
        <v>6.2623346071046401E-2</v>
      </c>
      <c r="F36" s="5"/>
    </row>
    <row r="37" spans="1:6" x14ac:dyDescent="0.2">
      <c r="A37" s="1">
        <v>3.4</v>
      </c>
      <c r="B37" s="5">
        <f t="shared" si="0"/>
        <v>0.05</v>
      </c>
      <c r="C37" s="5">
        <f t="shared" si="1"/>
        <v>-1.6827103916561347E-2</v>
      </c>
      <c r="D37" s="5">
        <f t="shared" si="2"/>
        <v>2.980908735633038E-2</v>
      </c>
      <c r="E37" s="5">
        <f t="shared" si="3"/>
        <v>6.2981983439769032E-2</v>
      </c>
      <c r="F37" s="5"/>
    </row>
    <row r="38" spans="1:6" x14ac:dyDescent="0.2">
      <c r="A38" s="1">
        <v>3.5</v>
      </c>
      <c r="B38" s="5">
        <f t="shared" si="0"/>
        <v>0.05</v>
      </c>
      <c r="C38" s="5">
        <f t="shared" si="1"/>
        <v>-1.6524521130991097E-2</v>
      </c>
      <c r="D38" s="5">
        <f t="shared" si="2"/>
        <v>2.9835523172072911E-2</v>
      </c>
      <c r="E38" s="5">
        <f t="shared" si="3"/>
        <v>6.3311002041081824E-2</v>
      </c>
      <c r="F38" s="5"/>
    </row>
    <row r="39" spans="1:6" x14ac:dyDescent="0.2">
      <c r="A39" s="1">
        <v>3.6</v>
      </c>
      <c r="B39" s="5">
        <f t="shared" si="0"/>
        <v>0.05</v>
      </c>
      <c r="C39" s="5">
        <f t="shared" si="1"/>
        <v>-1.6230299395691372E-2</v>
      </c>
      <c r="D39" s="5">
        <f t="shared" si="2"/>
        <v>2.9842395165530979E-2</v>
      </c>
      <c r="E39" s="5">
        <f t="shared" si="3"/>
        <v>6.3612095769839616E-2</v>
      </c>
      <c r="F39" s="5"/>
    </row>
    <row r="40" spans="1:6" x14ac:dyDescent="0.2">
      <c r="A40" s="1">
        <v>3.7</v>
      </c>
      <c r="B40" s="5">
        <f t="shared" si="0"/>
        <v>0.05</v>
      </c>
      <c r="C40" s="5">
        <f t="shared" si="1"/>
        <v>-1.5944161718390831E-2</v>
      </c>
      <c r="D40" s="5">
        <f t="shared" si="2"/>
        <v>2.9831031135468179E-2</v>
      </c>
      <c r="E40" s="5">
        <f t="shared" si="3"/>
        <v>6.3886869417077358E-2</v>
      </c>
      <c r="F40" s="5"/>
    </row>
    <row r="41" spans="1:6" x14ac:dyDescent="0.2">
      <c r="A41" s="1">
        <v>3.8</v>
      </c>
      <c r="B41" s="5">
        <f t="shared" si="0"/>
        <v>0.05</v>
      </c>
      <c r="C41" s="5">
        <f t="shared" si="1"/>
        <v>-1.5665841224846197E-2</v>
      </c>
      <c r="D41" s="5">
        <f t="shared" si="2"/>
        <v>2.9802684434439911E-2</v>
      </c>
      <c r="E41" s="5">
        <f t="shared" si="3"/>
        <v>6.4136843209593716E-2</v>
      </c>
      <c r="F41" s="5"/>
    </row>
    <row r="42" spans="1:6" x14ac:dyDescent="0.2">
      <c r="A42" s="1">
        <v>3.9</v>
      </c>
      <c r="B42" s="5">
        <f t="shared" si="0"/>
        <v>0.05</v>
      </c>
      <c r="C42" s="5">
        <f t="shared" si="1"/>
        <v>-1.539508076639591E-2</v>
      </c>
      <c r="D42" s="5">
        <f t="shared" si="2"/>
        <v>2.9758537888194093E-2</v>
      </c>
      <c r="E42" s="5">
        <f t="shared" si="3"/>
        <v>6.4363457121798182E-2</v>
      </c>
      <c r="F42" s="5"/>
    </row>
    <row r="43" spans="1:6" x14ac:dyDescent="0.2">
      <c r="A43" s="1">
        <v>4</v>
      </c>
      <c r="B43" s="5">
        <f t="shared" si="0"/>
        <v>0.05</v>
      </c>
      <c r="C43" s="5">
        <f t="shared" si="1"/>
        <v>-1.5131632543359278E-2</v>
      </c>
      <c r="D43" s="5">
        <f t="shared" si="2"/>
        <v>2.9699707514508095E-2</v>
      </c>
      <c r="E43" s="5">
        <f t="shared" si="3"/>
        <v>6.4568074971148817E-2</v>
      </c>
      <c r="F43" s="5"/>
    </row>
    <row r="44" spans="1:6" x14ac:dyDescent="0.2">
      <c r="A44" s="1">
        <v>4.0999999999999996</v>
      </c>
      <c r="B44" s="5">
        <f t="shared" si="0"/>
        <v>0.05</v>
      </c>
      <c r="C44" s="5">
        <f t="shared" si="1"/>
        <v>-1.4875257743622857E-2</v>
      </c>
      <c r="D44" s="5">
        <f t="shared" si="2"/>
        <v>2.9627246051570591E-2</v>
      </c>
      <c r="E44" s="5">
        <f t="shared" si="3"/>
        <v>6.4751988307947733E-2</v>
      </c>
      <c r="F44" s="5"/>
    </row>
    <row r="45" spans="1:6" x14ac:dyDescent="0.2">
      <c r="A45" s="1">
        <v>4.2</v>
      </c>
      <c r="B45" s="5">
        <f t="shared" si="0"/>
        <v>0.05</v>
      </c>
      <c r="C45" s="5">
        <f t="shared" si="1"/>
        <v>-1.4625726195783636E-2</v>
      </c>
      <c r="D45" s="5">
        <f t="shared" si="2"/>
        <v>2.9542146305512197E-2</v>
      </c>
      <c r="E45" s="5">
        <f t="shared" si="3"/>
        <v>6.4916420109728562E-2</v>
      </c>
      <c r="F45" s="5"/>
    </row>
    <row r="46" spans="1:6" x14ac:dyDescent="0.2">
      <c r="A46" s="1">
        <v>4.3</v>
      </c>
      <c r="B46" s="5">
        <f t="shared" si="0"/>
        <v>0.05</v>
      </c>
      <c r="C46" s="5">
        <f t="shared" si="1"/>
        <v>-1.43828160362454E-2</v>
      </c>
      <c r="D46" s="5">
        <f t="shared" si="2"/>
        <v>2.9445344326208586E-2</v>
      </c>
      <c r="E46" s="5">
        <f t="shared" si="3"/>
        <v>6.5062528289963187E-2</v>
      </c>
      <c r="F46" s="5"/>
    </row>
    <row r="47" spans="1:6" x14ac:dyDescent="0.2">
      <c r="A47" s="1">
        <v>4.4000000000000004</v>
      </c>
      <c r="B47" s="5">
        <f t="shared" si="0"/>
        <v>0.05</v>
      </c>
      <c r="C47" s="5">
        <f t="shared" si="1"/>
        <v>-1.4146313389690142E-2</v>
      </c>
      <c r="D47" s="5">
        <f t="shared" si="2"/>
        <v>2.9337722420024161E-2</v>
      </c>
      <c r="E47" s="5">
        <f t="shared" si="3"/>
        <v>6.5191409030334019E-2</v>
      </c>
      <c r="F47" s="5"/>
    </row>
    <row r="48" spans="1:6" x14ac:dyDescent="0.2">
      <c r="A48" s="1">
        <v>4.5</v>
      </c>
      <c r="B48" s="5">
        <f t="shared" si="0"/>
        <v>0.05</v>
      </c>
      <c r="C48" s="5">
        <f t="shared" si="1"/>
        <v>-1.3916012062370999E-2</v>
      </c>
      <c r="D48" s="5">
        <f t="shared" si="2"/>
        <v>2.9220112007730704E-2</v>
      </c>
      <c r="E48" s="5">
        <f t="shared" si="3"/>
        <v>6.5304099945359712E-2</v>
      </c>
      <c r="F48" s="5"/>
    </row>
    <row r="49" spans="1:6" x14ac:dyDescent="0.2">
      <c r="A49" s="1">
        <v>4.5999999999999996</v>
      </c>
      <c r="B49" s="5">
        <f t="shared" si="0"/>
        <v>0.05</v>
      </c>
      <c r="C49" s="5">
        <f t="shared" si="1"/>
        <v>-1.3691713247696467E-2</v>
      </c>
      <c r="D49" s="5">
        <f t="shared" si="2"/>
        <v>2.9093296335423815E-2</v>
      </c>
      <c r="E49" s="5">
        <f t="shared" si="3"/>
        <v>6.5401583087727352E-2</v>
      </c>
      <c r="F49" s="5"/>
    </row>
    <row r="50" spans="1:6" x14ac:dyDescent="0.2">
      <c r="A50" s="1">
        <v>4.7</v>
      </c>
      <c r="B50" s="5">
        <f t="shared" si="0"/>
        <v>0.05</v>
      </c>
      <c r="C50" s="5">
        <f t="shared" si="1"/>
        <v>-1.3473225243598197E-2</v>
      </c>
      <c r="D50" s="5">
        <f t="shared" si="2"/>
        <v>2.895801304586846E-2</v>
      </c>
      <c r="E50" s="5">
        <f t="shared" si="3"/>
        <v>6.5484787802270267E-2</v>
      </c>
      <c r="F50" s="5"/>
    </row>
    <row r="51" spans="1:6" x14ac:dyDescent="0.2">
      <c r="A51" s="1">
        <v>4.8</v>
      </c>
      <c r="B51" s="5">
        <f t="shared" si="0"/>
        <v>0.05</v>
      </c>
      <c r="C51" s="5">
        <f t="shared" si="1"/>
        <v>-1.3260363181196071E-2</v>
      </c>
      <c r="D51" s="5">
        <f t="shared" si="2"/>
        <v>2.8814956617333232E-2</v>
      </c>
      <c r="E51" s="5">
        <f t="shared" si="3"/>
        <v>6.5554593436137162E-2</v>
      </c>
      <c r="F51" s="5"/>
    </row>
    <row r="52" spans="1:6" x14ac:dyDescent="0.2">
      <c r="A52" s="1">
        <v>4.9000000000000004</v>
      </c>
      <c r="B52" s="5">
        <f t="shared" si="0"/>
        <v>0.05</v>
      </c>
      <c r="C52" s="5">
        <f t="shared" si="1"/>
        <v>-1.3052948764294707E-2</v>
      </c>
      <c r="D52" s="5">
        <f t="shared" si="2"/>
        <v>2.8664780676619251E-2</v>
      </c>
      <c r="E52" s="5">
        <f t="shared" si="3"/>
        <v>6.5611831912324545E-2</v>
      </c>
      <c r="F52" s="5"/>
    </row>
    <row r="53" spans="1:6" x14ac:dyDescent="0.2">
      <c r="A53" s="1">
        <v>5</v>
      </c>
      <c r="B53" s="5">
        <f t="shared" si="0"/>
        <v>0.05</v>
      </c>
      <c r="C53" s="5">
        <f t="shared" si="1"/>
        <v>-1.2850810019265418E-2</v>
      </c>
      <c r="D53" s="5">
        <f t="shared" si="2"/>
        <v>2.8508100192654168E-2</v>
      </c>
      <c r="E53" s="5">
        <f t="shared" si="3"/>
        <v>6.5657290173388755E-2</v>
      </c>
      <c r="F53" s="5"/>
    </row>
    <row r="54" spans="1:6" x14ac:dyDescent="0.2">
      <c r="A54" s="1">
        <v>5.0999999999999996</v>
      </c>
      <c r="B54" s="5">
        <f t="shared" si="0"/>
        <v>0.05</v>
      </c>
      <c r="C54" s="5">
        <f t="shared" si="1"/>
        <v>-1.2653781054886137E-2</v>
      </c>
      <c r="D54" s="5">
        <f t="shared" si="2"/>
        <v>2.8345493556702208E-2</v>
      </c>
      <c r="E54" s="5">
        <f t="shared" si="3"/>
        <v>6.5691712501816074E-2</v>
      </c>
      <c r="F54" s="5"/>
    </row>
    <row r="55" spans="1:6" x14ac:dyDescent="0.2">
      <c r="A55" s="1">
        <v>5.2</v>
      </c>
      <c r="B55" s="5">
        <f t="shared" si="0"/>
        <v>0.05</v>
      </c>
      <c r="C55" s="5">
        <f t="shared" si="1"/>
        <v>-1.2461701831730123E-2</v>
      </c>
      <c r="D55" s="5">
        <f t="shared" si="2"/>
        <v>2.8177504554938382E-2</v>
      </c>
      <c r="E55" s="5">
        <f t="shared" si="3"/>
        <v>6.5715802723208261E-2</v>
      </c>
      <c r="F55" s="5"/>
    </row>
    <row r="56" spans="1:6" x14ac:dyDescent="0.2">
      <c r="A56" s="1">
        <v>5.3</v>
      </c>
      <c r="B56" s="5">
        <f t="shared" si="0"/>
        <v>0.05</v>
      </c>
      <c r="C56" s="5">
        <f t="shared" si="1"/>
        <v>-1.2274417940711308E-2</v>
      </c>
      <c r="D56" s="5">
        <f t="shared" si="2"/>
        <v>2.8004644238846493E-2</v>
      </c>
      <c r="E56" s="5">
        <f t="shared" si="3"/>
        <v>6.5730226298135186E-2</v>
      </c>
      <c r="F56" s="5"/>
    </row>
    <row r="57" spans="1:6" x14ac:dyDescent="0.2">
      <c r="A57" s="1">
        <v>5.4</v>
      </c>
      <c r="B57" s="5">
        <f t="shared" si="0"/>
        <v>0.05</v>
      </c>
      <c r="C57" s="5">
        <f t="shared" si="1"/>
        <v>-1.2091780390410652E-2</v>
      </c>
      <c r="D57" s="5">
        <f t="shared" si="2"/>
        <v>2.7827392698626885E-2</v>
      </c>
      <c r="E57" s="5">
        <f t="shared" si="3"/>
        <v>6.5735612308216229E-2</v>
      </c>
      <c r="F57" s="5"/>
    </row>
    <row r="58" spans="1:6" x14ac:dyDescent="0.2">
      <c r="A58" s="1">
        <v>5.5</v>
      </c>
      <c r="B58" s="5">
        <f t="shared" si="0"/>
        <v>0.05</v>
      </c>
      <c r="C58" s="5">
        <f t="shared" si="1"/>
        <v>-1.1913645402823721E-2</v>
      </c>
      <c r="D58" s="5">
        <f t="shared" si="2"/>
        <v>2.764620074453988E-2</v>
      </c>
      <c r="E58" s="5">
        <f t="shared" si="3"/>
        <v>6.5732555341716167E-2</v>
      </c>
      <c r="F58" s="5"/>
    </row>
    <row r="59" spans="1:6" x14ac:dyDescent="0.2">
      <c r="A59" s="1">
        <v>5.6</v>
      </c>
      <c r="B59" s="5">
        <f t="shared" si="0"/>
        <v>0.05</v>
      </c>
      <c r="C59" s="5">
        <f t="shared" si="1"/>
        <v>-1.1739874217184778E-2</v>
      </c>
      <c r="D59" s="5">
        <f t="shared" si="2"/>
        <v>2.7461491500863279E-2</v>
      </c>
      <c r="E59" s="5">
        <f t="shared" si="3"/>
        <v>6.5721617283678507E-2</v>
      </c>
      <c r="F59" s="5"/>
    </row>
    <row r="60" spans="1:6" x14ac:dyDescent="0.2">
      <c r="A60" s="1">
        <v>5.7</v>
      </c>
      <c r="B60" s="5">
        <f t="shared" si="0"/>
        <v>0.05</v>
      </c>
      <c r="C60" s="5">
        <f t="shared" si="1"/>
        <v>-1.1570332901537072E-2</v>
      </c>
      <c r="D60" s="5">
        <f t="shared" si="2"/>
        <v>2.727366191690779E-2</v>
      </c>
      <c r="E60" s="5">
        <f t="shared" si="3"/>
        <v>6.5703329015370723E-2</v>
      </c>
      <c r="F60" s="5"/>
    </row>
    <row r="61" spans="1:6" x14ac:dyDescent="0.2">
      <c r="A61" s="1">
        <v>5.8</v>
      </c>
      <c r="B61" s="5">
        <f t="shared" si="0"/>
        <v>0.05</v>
      </c>
      <c r="C61" s="5">
        <f t="shared" si="1"/>
        <v>-1.1404892171733017E-2</v>
      </c>
      <c r="D61" s="5">
        <f t="shared" si="2"/>
        <v>2.7083084199310749E-2</v>
      </c>
      <c r="E61" s="5">
        <f t="shared" si="3"/>
        <v>6.5678192027577742E-2</v>
      </c>
      <c r="F61" s="5"/>
    </row>
    <row r="62" spans="1:6" x14ac:dyDescent="0.2">
      <c r="A62" s="1">
        <v>5.9</v>
      </c>
      <c r="B62" s="5">
        <f t="shared" si="0"/>
        <v>0.05</v>
      </c>
      <c r="C62" s="5">
        <f t="shared" si="1"/>
        <v>-1.1243427217560971E-2</v>
      </c>
      <c r="D62" s="5">
        <f t="shared" si="2"/>
        <v>2.6890107169616678E-2</v>
      </c>
      <c r="E62" s="5">
        <f t="shared" si="3"/>
        <v>6.5646679952055711E-2</v>
      </c>
      <c r="F62" s="5"/>
    </row>
    <row r="63" spans="1:6" x14ac:dyDescent="0.2">
      <c r="A63" s="1">
        <v>6</v>
      </c>
      <c r="B63" s="5">
        <f t="shared" si="0"/>
        <v>0.05</v>
      </c>
      <c r="C63" s="5">
        <f t="shared" si="1"/>
        <v>-1.1085817535708255E-2</v>
      </c>
      <c r="D63" s="5">
        <f t="shared" si="2"/>
        <v>2.6695057550951473E-2</v>
      </c>
      <c r="E63" s="5">
        <f t="shared" si="3"/>
        <v>6.5609240015243223E-2</v>
      </c>
      <c r="F63" s="5"/>
    </row>
    <row r="64" spans="1:6" x14ac:dyDescent="0.2">
      <c r="A64" s="1">
        <v>6.1</v>
      </c>
      <c r="B64" s="5">
        <f t="shared" si="0"/>
        <v>0.05</v>
      </c>
      <c r="C64" s="5">
        <f t="shared" si="1"/>
        <v>-1.093194676928199E-2</v>
      </c>
      <c r="D64" s="5">
        <f t="shared" si="2"/>
        <v>2.6498241187405881E-2</v>
      </c>
      <c r="E64" s="5">
        <f t="shared" si="3"/>
        <v>6.5566294418123894E-2</v>
      </c>
      <c r="F64" s="5"/>
    </row>
    <row r="65" spans="1:6" x14ac:dyDescent="0.2">
      <c r="A65" s="1">
        <v>6.2</v>
      </c>
      <c r="B65" s="5">
        <f t="shared" si="0"/>
        <v>0.05</v>
      </c>
      <c r="C65" s="5">
        <f t="shared" si="1"/>
        <v>-1.0781702553621122E-2</v>
      </c>
      <c r="D65" s="5">
        <f t="shared" si="2"/>
        <v>2.629994419956171E-2</v>
      </c>
      <c r="E65" s="5">
        <f t="shared" si="3"/>
        <v>6.5518241645940584E-2</v>
      </c>
      <c r="F65" s="5"/>
    </row>
    <row r="66" spans="1:6" x14ac:dyDescent="0.2">
      <c r="A66" s="1">
        <v>6.3</v>
      </c>
      <c r="B66" s="5">
        <f t="shared" si="0"/>
        <v>0.05</v>
      </c>
      <c r="C66" s="5">
        <f t="shared" si="1"/>
        <v>-1.0634976368143999E-2</v>
      </c>
      <c r="D66" s="5">
        <f t="shared" si="2"/>
        <v>2.6100434079421687E-2</v>
      </c>
      <c r="E66" s="5">
        <f t="shared" si="3"/>
        <v>6.5465457711277694E-2</v>
      </c>
      <c r="F66" s="5"/>
    </row>
    <row r="67" spans="1:6" x14ac:dyDescent="0.2">
      <c r="A67" s="1">
        <v>6.4</v>
      </c>
      <c r="B67" s="5">
        <f t="shared" si="0"/>
        <v>0.05</v>
      </c>
      <c r="C67" s="5">
        <f t="shared" si="1"/>
        <v>-1.0491663393986621E-2</v>
      </c>
      <c r="D67" s="5">
        <f t="shared" si="2"/>
        <v>2.5899960727839434E-2</v>
      </c>
      <c r="E67" s="5">
        <f t="shared" si="3"/>
        <v>6.5408297333852811E-2</v>
      </c>
      <c r="F67" s="5"/>
    </row>
    <row r="68" spans="1:6" x14ac:dyDescent="0.2">
      <c r="A68" s="1">
        <v>6.5</v>
      </c>
      <c r="B68" s="5">
        <f t="shared" si="0"/>
        <v>0.05</v>
      </c>
      <c r="C68" s="5">
        <f t="shared" si="1"/>
        <v>-1.0351662377196841E-2</v>
      </c>
      <c r="D68" s="5">
        <f t="shared" si="2"/>
        <v>2.5698757437390196E-2</v>
      </c>
      <c r="E68" s="5">
        <f t="shared" si="3"/>
        <v>6.5347095060193358E-2</v>
      </c>
      <c r="F68" s="5"/>
    </row>
    <row r="69" spans="1:6" x14ac:dyDescent="0.2">
      <c r="A69" s="1">
        <v>6.6</v>
      </c>
      <c r="B69" s="5">
        <f t="shared" ref="B69:B132" si="4">B$2</f>
        <v>0.05</v>
      </c>
      <c r="C69" s="5">
        <f t="shared" ref="C69:C132" si="5">C$2*(1-EXP(-$A69/E$2))/($A69/E$2)</f>
        <v>-1.0214875497259577E-2</v>
      </c>
      <c r="D69" s="5">
        <f t="shared" ref="D69:D132" si="6">D$2*((1-EXP(-$A69/E$2))/($A69/E$2)-EXP(-$A69/E$2))</f>
        <v>2.5497041823474786E-2</v>
      </c>
      <c r="E69" s="5">
        <f t="shared" ref="E69:E132" si="7">B69+C69+D69</f>
        <v>6.528216632621521E-2</v>
      </c>
      <c r="F69" s="5"/>
    </row>
    <row r="70" spans="1:6" x14ac:dyDescent="0.2">
      <c r="A70" s="1">
        <v>6.7</v>
      </c>
      <c r="B70" s="5">
        <f t="shared" si="4"/>
        <v>0.05</v>
      </c>
      <c r="C70" s="5">
        <f t="shared" si="5"/>
        <v>-1.0081208240737442E-2</v>
      </c>
      <c r="D70" s="5">
        <f t="shared" si="6"/>
        <v>2.5295016706308182E-2</v>
      </c>
      <c r="E70" s="5">
        <f t="shared" si="7"/>
        <v>6.5213808465570747E-2</v>
      </c>
      <c r="F70" s="5"/>
    </row>
    <row r="71" spans="1:6" x14ac:dyDescent="0.2">
      <c r="A71" s="1">
        <v>6.8</v>
      </c>
      <c r="B71" s="5">
        <f t="shared" si="4"/>
        <v>0.05</v>
      </c>
      <c r="C71" s="5">
        <f t="shared" si="5"/>
        <v>-9.9505692798201734E-3</v>
      </c>
      <c r="D71" s="5">
        <f t="shared" si="6"/>
        <v>2.5092870946310741E-2</v>
      </c>
      <c r="E71" s="5">
        <f t="shared" si="7"/>
        <v>6.5142301666490571E-2</v>
      </c>
      <c r="F71" s="5"/>
    </row>
    <row r="72" spans="1:6" x14ac:dyDescent="0.2">
      <c r="A72" s="1">
        <v>6.9</v>
      </c>
      <c r="B72" s="5">
        <f t="shared" si="4"/>
        <v>0.05</v>
      </c>
      <c r="C72" s="5">
        <f t="shared" si="5"/>
        <v>-9.8228703555848177E-3</v>
      </c>
      <c r="D72" s="5">
        <f t="shared" si="6"/>
        <v>2.4890780235292689E-2</v>
      </c>
      <c r="E72" s="5">
        <f t="shared" si="7"/>
        <v>6.5067909879707869E-2</v>
      </c>
      <c r="F72" s="5"/>
    </row>
    <row r="73" spans="1:6" x14ac:dyDescent="0.2">
      <c r="A73" s="1">
        <v>7</v>
      </c>
      <c r="B73" s="5">
        <f t="shared" si="4"/>
        <v>0.05</v>
      </c>
      <c r="C73" s="5">
        <f t="shared" si="5"/>
        <v>-9.6980261657768161E-3</v>
      </c>
      <c r="D73" s="5">
        <f t="shared" si="6"/>
        <v>2.4688907845701907E-2</v>
      </c>
      <c r="E73" s="5">
        <f t="shared" si="7"/>
        <v>6.4990881679925089E-2</v>
      </c>
      <c r="F73" s="5"/>
    </row>
    <row r="74" spans="1:6" x14ac:dyDescent="0.2">
      <c r="A74" s="1">
        <v>7.1</v>
      </c>
      <c r="B74" s="5">
        <f t="shared" si="4"/>
        <v>0.05</v>
      </c>
      <c r="C74" s="5">
        <f t="shared" si="5"/>
        <v>-9.5759542569300339E-3</v>
      </c>
      <c r="D74" s="5">
        <f t="shared" si="6"/>
        <v>2.4487405340090442E-2</v>
      </c>
      <c r="E74" s="5">
        <f t="shared" si="7"/>
        <v>6.4911451083160418E-2</v>
      </c>
      <c r="F74" s="5"/>
    </row>
    <row r="75" spans="1:6" x14ac:dyDescent="0.2">
      <c r="A75" s="1">
        <v>7.2</v>
      </c>
      <c r="B75" s="5">
        <f t="shared" si="4"/>
        <v>0.05</v>
      </c>
      <c r="C75" s="5">
        <f t="shared" si="5"/>
        <v>-9.4565749206513231E-3</v>
      </c>
      <c r="D75" s="5">
        <f t="shared" si="6"/>
        <v>2.4286413242845955E-2</v>
      </c>
      <c r="E75" s="5">
        <f t="shared" si="7"/>
        <v>6.4829838322194633E-2</v>
      </c>
      <c r="F75" s="5"/>
    </row>
    <row r="76" spans="1:6" x14ac:dyDescent="0.2">
      <c r="A76" s="1">
        <v>7.3</v>
      </c>
      <c r="B76" s="5">
        <f t="shared" si="4"/>
        <v>0.05</v>
      </c>
      <c r="C76" s="5">
        <f t="shared" si="5"/>
        <v>-9.3398110939023476E-3</v>
      </c>
      <c r="D76" s="5">
        <f t="shared" si="6"/>
        <v>2.4086061676131171E-2</v>
      </c>
      <c r="E76" s="5">
        <f t="shared" si="7"/>
        <v>6.4746250582228826E-2</v>
      </c>
      <c r="F76" s="5"/>
    </row>
    <row r="77" spans="1:6" x14ac:dyDescent="0.2">
      <c r="A77" s="1">
        <v>7.4</v>
      </c>
      <c r="B77" s="5">
        <f t="shared" si="4"/>
        <v>0.05</v>
      </c>
      <c r="C77" s="5">
        <f t="shared" si="5"/>
        <v>-9.2255882631184106E-3</v>
      </c>
      <c r="D77" s="5">
        <f t="shared" si="6"/>
        <v>2.3886470961875808E-2</v>
      </c>
      <c r="E77" s="5">
        <f t="shared" si="7"/>
        <v>6.4660882698757402E-2</v>
      </c>
      <c r="F77" s="5"/>
    </row>
    <row r="78" spans="1:6" x14ac:dyDescent="0.2">
      <c r="A78" s="1">
        <v>7.5</v>
      </c>
      <c r="B78" s="5">
        <f t="shared" si="4"/>
        <v>0.05</v>
      </c>
      <c r="C78" s="5">
        <f t="shared" si="5"/>
        <v>-9.1138343720105833E-3</v>
      </c>
      <c r="D78" s="5">
        <f t="shared" si="6"/>
        <v>2.3687752191572181E-2</v>
      </c>
      <c r="E78" s="5">
        <f t="shared" si="7"/>
        <v>6.4573917819561594E-2</v>
      </c>
      <c r="F78" s="5"/>
    </row>
    <row r="79" spans="1:6" x14ac:dyDescent="0.2">
      <c r="A79" s="1">
        <v>7.6</v>
      </c>
      <c r="B79" s="5">
        <f t="shared" si="4"/>
        <v>0.05</v>
      </c>
      <c r="C79" s="5">
        <f t="shared" si="5"/>
        <v>-9.0044797329037387E-3</v>
      </c>
      <c r="D79" s="5">
        <f t="shared" si="6"/>
        <v>2.3490007765536981E-2</v>
      </c>
      <c r="E79" s="5">
        <f t="shared" si="7"/>
        <v>6.4485528032633244E-2</v>
      </c>
      <c r="F79" s="5"/>
    </row>
    <row r="80" spans="1:6" x14ac:dyDescent="0.2">
      <c r="A80" s="1">
        <v>7.7</v>
      </c>
      <c r="B80" s="5">
        <f t="shared" si="4"/>
        <v>0.05</v>
      </c>
      <c r="C80" s="5">
        <f t="shared" si="5"/>
        <v>-8.8974569414692981E-3</v>
      </c>
      <c r="D80" s="5">
        <f t="shared" si="6"/>
        <v>2.3293331903217418E-2</v>
      </c>
      <c r="E80" s="5">
        <f t="shared" si="7"/>
        <v>6.4395874961748117E-2</v>
      </c>
      <c r="F80" s="5"/>
    </row>
    <row r="81" spans="1:6" x14ac:dyDescent="0.2">
      <c r="A81" s="1">
        <v>7.8</v>
      </c>
      <c r="B81" s="5">
        <f t="shared" si="4"/>
        <v>0.05</v>
      </c>
      <c r="C81" s="5">
        <f t="shared" si="5"/>
        <v>-8.7927007947171416E-3</v>
      </c>
      <c r="D81" s="5">
        <f t="shared" si="6"/>
        <v>2.3097811126039966E-2</v>
      </c>
      <c r="E81" s="5">
        <f t="shared" si="7"/>
        <v>6.4305110331322829E-2</v>
      </c>
      <c r="F81" s="5"/>
    </row>
    <row r="82" spans="1:6" x14ac:dyDescent="0.2">
      <c r="A82" s="1">
        <v>7.9</v>
      </c>
      <c r="B82" s="5">
        <f t="shared" si="4"/>
        <v>0.05</v>
      </c>
      <c r="C82" s="5">
        <f t="shared" si="5"/>
        <v>-8.6901482121168258E-3</v>
      </c>
      <c r="D82" s="5">
        <f t="shared" si="6"/>
        <v>2.2903524714223661E-2</v>
      </c>
      <c r="E82" s="5">
        <f t="shared" si="7"/>
        <v>6.4213376502106845E-2</v>
      </c>
      <c r="F82" s="5"/>
    </row>
    <row r="83" spans="1:6" x14ac:dyDescent="0.2">
      <c r="A83" s="1">
        <v>8</v>
      </c>
      <c r="B83" s="5">
        <f t="shared" si="4"/>
        <v>0.05</v>
      </c>
      <c r="C83" s="5">
        <f t="shared" si="5"/>
        <v>-8.5897381597235759E-3</v>
      </c>
      <c r="D83" s="5">
        <f t="shared" si="6"/>
        <v>2.2710545138908231E-2</v>
      </c>
      <c r="E83" s="5">
        <f t="shared" si="7"/>
        <v>6.4120806979184652E-2</v>
      </c>
      <c r="F83" s="5"/>
    </row>
    <row r="84" spans="1:6" x14ac:dyDescent="0.2">
      <c r="A84" s="1">
        <v>8.1</v>
      </c>
      <c r="B84" s="5">
        <f t="shared" si="4"/>
        <v>0.05</v>
      </c>
      <c r="C84" s="5">
        <f t="shared" si="5"/>
        <v>-8.4914115771895643E-3</v>
      </c>
      <c r="D84" s="5">
        <f t="shared" si="6"/>
        <v>2.2518938470877974E-2</v>
      </c>
      <c r="E84" s="5">
        <f t="shared" si="7"/>
        <v>6.4027526893688416E-2</v>
      </c>
      <c r="F84" s="5"/>
    </row>
    <row r="85" spans="1:6" x14ac:dyDescent="0.2">
      <c r="A85" s="1">
        <v>8.1999999999999993</v>
      </c>
      <c r="B85" s="5">
        <f t="shared" si="4"/>
        <v>0.05</v>
      </c>
      <c r="C85" s="5">
        <f t="shared" si="5"/>
        <v>-8.3951113075459438E-3</v>
      </c>
      <c r="D85" s="5">
        <f t="shared" si="6"/>
        <v>2.2328764767097997E-2</v>
      </c>
      <c r="E85" s="5">
        <f t="shared" si="7"/>
        <v>6.3933653459552056E-2</v>
      </c>
      <c r="F85" s="5"/>
    </row>
    <row r="86" spans="1:6" x14ac:dyDescent="0.2">
      <c r="A86" s="1">
        <v>8.3000000000000007</v>
      </c>
      <c r="B86" s="5">
        <f t="shared" si="4"/>
        <v>0.05</v>
      </c>
      <c r="C86" s="5">
        <f t="shared" si="5"/>
        <v>-8.3007820296458062E-3</v>
      </c>
      <c r="D86" s="5">
        <f t="shared" si="6"/>
        <v>2.2140078436216851E-2</v>
      </c>
      <c r="E86" s="5">
        <f t="shared" si="7"/>
        <v>6.3839296406571044E-2</v>
      </c>
      <c r="F86" s="5"/>
    </row>
    <row r="87" spans="1:6" x14ac:dyDescent="0.2">
      <c r="A87" s="1">
        <v>8.4</v>
      </c>
      <c r="B87" s="5">
        <f t="shared" si="4"/>
        <v>0.05</v>
      </c>
      <c r="C87" s="5">
        <f t="shared" si="5"/>
        <v>-8.2083701931626868E-3</v>
      </c>
      <c r="D87" s="5">
        <f t="shared" si="6"/>
        <v>2.1952928584131334E-2</v>
      </c>
      <c r="E87" s="5">
        <f t="shared" si="7"/>
        <v>6.3744558390968653E-2</v>
      </c>
      <c r="F87" s="5"/>
    </row>
    <row r="88" spans="1:6" x14ac:dyDescent="0.2">
      <c r="A88" s="1">
        <v>8.5</v>
      </c>
      <c r="B88" s="5">
        <f t="shared" si="4"/>
        <v>0.05</v>
      </c>
      <c r="C88" s="5">
        <f t="shared" si="5"/>
        <v>-8.1178239560435357E-3</v>
      </c>
      <c r="D88" s="5">
        <f t="shared" si="6"/>
        <v>2.1767359340653034E-2</v>
      </c>
      <c r="E88" s="5">
        <f t="shared" si="7"/>
        <v>6.3649535384609504E-2</v>
      </c>
      <c r="F88" s="5"/>
    </row>
    <row r="89" spans="1:6" x14ac:dyDescent="0.2">
      <c r="A89" s="1">
        <v>8.6</v>
      </c>
      <c r="B89" s="5">
        <f t="shared" si="4"/>
        <v>0.05</v>
      </c>
      <c r="C89" s="5">
        <f t="shared" si="5"/>
        <v>-8.0290931243192955E-3</v>
      </c>
      <c r="D89" s="5">
        <f t="shared" si="6"/>
        <v>2.1583410168263609E-2</v>
      </c>
      <c r="E89" s="5">
        <f t="shared" si="7"/>
        <v>6.3554317043944319E-2</v>
      </c>
      <c r="F89" s="5"/>
    </row>
    <row r="90" spans="1:6" x14ac:dyDescent="0.2">
      <c r="A90" s="1">
        <v>8.6999999999999993</v>
      </c>
      <c r="B90" s="5">
        <f t="shared" si="4"/>
        <v>0.05</v>
      </c>
      <c r="C90" s="5">
        <f t="shared" si="5"/>
        <v>-7.9421290941800483E-3</v>
      </c>
      <c r="D90" s="5">
        <f t="shared" si="6"/>
        <v>2.1401116153895006E-2</v>
      </c>
      <c r="E90" s="5">
        <f t="shared" si="7"/>
        <v>6.3458987059714964E-2</v>
      </c>
      <c r="F90" s="5"/>
    </row>
    <row r="91" spans="1:6" x14ac:dyDescent="0.2">
      <c r="A91" s="1">
        <v>8.8000000000000007</v>
      </c>
      <c r="B91" s="5">
        <f t="shared" si="4"/>
        <v>0.05</v>
      </c>
      <c r="C91" s="5">
        <f t="shared" si="5"/>
        <v>-7.8568847962255921E-3</v>
      </c>
      <c r="D91" s="5">
        <f t="shared" si="6"/>
        <v>2.1220508284623421E-2</v>
      </c>
      <c r="E91" s="5">
        <f t="shared" si="7"/>
        <v>6.336362348839783E-2</v>
      </c>
      <c r="F91" s="5"/>
    </row>
    <row r="92" spans="1:6" x14ac:dyDescent="0.2">
      <c r="A92" s="1">
        <v>8.9</v>
      </c>
      <c r="B92" s="5">
        <f t="shared" si="4"/>
        <v>0.05</v>
      </c>
      <c r="C92" s="5">
        <f t="shared" si="5"/>
        <v>-7.7733146418058783E-3</v>
      </c>
      <c r="D92" s="5">
        <f t="shared" si="6"/>
        <v>2.1041613708120108E-2</v>
      </c>
      <c r="E92" s="5">
        <f t="shared" si="7"/>
        <v>6.3268299066314232E-2</v>
      </c>
      <c r="F92" s="5"/>
    </row>
    <row r="93" spans="1:6" x14ac:dyDescent="0.2">
      <c r="A93" s="1">
        <v>9</v>
      </c>
      <c r="B93" s="5">
        <f t="shared" si="4"/>
        <v>0.05</v>
      </c>
      <c r="C93" s="5">
        <f t="shared" si="5"/>
        <v>-7.6913744713692266E-3</v>
      </c>
      <c r="D93" s="5">
        <f t="shared" si="6"/>
        <v>2.0864455978659279E-2</v>
      </c>
      <c r="E93" s="5">
        <f t="shared" si="7"/>
        <v>6.3173081507290049E-2</v>
      </c>
      <c r="F93" s="5"/>
    </row>
    <row r="94" spans="1:6" x14ac:dyDescent="0.2">
      <c r="A94" s="1">
        <v>9.1</v>
      </c>
      <c r="B94" s="5">
        <f t="shared" si="4"/>
        <v>0.05</v>
      </c>
      <c r="C94" s="5">
        <f t="shared" si="5"/>
        <v>-7.6110215047395973E-3</v>
      </c>
      <c r="D94" s="5">
        <f t="shared" si="6"/>
        <v>2.0689055289442149E-2</v>
      </c>
      <c r="E94" s="5">
        <f t="shared" si="7"/>
        <v>6.3078033784702559E-2</v>
      </c>
      <c r="F94" s="5"/>
    </row>
    <row r="95" spans="1:6" x14ac:dyDescent="0.2">
      <c r="A95" s="1">
        <v>9.1999999999999993</v>
      </c>
      <c r="B95" s="5">
        <f t="shared" si="4"/>
        <v>0.05</v>
      </c>
      <c r="C95" s="5">
        <f t="shared" si="5"/>
        <v>-7.5322142932473541E-3</v>
      </c>
      <c r="D95" s="5">
        <f t="shared" si="6"/>
        <v>2.0515428691957657E-2</v>
      </c>
      <c r="E95" s="5">
        <f t="shared" si="7"/>
        <v>6.298321439871031E-2</v>
      </c>
      <c r="F95" s="5"/>
    </row>
    <row r="96" spans="1:6" x14ac:dyDescent="0.2">
      <c r="A96" s="1">
        <v>9.3000000000000007</v>
      </c>
      <c r="B96" s="5">
        <f t="shared" si="4"/>
        <v>0.05</v>
      </c>
      <c r="C96" s="5">
        <f t="shared" si="5"/>
        <v>-7.4549126736410702E-3</v>
      </c>
      <c r="D96" s="5">
        <f t="shared" si="6"/>
        <v>2.0343590303062993E-2</v>
      </c>
      <c r="E96" s="5">
        <f t="shared" si="7"/>
        <v>6.2888677629421935E-2</v>
      </c>
      <c r="F96" s="5"/>
    </row>
    <row r="97" spans="1:6" x14ac:dyDescent="0.2">
      <c r="A97" s="1">
        <v>9.4</v>
      </c>
      <c r="B97" s="5">
        <f t="shared" si="4"/>
        <v>0.05</v>
      </c>
      <c r="C97" s="5">
        <f t="shared" si="5"/>
        <v>-7.3790777237107766E-3</v>
      </c>
      <c r="D97" s="5">
        <f t="shared" si="6"/>
        <v>2.0173551500432638E-2</v>
      </c>
      <c r="E97" s="5">
        <f t="shared" si="7"/>
        <v>6.2794473776721871E-2</v>
      </c>
      <c r="F97" s="5"/>
    </row>
    <row r="98" spans="1:6" x14ac:dyDescent="0.2">
      <c r="A98" s="1">
        <v>9.5</v>
      </c>
      <c r="B98" s="5">
        <f t="shared" si="4"/>
        <v>0.05</v>
      </c>
      <c r="C98" s="5">
        <f t="shared" si="5"/>
        <v>-7.3046717195559534E-3</v>
      </c>
      <c r="D98" s="5">
        <f t="shared" si="6"/>
        <v>2.0005321106990659E-2</v>
      </c>
      <c r="E98" s="5">
        <f t="shared" si="7"/>
        <v>6.2700649387434707E-2</v>
      </c>
      <c r="F98" s="5"/>
    </row>
    <row r="99" spans="1:6" x14ac:dyDescent="0.2">
      <c r="A99" s="1">
        <v>9.6</v>
      </c>
      <c r="B99" s="5">
        <f t="shared" si="4"/>
        <v>0.05</v>
      </c>
      <c r="C99" s="5">
        <f t="shared" si="5"/>
        <v>-7.2316580944342306E-3</v>
      </c>
      <c r="D99" s="5">
        <f t="shared" si="6"/>
        <v>1.9838905564910081E-2</v>
      </c>
      <c r="E99" s="5">
        <f t="shared" si="7"/>
        <v>6.2607247470475857E-2</v>
      </c>
      <c r="F99" s="5"/>
    </row>
    <row r="100" spans="1:6" x14ac:dyDescent="0.2">
      <c r="A100" s="1">
        <v>9.6999999999999993</v>
      </c>
      <c r="B100" s="5">
        <f t="shared" si="4"/>
        <v>0.05</v>
      </c>
      <c r="C100" s="5">
        <f t="shared" si="5"/>
        <v>-7.1600013991292991E-3</v>
      </c>
      <c r="D100" s="5">
        <f t="shared" si="6"/>
        <v>1.9674309099732563E-2</v>
      </c>
      <c r="E100" s="5">
        <f t="shared" si="7"/>
        <v>6.2514307700603261E-2</v>
      </c>
      <c r="F100" s="5"/>
    </row>
    <row r="101" spans="1:6" x14ac:dyDescent="0.2">
      <c r="A101" s="1">
        <v>9.8000000000000007</v>
      </c>
      <c r="B101" s="5">
        <f t="shared" si="4"/>
        <v>0.05</v>
      </c>
      <c r="C101" s="5">
        <f t="shared" si="5"/>
        <v>-7.0896672637791123E-3</v>
      </c>
      <c r="D101" s="5">
        <f t="shared" si="6"/>
        <v>1.9511533875133602E-2</v>
      </c>
      <c r="E101" s="5">
        <f t="shared" si="7"/>
        <v>6.2421866611354494E-2</v>
      </c>
      <c r="F101" s="5"/>
    </row>
    <row r="102" spans="1:6" x14ac:dyDescent="0.2">
      <c r="A102" s="1">
        <v>9.9</v>
      </c>
      <c r="B102" s="5">
        <f t="shared" si="4"/>
        <v>0.05</v>
      </c>
      <c r="C102" s="5">
        <f t="shared" si="5"/>
        <v>-7.020622361107713E-3</v>
      </c>
      <c r="D102" s="5">
        <f t="shared" si="6"/>
        <v>1.9350580138831109E-2</v>
      </c>
      <c r="E102" s="5">
        <f t="shared" si="7"/>
        <v>6.2329957777723405E-2</v>
      </c>
      <c r="F102" s="5"/>
    </row>
    <row r="103" spans="1:6" x14ac:dyDescent="0.2">
      <c r="A103" s="1">
        <v>10</v>
      </c>
      <c r="B103" s="5">
        <f t="shared" si="4"/>
        <v>0.05</v>
      </c>
      <c r="C103" s="5">
        <f t="shared" si="5"/>
        <v>-6.9528343710064024E-3</v>
      </c>
      <c r="D103" s="5">
        <f t="shared" si="6"/>
        <v>1.9191446360109745E-2</v>
      </c>
      <c r="E103" s="5">
        <f t="shared" si="7"/>
        <v>6.223861198910334E-2</v>
      </c>
      <c r="F103" s="5"/>
    </row>
    <row r="104" spans="1:6" x14ac:dyDescent="0.2">
      <c r="A104" s="1">
        <v>10.1</v>
      </c>
      <c r="B104" s="5">
        <f t="shared" si="4"/>
        <v>0.05</v>
      </c>
      <c r="C104" s="5">
        <f t="shared" si="5"/>
        <v>-6.8862719464120852E-3</v>
      </c>
      <c r="D104" s="5">
        <f t="shared" si="6"/>
        <v>1.9034129359408888E-2</v>
      </c>
      <c r="E104" s="5">
        <f t="shared" si="7"/>
        <v>6.2147857412996804E-2</v>
      </c>
      <c r="F104" s="5"/>
    </row>
    <row r="105" spans="1:6" x14ac:dyDescent="0.2">
      <c r="A105" s="1">
        <v>10.199999999999999</v>
      </c>
      <c r="B105" s="5">
        <f t="shared" si="4"/>
        <v>0.05</v>
      </c>
      <c r="C105" s="5">
        <f t="shared" si="5"/>
        <v>-6.8209046804327371E-3</v>
      </c>
      <c r="D105" s="5">
        <f t="shared" si="6"/>
        <v>1.8878624430399112E-2</v>
      </c>
      <c r="E105" s="5">
        <f t="shared" si="7"/>
        <v>6.2057719749966378E-2</v>
      </c>
      <c r="F105" s="5"/>
    </row>
    <row r="106" spans="1:6" x14ac:dyDescent="0.2">
      <c r="A106" s="1">
        <v>10.3</v>
      </c>
      <c r="B106" s="5">
        <f t="shared" si="4"/>
        <v>0.05</v>
      </c>
      <c r="C106" s="5">
        <f t="shared" si="5"/>
        <v>-6.7567030746719468E-3</v>
      </c>
      <c r="D106" s="5">
        <f t="shared" si="6"/>
        <v>1.8724925454949918E-2</v>
      </c>
      <c r="E106" s="5">
        <f t="shared" si="7"/>
        <v>6.1968222380277979E-2</v>
      </c>
      <c r="F106" s="5"/>
    </row>
    <row r="107" spans="1:6" x14ac:dyDescent="0.2">
      <c r="A107" s="1">
        <v>10.4</v>
      </c>
      <c r="B107" s="5">
        <f t="shared" si="4"/>
        <v>0.05</v>
      </c>
      <c r="C107" s="5">
        <f t="shared" si="5"/>
        <v>-6.6936385087064182E-3</v>
      </c>
      <c r="D107" s="5">
        <f t="shared" si="6"/>
        <v>1.8573025011370831E-2</v>
      </c>
      <c r="E107" s="5">
        <f t="shared" si="7"/>
        <v>6.1879386502664419E-2</v>
      </c>
      <c r="F107" s="5"/>
    </row>
    <row r="108" spans="1:6" x14ac:dyDescent="0.2">
      <c r="A108" s="1">
        <v>10.5</v>
      </c>
      <c r="B108" s="5">
        <f t="shared" si="4"/>
        <v>0.05</v>
      </c>
      <c r="C108" s="5">
        <f t="shared" si="5"/>
        <v>-6.6316832106721249E-3</v>
      </c>
      <c r="D108" s="5">
        <f t="shared" si="6"/>
        <v>1.8422914476287931E-2</v>
      </c>
      <c r="E108" s="5">
        <f t="shared" si="7"/>
        <v>6.1791231265615809E-2</v>
      </c>
      <c r="F108" s="5"/>
    </row>
    <row r="109" spans="1:6" x14ac:dyDescent="0.2">
      <c r="A109" s="1">
        <v>10.6</v>
      </c>
      <c r="B109" s="5">
        <f t="shared" si="4"/>
        <v>0.05</v>
      </c>
      <c r="C109" s="5">
        <f t="shared" si="5"/>
        <v>-6.570810228916632E-3</v>
      </c>
      <c r="D109" s="5">
        <f t="shared" si="6"/>
        <v>1.8274584120499354E-2</v>
      </c>
      <c r="E109" s="5">
        <f t="shared" si="7"/>
        <v>6.1703773891582728E-2</v>
      </c>
      <c r="F109" s="5"/>
    </row>
    <row r="110" spans="1:6" x14ac:dyDescent="0.2">
      <c r="A110" s="1">
        <v>10.7</v>
      </c>
      <c r="B110" s="5">
        <f t="shared" si="4"/>
        <v>0.05</v>
      </c>
      <c r="C110" s="5">
        <f t="shared" si="5"/>
        <v>-6.5109934046767484E-3</v>
      </c>
      <c r="D110" s="5">
        <f t="shared" si="6"/>
        <v>1.8128023199135274E-2</v>
      </c>
      <c r="E110" s="5">
        <f t="shared" si="7"/>
        <v>6.161702979445853E-2</v>
      </c>
      <c r="F110" s="5"/>
    </row>
    <row r="111" spans="1:6" x14ac:dyDescent="0.2">
      <c r="A111" s="1">
        <v>10.8</v>
      </c>
      <c r="B111" s="5">
        <f t="shared" si="4"/>
        <v>0.05</v>
      </c>
      <c r="C111" s="5">
        <f t="shared" si="5"/>
        <v>-6.4522073457423251E-3</v>
      </c>
      <c r="D111" s="5">
        <f t="shared" si="6"/>
        <v>1.7983220036431088E-2</v>
      </c>
      <c r="E111" s="5">
        <f t="shared" si="7"/>
        <v>6.1531012690688766E-2</v>
      </c>
      <c r="F111" s="5"/>
    </row>
    <row r="112" spans="1:6" x14ac:dyDescent="0.2">
      <c r="A112" s="1">
        <v>10.9</v>
      </c>
      <c r="B112" s="5">
        <f t="shared" si="4"/>
        <v>0.05</v>
      </c>
      <c r="C112" s="5">
        <f t="shared" si="5"/>
        <v>-6.3944274010685623E-3</v>
      </c>
      <c r="D112" s="5">
        <f t="shared" si="6"/>
        <v>1.7840162105406374E-2</v>
      </c>
      <c r="E112" s="5">
        <f t="shared" si="7"/>
        <v>6.1445734704337812E-2</v>
      </c>
      <c r="F112" s="5"/>
    </row>
    <row r="113" spans="1:6" x14ac:dyDescent="0.2">
      <c r="A113" s="1">
        <v>11</v>
      </c>
      <c r="B113" s="5">
        <f t="shared" si="4"/>
        <v>0.05</v>
      </c>
      <c r="C113" s="5">
        <f t="shared" si="5"/>
        <v>-6.337629636300684E-3</v>
      </c>
      <c r="D113" s="5">
        <f t="shared" si="6"/>
        <v>1.7698836102726975E-2</v>
      </c>
      <c r="E113" s="5">
        <f t="shared" si="7"/>
        <v>6.1361206466426295E-2</v>
      </c>
      <c r="F113" s="5"/>
    </row>
    <row r="114" spans="1:6" x14ac:dyDescent="0.2">
      <c r="A114" s="1">
        <v>11.1</v>
      </c>
      <c r="B114" s="5">
        <f t="shared" si="4"/>
        <v>0.05</v>
      </c>
      <c r="C114" s="5">
        <f t="shared" si="5"/>
        <v>-6.2817908101762765E-3</v>
      </c>
      <c r="D114" s="5">
        <f t="shared" si="6"/>
        <v>1.7559228019013176E-2</v>
      </c>
      <c r="E114" s="5">
        <f t="shared" si="7"/>
        <v>6.1277437208836903E-2</v>
      </c>
      <c r="F114" s="5"/>
    </row>
    <row r="115" spans="1:6" x14ac:dyDescent="0.2">
      <c r="A115" s="1">
        <v>11.2</v>
      </c>
      <c r="B115" s="5">
        <f t="shared" si="4"/>
        <v>0.05</v>
      </c>
      <c r="C115" s="5">
        <f t="shared" si="5"/>
        <v>-6.2268883517719821E-3</v>
      </c>
      <c r="D115" s="5">
        <f t="shared" si="6"/>
        <v>1.7421323204843086E-2</v>
      </c>
      <c r="E115" s="5">
        <f t="shared" si="7"/>
        <v>6.1194434853071106E-2</v>
      </c>
      <c r="F115" s="5"/>
    </row>
    <row r="116" spans="1:6" x14ac:dyDescent="0.2">
      <c r="A116" s="1">
        <v>11.3</v>
      </c>
      <c r="B116" s="5">
        <f t="shared" si="4"/>
        <v>0.05</v>
      </c>
      <c r="C116" s="5">
        <f t="shared" si="5"/>
        <v>-6.1729003385624917E-3</v>
      </c>
      <c r="D116" s="5">
        <f t="shared" si="6"/>
        <v>1.7285106432687335E-2</v>
      </c>
      <c r="E116" s="5">
        <f t="shared" si="7"/>
        <v>6.1112206094124849E-2</v>
      </c>
      <c r="F116" s="5"/>
    </row>
    <row r="117" spans="1:6" x14ac:dyDescent="0.2">
      <c r="A117" s="1">
        <v>11.4</v>
      </c>
      <c r="B117" s="5">
        <f t="shared" si="4"/>
        <v>0.05</v>
      </c>
      <c r="C117" s="5">
        <f t="shared" si="5"/>
        <v>-6.1198054752611428E-3</v>
      </c>
      <c r="D117" s="5">
        <f t="shared" si="6"/>
        <v>1.7150561954998991E-2</v>
      </c>
      <c r="E117" s="5">
        <f t="shared" si="7"/>
        <v>6.1030756479737852E-2</v>
      </c>
      <c r="F117" s="5"/>
    </row>
    <row r="118" spans="1:6" x14ac:dyDescent="0.2">
      <c r="A118" s="1">
        <v>11.5</v>
      </c>
      <c r="B118" s="5">
        <f t="shared" si="4"/>
        <v>0.05</v>
      </c>
      <c r="C118" s="5">
        <f t="shared" si="5"/>
        <v>-6.06758307341255E-3</v>
      </c>
      <c r="D118" s="5">
        <f t="shared" si="6"/>
        <v>1.7017673558670603E-2</v>
      </c>
      <c r="E118" s="5">
        <f t="shared" si="7"/>
        <v>6.0950090485258054E-2</v>
      </c>
      <c r="F118" s="5"/>
    </row>
    <row r="119" spans="1:6" x14ac:dyDescent="0.2">
      <c r="A119" s="1">
        <v>11.6</v>
      </c>
      <c r="B119" s="5">
        <f t="shared" si="4"/>
        <v>0.05</v>
      </c>
      <c r="C119" s="5">
        <f t="shared" si="5"/>
        <v>-6.0162130317089396E-3</v>
      </c>
      <c r="D119" s="5">
        <f t="shared" si="6"/>
        <v>1.6886424616059388E-2</v>
      </c>
      <c r="E119" s="5">
        <f t="shared" si="7"/>
        <v>6.087021158435045E-2</v>
      </c>
      <c r="F119" s="5"/>
    </row>
    <row r="120" spans="1:6" x14ac:dyDescent="0.2">
      <c r="A120" s="1">
        <v>11.7</v>
      </c>
      <c r="B120" s="5">
        <f t="shared" si="4"/>
        <v>0.05</v>
      </c>
      <c r="C120" s="5">
        <f t="shared" si="5"/>
        <v>-5.9656758170028908E-3</v>
      </c>
      <c r="D120" s="5">
        <f t="shared" si="6"/>
        <v>1.6756798132770864E-2</v>
      </c>
      <c r="E120" s="5">
        <f t="shared" si="7"/>
        <v>6.079112231576797E-2</v>
      </c>
      <c r="F120" s="5"/>
    </row>
    <row r="121" spans="1:6" x14ac:dyDescent="0.2">
      <c r="A121" s="1">
        <v>11.8</v>
      </c>
      <c r="B121" s="5">
        <f t="shared" si="4"/>
        <v>0.05</v>
      </c>
      <c r="C121" s="5">
        <f t="shared" si="5"/>
        <v>-5.9159524459903579E-3</v>
      </c>
      <c r="D121" s="5">
        <f t="shared" si="6"/>
        <v>1.6628776792381325E-2</v>
      </c>
      <c r="E121" s="5">
        <f t="shared" si="7"/>
        <v>6.071282434639097E-2</v>
      </c>
      <c r="F121" s="5"/>
    </row>
    <row r="122" spans="1:6" x14ac:dyDescent="0.2">
      <c r="A122" s="1">
        <v>11.9</v>
      </c>
      <c r="B122" s="5">
        <f t="shared" si="4"/>
        <v>0.05</v>
      </c>
      <c r="C122" s="5">
        <f t="shared" si="5"/>
        <v>-5.8670244675387744E-3</v>
      </c>
      <c r="D122" s="5">
        <f t="shared" si="6"/>
        <v>1.6502342998269932E-2</v>
      </c>
      <c r="E122" s="5">
        <f t="shared" si="7"/>
        <v>6.0635318530731161E-2</v>
      </c>
      <c r="F122" s="5"/>
    </row>
    <row r="123" spans="1:6" x14ac:dyDescent="0.2">
      <c r="A123" s="1">
        <v>12</v>
      </c>
      <c r="B123" s="5">
        <f t="shared" si="4"/>
        <v>0.05</v>
      </c>
      <c r="C123" s="5">
        <f t="shared" si="5"/>
        <v>-5.8188739456361133E-3</v>
      </c>
      <c r="D123" s="5">
        <f t="shared" si="6"/>
        <v>1.637747891272226E-2</v>
      </c>
      <c r="E123" s="5">
        <f t="shared" si="7"/>
        <v>6.0558604967086149E-2</v>
      </c>
      <c r="F123" s="5"/>
    </row>
    <row r="124" spans="1:6" x14ac:dyDescent="0.2">
      <c r="A124" s="1">
        <v>12.1</v>
      </c>
      <c r="B124" s="5">
        <f t="shared" si="4"/>
        <v>0.05</v>
      </c>
      <c r="C124" s="5">
        <f t="shared" si="5"/>
        <v>-5.7714834429376605E-3</v>
      </c>
      <c r="D124" s="5">
        <f t="shared" si="6"/>
        <v>1.6254166493458577E-2</v>
      </c>
      <c r="E124" s="5">
        <f t="shared" si="7"/>
        <v>6.0482683050520916E-2</v>
      </c>
      <c r="F124" s="5"/>
    </row>
    <row r="125" spans="1:6" x14ac:dyDescent="0.2">
      <c r="A125" s="1">
        <v>12.2</v>
      </c>
      <c r="B125" s="5">
        <f t="shared" si="4"/>
        <v>0.05</v>
      </c>
      <c r="C125" s="5">
        <f t="shared" si="5"/>
        <v>-5.7248360048881971E-3</v>
      </c>
      <c r="D125" s="5">
        <f t="shared" si="6"/>
        <v>1.6132387527731981E-2</v>
      </c>
      <c r="E125" s="5">
        <f t="shared" si="7"/>
        <v>6.0407551522843786E-2</v>
      </c>
      <c r="F125" s="5"/>
    </row>
    <row r="126" spans="1:6" x14ac:dyDescent="0.2">
      <c r="A126" s="1">
        <v>12.3</v>
      </c>
      <c r="B126" s="5">
        <f t="shared" si="4"/>
        <v>0.05</v>
      </c>
      <c r="C126" s="5">
        <f t="shared" si="5"/>
        <v>-5.6789151443981598E-3</v>
      </c>
      <c r="D126" s="5">
        <f t="shared" si="6"/>
        <v>1.6012123664133827E-2</v>
      </c>
      <c r="E126" s="5">
        <f t="shared" si="7"/>
        <v>6.033320851973567E-2</v>
      </c>
      <c r="F126" s="5"/>
    </row>
    <row r="127" spans="1:6" x14ac:dyDescent="0.2">
      <c r="A127" s="1">
        <v>12.4</v>
      </c>
      <c r="B127" s="5">
        <f t="shared" si="4"/>
        <v>0.05</v>
      </c>
      <c r="C127" s="5">
        <f t="shared" si="5"/>
        <v>-5.6337048270531697E-3</v>
      </c>
      <c r="D127" s="5">
        <f t="shared" si="6"/>
        <v>1.5893356442236627E-2</v>
      </c>
      <c r="E127" s="5">
        <f t="shared" si="7"/>
        <v>6.0259651615183457E-2</v>
      </c>
      <c r="F127" s="5"/>
    </row>
    <row r="128" spans="1:6" x14ac:dyDescent="0.2">
      <c r="A128" s="1">
        <v>12.5</v>
      </c>
      <c r="B128" s="5">
        <f t="shared" si="4"/>
        <v>0.05</v>
      </c>
      <c r="C128" s="5">
        <f t="shared" si="5"/>
        <v>-5.589189456837125E-3</v>
      </c>
      <c r="D128" s="5">
        <f t="shared" si="6"/>
        <v>1.5776067320197585E-2</v>
      </c>
      <c r="E128" s="5">
        <f t="shared" si="7"/>
        <v>6.0186877863360466E-2</v>
      </c>
      <c r="F128" s="5"/>
    </row>
    <row r="129" spans="1:6" x14ac:dyDescent="0.2">
      <c r="A129" s="1">
        <v>12.6</v>
      </c>
      <c r="B129" s="5">
        <f t="shared" si="4"/>
        <v>0.05</v>
      </c>
      <c r="C129" s="5">
        <f t="shared" si="5"/>
        <v>-5.5453538623498402E-3</v>
      </c>
      <c r="D129" s="5">
        <f t="shared" si="6"/>
        <v>1.5660237700439509E-2</v>
      </c>
      <c r="E129" s="5">
        <f t="shared" si="7"/>
        <v>6.0114883838089675E-2</v>
      </c>
      <c r="F129" s="5"/>
    </row>
    <row r="130" spans="1:6" x14ac:dyDescent="0.2">
      <c r="A130" s="1">
        <v>12.7</v>
      </c>
      <c r="B130" s="5">
        <f t="shared" si="4"/>
        <v>0.05</v>
      </c>
      <c r="C130" s="5">
        <f t="shared" si="5"/>
        <v>-5.502183283500924E-3</v>
      </c>
      <c r="D130" s="5">
        <f t="shared" si="6"/>
        <v>1.5545848953519384E-2</v>
      </c>
      <c r="E130" s="5">
        <f t="shared" si="7"/>
        <v>6.004366567001846E-2</v>
      </c>
      <c r="F130" s="5"/>
    </row>
    <row r="131" spans="1:6" x14ac:dyDescent="0.2">
      <c r="A131" s="1">
        <v>12.8</v>
      </c>
      <c r="B131" s="5">
        <f t="shared" si="4"/>
        <v>0.05</v>
      </c>
      <c r="C131" s="5">
        <f t="shared" si="5"/>
        <v>-5.4596633586623299E-3</v>
      </c>
      <c r="D131" s="5">
        <f t="shared" si="6"/>
        <v>1.5432882440289262E-2</v>
      </c>
      <c r="E131" s="5">
        <f t="shared" si="7"/>
        <v>5.9973219081626936E-2</v>
      </c>
      <c r="F131" s="5"/>
    </row>
    <row r="132" spans="1:6" x14ac:dyDescent="0.2">
      <c r="A132" s="1">
        <v>12.9</v>
      </c>
      <c r="B132" s="5">
        <f t="shared" si="4"/>
        <v>0.05</v>
      </c>
      <c r="C132" s="5">
        <f t="shared" si="5"/>
        <v>-5.4177801122626719E-3</v>
      </c>
      <c r="D132" s="5">
        <f t="shared" si="6"/>
        <v>1.5321319532448297E-2</v>
      </c>
      <c r="E132" s="5">
        <f t="shared" si="7"/>
        <v>5.9903539420185628E-2</v>
      </c>
      <c r="F132" s="5"/>
    </row>
    <row r="133" spans="1:6" x14ac:dyDescent="0.2">
      <c r="A133" s="1">
        <v>13</v>
      </c>
      <c r="B133" s="5">
        <f t="shared" ref="B133:B196" si="8">B$2</f>
        <v>0.05</v>
      </c>
      <c r="C133" s="5">
        <f t="shared" ref="C133:C196" si="9">C$2*(1-EXP(-$A133/E$2))/($A133/E$2)</f>
        <v>-5.3765199428070449E-3</v>
      </c>
      <c r="D133" s="5">
        <f t="shared" ref="D133:D196" si="10">D$2*((1-EXP(-$A133/E$2))/($A133/E$2)-EXP(-$A133/E$2))</f>
        <v>1.5211141631579512E-2</v>
      </c>
      <c r="E133" s="5">
        <f t="shared" ref="E133:E196" si="11">B133+C133+D133</f>
        <v>5.9834621688772474E-2</v>
      </c>
      <c r="F133" s="5"/>
    </row>
    <row r="134" spans="1:6" x14ac:dyDescent="0.2">
      <c r="A134" s="1">
        <v>13.1</v>
      </c>
      <c r="B134" s="5">
        <f t="shared" si="8"/>
        <v>0.05</v>
      </c>
      <c r="C134" s="5">
        <f t="shared" si="9"/>
        <v>-5.3358696113067526E-3</v>
      </c>
      <c r="D134" s="5">
        <f t="shared" si="10"/>
        <v>1.5102330186759933E-2</v>
      </c>
      <c r="E134" s="5">
        <f t="shared" si="11"/>
        <v>5.9766460575453179E-2</v>
      </c>
      <c r="F134" s="5"/>
    </row>
    <row r="135" spans="1:6" x14ac:dyDescent="0.2">
      <c r="A135" s="1">
        <v>13.2</v>
      </c>
      <c r="B135" s="5">
        <f t="shared" si="8"/>
        <v>0.05</v>
      </c>
      <c r="C135" s="5">
        <f t="shared" si="9"/>
        <v>-5.2958162301039134E-3</v>
      </c>
      <c r="D135" s="5">
        <f t="shared" si="10"/>
        <v>1.4994866710827821E-2</v>
      </c>
      <c r="E135" s="5">
        <f t="shared" si="11"/>
        <v>5.9699050480723909E-2</v>
      </c>
      <c r="F135" s="5"/>
    </row>
    <row r="136" spans="1:6" x14ac:dyDescent="0.2">
      <c r="A136" s="1">
        <v>13.3</v>
      </c>
      <c r="B136" s="5">
        <f t="shared" si="8"/>
        <v>0.05</v>
      </c>
      <c r="C136" s="5">
        <f t="shared" si="9"/>
        <v>-5.2563472520764966E-3</v>
      </c>
      <c r="D136" s="5">
        <f t="shared" si="10"/>
        <v>1.4888732795386262E-2</v>
      </c>
      <c r="E136" s="5">
        <f t="shared" si="11"/>
        <v>5.9632385543309768E-2</v>
      </c>
      <c r="F136" s="5"/>
    </row>
    <row r="137" spans="1:6" x14ac:dyDescent="0.2">
      <c r="A137" s="1">
        <v>13.4</v>
      </c>
      <c r="B137" s="5">
        <f t="shared" si="8"/>
        <v>0.05</v>
      </c>
      <c r="C137" s="5">
        <f t="shared" si="9"/>
        <v>-5.2174504602099147E-3</v>
      </c>
      <c r="D137" s="5">
        <f t="shared" si="10"/>
        <v>1.4783910124618122E-2</v>
      </c>
      <c r="E137" s="5">
        <f t="shared" si="11"/>
        <v>5.9566459664408211E-2</v>
      </c>
      <c r="F137" s="5"/>
    </row>
    <row r="138" spans="1:6" x14ac:dyDescent="0.2">
      <c r="A138" s="1">
        <v>13.5</v>
      </c>
      <c r="B138" s="5">
        <f t="shared" si="8"/>
        <v>0.05</v>
      </c>
      <c r="C138" s="5">
        <f t="shared" si="9"/>
        <v>-5.1791139575218239E-3</v>
      </c>
      <c r="D138" s="5">
        <f t="shared" si="10"/>
        <v>1.4680380487983237E-2</v>
      </c>
      <c r="E138" s="5">
        <f t="shared" si="11"/>
        <v>5.9501266530461415E-2</v>
      </c>
      <c r="F138" s="5"/>
    </row>
    <row r="139" spans="1:6" x14ac:dyDescent="0.2">
      <c r="A139" s="1">
        <v>13.6</v>
      </c>
      <c r="B139" s="5">
        <f t="shared" si="8"/>
        <v>0.05</v>
      </c>
      <c r="C139" s="5">
        <f t="shared" si="9"/>
        <v>-5.1413261573272692E-3</v>
      </c>
      <c r="D139" s="5">
        <f t="shared" si="10"/>
        <v>1.4578125791864861E-2</v>
      </c>
      <c r="E139" s="5">
        <f t="shared" si="11"/>
        <v>5.9436799634537595E-2</v>
      </c>
      <c r="F139" s="5"/>
    </row>
    <row r="140" spans="1:6" x14ac:dyDescent="0.2">
      <c r="A140" s="1">
        <v>13.7</v>
      </c>
      <c r="B140" s="5">
        <f t="shared" si="8"/>
        <v>0.05</v>
      </c>
      <c r="C140" s="5">
        <f t="shared" si="9"/>
        <v>-5.1040757738318593E-3</v>
      </c>
      <c r="D140" s="5">
        <f t="shared" si="10"/>
        <v>1.4477128070228837E-2</v>
      </c>
      <c r="E140" s="5">
        <f t="shared" si="11"/>
        <v>5.9373052296396979E-2</v>
      </c>
      <c r="F140" s="5"/>
    </row>
    <row r="141" spans="1:6" x14ac:dyDescent="0.2">
      <c r="A141" s="1">
        <v>13.8</v>
      </c>
      <c r="B141" s="5">
        <f t="shared" si="8"/>
        <v>0.05</v>
      </c>
      <c r="C141" s="5">
        <f t="shared" si="9"/>
        <v>-5.0673518130410584E-3</v>
      </c>
      <c r="D141" s="5">
        <f t="shared" si="10"/>
        <v>1.4377369494355316E-2</v>
      </c>
      <c r="E141" s="5">
        <f t="shared" si="11"/>
        <v>5.9310017681314262E-2</v>
      </c>
      <c r="F141" s="5"/>
    </row>
    <row r="142" spans="1:6" x14ac:dyDescent="0.2">
      <c r="A142" s="1">
        <v>13.9</v>
      </c>
      <c r="B142" s="5">
        <f t="shared" si="8"/>
        <v>0.05</v>
      </c>
      <c r="C142" s="5">
        <f t="shared" si="9"/>
        <v>-5.0311435639742033E-3</v>
      </c>
      <c r="D142" s="5">
        <f t="shared" si="10"/>
        <v>1.427883238169975E-2</v>
      </c>
      <c r="E142" s="5">
        <f t="shared" si="11"/>
        <v>5.9247688817725547E-2</v>
      </c>
      <c r="F142" s="5"/>
    </row>
    <row r="143" spans="1:6" x14ac:dyDescent="0.2">
      <c r="A143" s="1">
        <v>14</v>
      </c>
      <c r="B143" s="5">
        <f t="shared" si="8"/>
        <v>0.05</v>
      </c>
      <c r="C143" s="5">
        <f t="shared" si="9"/>
        <v>-4.9954405901722282E-3</v>
      </c>
      <c r="D143" s="5">
        <f t="shared" si="10"/>
        <v>1.4181499203936626E-2</v>
      </c>
      <c r="E143" s="5">
        <f t="shared" si="11"/>
        <v>5.91860586137644E-2</v>
      </c>
      <c r="F143" s="5"/>
    </row>
    <row r="144" spans="1:6" x14ac:dyDescent="0.2">
      <c r="A144" s="1">
        <v>14.1</v>
      </c>
      <c r="B144" s="5">
        <f t="shared" si="8"/>
        <v>0.05</v>
      </c>
      <c r="C144" s="5">
        <f t="shared" si="9"/>
        <v>-4.9602327214885479E-3</v>
      </c>
      <c r="D144" s="5">
        <f t="shared" si="10"/>
        <v>1.4085352594236579E-2</v>
      </c>
      <c r="E144" s="5">
        <f t="shared" si="11"/>
        <v>5.9125119872748037E-2</v>
      </c>
      <c r="F144" s="5"/>
    </row>
    <row r="145" spans="1:6" x14ac:dyDescent="0.2">
      <c r="A145" s="1">
        <v>14.2</v>
      </c>
      <c r="B145" s="5">
        <f t="shared" si="8"/>
        <v>0.05</v>
      </c>
      <c r="C145" s="5">
        <f t="shared" si="9"/>
        <v>-4.9255100461529158E-3</v>
      </c>
      <c r="D145" s="5">
        <f t="shared" si="10"/>
        <v>1.3990375353824594E-2</v>
      </c>
      <c r="E145" s="5">
        <f t="shared" si="11"/>
        <v>5.9064865307671681E-2</v>
      </c>
      <c r="F145" s="5"/>
    </row>
    <row r="146" spans="1:6" x14ac:dyDescent="0.2">
      <c r="A146" s="1">
        <v>14.3</v>
      </c>
      <c r="B146" s="5">
        <f t="shared" si="8"/>
        <v>0.05</v>
      </c>
      <c r="C146" s="5">
        <f t="shared" si="9"/>
        <v>-4.8912629030984783E-3</v>
      </c>
      <c r="D146" s="5">
        <f t="shared" si="10"/>
        <v>1.3896550457864558E-2</v>
      </c>
      <c r="E146" s="5">
        <f t="shared" si="11"/>
        <v>5.9005287554766084E-2</v>
      </c>
      <c r="F146" s="5"/>
    </row>
    <row r="147" spans="1:6" x14ac:dyDescent="0.2">
      <c r="A147" s="1">
        <v>14.4</v>
      </c>
      <c r="B147" s="5">
        <f t="shared" si="8"/>
        <v>0.05</v>
      </c>
      <c r="C147" s="5">
        <f t="shared" si="9"/>
        <v>-4.857481874542614E-3</v>
      </c>
      <c r="D147" s="5">
        <f t="shared" si="10"/>
        <v>1.3803861060712656E-2</v>
      </c>
      <c r="E147" s="5">
        <f t="shared" si="11"/>
        <v>5.8946379186170045E-2</v>
      </c>
      <c r="F147" s="5"/>
    </row>
    <row r="148" spans="1:6" x14ac:dyDescent="0.2">
      <c r="A148" s="1">
        <v>14.5</v>
      </c>
      <c r="B148" s="5">
        <f t="shared" si="8"/>
        <v>0.05</v>
      </c>
      <c r="C148" s="5">
        <f t="shared" si="9"/>
        <v>-4.824157778812484E-3</v>
      </c>
      <c r="D148" s="5">
        <f t="shared" si="10"/>
        <v>1.3712290500579986E-2</v>
      </c>
      <c r="E148" s="5">
        <f t="shared" si="11"/>
        <v>5.8888132721767503E-2</v>
      </c>
      <c r="F148" s="5"/>
    </row>
    <row r="149" spans="1:6" x14ac:dyDescent="0.2">
      <c r="A149" s="1">
        <v>14.6</v>
      </c>
      <c r="B149" s="5">
        <f t="shared" si="8"/>
        <v>0.05</v>
      </c>
      <c r="C149" s="5">
        <f t="shared" si="9"/>
        <v>-4.7912816634066054E-3</v>
      </c>
      <c r="D149" s="5">
        <f t="shared" si="10"/>
        <v>1.3621822303642343E-2</v>
      </c>
      <c r="E149" s="5">
        <f t="shared" si="11"/>
        <v>5.883054064023574E-2</v>
      </c>
      <c r="F149" s="5"/>
    </row>
    <row r="150" spans="1:6" x14ac:dyDescent="0.2">
      <c r="A150" s="1">
        <v>14.7</v>
      </c>
      <c r="B150" s="5">
        <f t="shared" si="8"/>
        <v>0.05</v>
      </c>
      <c r="C150" s="5">
        <f t="shared" si="9"/>
        <v>-4.7588447982840221E-3</v>
      </c>
      <c r="D150" s="5">
        <f t="shared" si="10"/>
        <v>1.3532440187633077E-2</v>
      </c>
      <c r="E150" s="5">
        <f t="shared" si="11"/>
        <v>5.8773595389349058E-2</v>
      </c>
      <c r="F150" s="5"/>
    </row>
    <row r="151" spans="1:6" x14ac:dyDescent="0.2">
      <c r="A151" s="1">
        <v>14.8</v>
      </c>
      <c r="B151" s="5">
        <f t="shared" si="8"/>
        <v>0.05</v>
      </c>
      <c r="C151" s="5">
        <f t="shared" si="9"/>
        <v>-4.7268386693730359E-3</v>
      </c>
      <c r="D151" s="5">
        <f t="shared" si="10"/>
        <v>1.3444128064952857E-2</v>
      </c>
      <c r="E151" s="5">
        <f t="shared" si="11"/>
        <v>5.8717289395579825E-2</v>
      </c>
      <c r="F151" s="5"/>
    </row>
    <row r="152" spans="1:6" x14ac:dyDescent="0.2">
      <c r="A152" s="1">
        <v>14.9</v>
      </c>
      <c r="B152" s="5">
        <f t="shared" si="8"/>
        <v>0.05</v>
      </c>
      <c r="C152" s="5">
        <f t="shared" si="9"/>
        <v>-4.6952549722917075E-3</v>
      </c>
      <c r="D152" s="5">
        <f t="shared" si="10"/>
        <v>1.3356870045328359E-2</v>
      </c>
      <c r="E152" s="5">
        <f t="shared" si="11"/>
        <v>5.8661615073036653E-2</v>
      </c>
      <c r="F152" s="5"/>
    </row>
    <row r="153" spans="1:6" x14ac:dyDescent="0.2">
      <c r="A153" s="1">
        <v>15</v>
      </c>
      <c r="B153" s="5">
        <f t="shared" si="8"/>
        <v>0.05</v>
      </c>
      <c r="C153" s="5">
        <f t="shared" si="9"/>
        <v>-4.6640856062726442E-3</v>
      </c>
      <c r="D153" s="5">
        <f t="shared" si="10"/>
        <v>1.3270650438049914E-2</v>
      </c>
      <c r="E153" s="5">
        <f t="shared" si="11"/>
        <v>5.8606564831777272E-2</v>
      </c>
      <c r="F153" s="5"/>
    </row>
    <row r="154" spans="1:6" x14ac:dyDescent="0.2">
      <c r="A154" s="1">
        <v>15.1</v>
      </c>
      <c r="B154" s="5">
        <f t="shared" si="8"/>
        <v>0.05</v>
      </c>
      <c r="C154" s="5">
        <f t="shared" si="9"/>
        <v>-4.6333226682848932E-3</v>
      </c>
      <c r="D154" s="5">
        <f t="shared" si="10"/>
        <v>1.318545375381666E-2</v>
      </c>
      <c r="E154" s="5">
        <f t="shared" si="11"/>
        <v>5.8552131085531769E-2</v>
      </c>
      <c r="F154" s="5"/>
    </row>
    <row r="155" spans="1:6" x14ac:dyDescent="0.2">
      <c r="A155" s="1">
        <v>15.2</v>
      </c>
      <c r="B155" s="5">
        <f t="shared" si="8"/>
        <v>0.05</v>
      </c>
      <c r="C155" s="5">
        <f t="shared" si="9"/>
        <v>-4.6029584473459978E-3</v>
      </c>
      <c r="D155" s="5">
        <f t="shared" si="10"/>
        <v>1.3101264706215933E-2</v>
      </c>
      <c r="E155" s="5">
        <f t="shared" si="11"/>
        <v>5.8498306258869939E-2</v>
      </c>
      <c r="F155" s="5"/>
    </row>
    <row r="156" spans="1:6" x14ac:dyDescent="0.2">
      <c r="A156" s="1">
        <v>15.3</v>
      </c>
      <c r="B156" s="5">
        <f t="shared" si="8"/>
        <v>0.05</v>
      </c>
      <c r="C156" s="5">
        <f t="shared" si="9"/>
        <v>-4.5729854190175454E-3</v>
      </c>
      <c r="D156" s="5">
        <f t="shared" si="10"/>
        <v>1.3018068212862189E-2</v>
      </c>
      <c r="E156" s="5">
        <f t="shared" si="11"/>
        <v>5.8445082793844645E-2</v>
      </c>
      <c r="F156" s="5"/>
    </row>
    <row r="157" spans="1:6" x14ac:dyDescent="0.2">
      <c r="A157" s="1">
        <v>15.4</v>
      </c>
      <c r="B157" s="5">
        <f t="shared" si="8"/>
        <v>0.05</v>
      </c>
      <c r="C157" s="5">
        <f t="shared" si="9"/>
        <v>-4.5433962400777883E-3</v>
      </c>
      <c r="D157" s="5">
        <f t="shared" si="10"/>
        <v>1.2935849396219286E-2</v>
      </c>
      <c r="E157" s="5">
        <f t="shared" si="11"/>
        <v>5.8392453156141499E-2</v>
      </c>
      <c r="F157" s="5"/>
    </row>
    <row r="158" spans="1:6" x14ac:dyDescent="0.2">
      <c r="A158" s="1">
        <v>15.5</v>
      </c>
      <c r="B158" s="5">
        <f t="shared" si="8"/>
        <v>0.05</v>
      </c>
      <c r="C158" s="5">
        <f t="shared" si="9"/>
        <v>-4.5141837433651426E-3</v>
      </c>
      <c r="D158" s="5">
        <f t="shared" si="10"/>
        <v>1.2854593584128552E-2</v>
      </c>
      <c r="E158" s="5">
        <f t="shared" si="11"/>
        <v>5.8340409840763413E-2</v>
      </c>
      <c r="F158" s="5"/>
    </row>
    <row r="159" spans="1:6" x14ac:dyDescent="0.2">
      <c r="A159" s="1">
        <v>15.6</v>
      </c>
      <c r="B159" s="5">
        <f t="shared" si="8"/>
        <v>0.05</v>
      </c>
      <c r="C159" s="5">
        <f t="shared" si="9"/>
        <v>-4.48534093278663E-3</v>
      </c>
      <c r="D159" s="5">
        <f t="shared" si="10"/>
        <v>1.2774286310063821E-2</v>
      </c>
      <c r="E159" s="5">
        <f t="shared" si="11"/>
        <v>5.828894537727719E-2</v>
      </c>
      <c r="F159" s="5"/>
    </row>
    <row r="160" spans="1:6" x14ac:dyDescent="0.2">
      <c r="A160" s="1">
        <v>15.7</v>
      </c>
      <c r="B160" s="5">
        <f t="shared" si="8"/>
        <v>0.05</v>
      </c>
      <c r="C160" s="5">
        <f t="shared" si="9"/>
        <v>-4.4568609784854975E-3</v>
      </c>
      <c r="D160" s="5">
        <f t="shared" si="10"/>
        <v>1.2694913313133289E-2</v>
      </c>
      <c r="E160" s="5">
        <f t="shared" si="11"/>
        <v>5.8238052334647794E-2</v>
      </c>
      <c r="F160" s="5"/>
    </row>
    <row r="161" spans="1:6" x14ac:dyDescent="0.2">
      <c r="A161" s="1">
        <v>15.8</v>
      </c>
      <c r="B161" s="5">
        <f t="shared" si="8"/>
        <v>0.05</v>
      </c>
      <c r="C161" s="5">
        <f t="shared" si="9"/>
        <v>-4.4287372121625231E-3</v>
      </c>
      <c r="D161" s="5">
        <f t="shared" si="10"/>
        <v>1.2616460537847013E-2</v>
      </c>
      <c r="E161" s="5">
        <f t="shared" si="11"/>
        <v>5.818772332568449E-2</v>
      </c>
      <c r="F161" s="5"/>
    </row>
    <row r="162" spans="1:6" x14ac:dyDescent="0.2">
      <c r="A162" s="1">
        <v>15.9</v>
      </c>
      <c r="B162" s="5">
        <f t="shared" si="8"/>
        <v>0.05</v>
      </c>
      <c r="C162" s="5">
        <f t="shared" si="9"/>
        <v>-4.4009631225456628E-3</v>
      </c>
      <c r="D162" s="5">
        <f t="shared" si="10"/>
        <v>1.2538914133667638E-2</v>
      </c>
      <c r="E162" s="5">
        <f t="shared" si="11"/>
        <v>5.8137951011121979E-2</v>
      </c>
      <c r="F162" s="5"/>
    </row>
    <row r="163" spans="1:6" x14ac:dyDescent="0.2">
      <c r="A163" s="1">
        <v>16</v>
      </c>
      <c r="B163" s="5">
        <f t="shared" si="8"/>
        <v>0.05</v>
      </c>
      <c r="C163" s="5">
        <f t="shared" si="9"/>
        <v>-4.3735323510029267E-3</v>
      </c>
      <c r="D163" s="5">
        <f t="shared" si="10"/>
        <v>1.2462260454360968E-2</v>
      </c>
      <c r="E163" s="5">
        <f t="shared" si="11"/>
        <v>5.8088728103358044E-2</v>
      </c>
      <c r="F163" s="5"/>
    </row>
    <row r="164" spans="1:6" x14ac:dyDescent="0.2">
      <c r="A164" s="1">
        <v>16.100000000000001</v>
      </c>
      <c r="B164" s="5">
        <f t="shared" si="8"/>
        <v>0.05</v>
      </c>
      <c r="C164" s="5">
        <f t="shared" si="9"/>
        <v>-4.3464386872935599E-3</v>
      </c>
      <c r="D164" s="5">
        <f t="shared" si="10"/>
        <v>1.238648605716205E-2</v>
      </c>
      <c r="E164" s="5">
        <f t="shared" si="11"/>
        <v>5.8040047369868487E-2</v>
      </c>
      <c r="F164" s="5"/>
    </row>
    <row r="165" spans="1:6" x14ac:dyDescent="0.2">
      <c r="A165" s="1">
        <v>16.2</v>
      </c>
      <c r="B165" s="5">
        <f t="shared" si="8"/>
        <v>0.05</v>
      </c>
      <c r="C165" s="5">
        <f t="shared" si="9"/>
        <v>-4.3196760654527462E-3</v>
      </c>
      <c r="D165" s="5">
        <f t="shared" si="10"/>
        <v>1.2311577701771386E-2</v>
      </c>
      <c r="E165" s="5">
        <f t="shared" si="11"/>
        <v>5.7991901636318642E-2</v>
      </c>
      <c r="F165" s="5"/>
    </row>
    <row r="166" spans="1:6" x14ac:dyDescent="0.2">
      <c r="A166" s="1">
        <v>16.3</v>
      </c>
      <c r="B166" s="5">
        <f t="shared" si="8"/>
        <v>0.05</v>
      </c>
      <c r="C166" s="5">
        <f t="shared" si="9"/>
        <v>-4.2932385598052781E-3</v>
      </c>
      <c r="D166" s="5">
        <f t="shared" si="10"/>
        <v>1.2237522349195116E-2</v>
      </c>
      <c r="E166" s="5">
        <f t="shared" si="11"/>
        <v>5.7944283789389844E-2</v>
      </c>
      <c r="F166" s="5"/>
    </row>
    <row r="167" spans="1:6" x14ac:dyDescent="0.2">
      <c r="A167" s="1">
        <v>16.399999999999999</v>
      </c>
      <c r="B167" s="5">
        <f t="shared" si="8"/>
        <v>0.05</v>
      </c>
      <c r="C167" s="5">
        <f t="shared" si="9"/>
        <v>-4.2671203811037789E-3</v>
      </c>
      <c r="D167" s="5">
        <f t="shared" si="10"/>
        <v>1.2164307160442152E-2</v>
      </c>
      <c r="E167" s="5">
        <f t="shared" si="11"/>
        <v>5.7897186779338375E-2</v>
      </c>
      <c r="F167" s="5"/>
    </row>
    <row r="168" spans="1:6" x14ac:dyDescent="0.2">
      <c r="A168" s="1">
        <v>16.5</v>
      </c>
      <c r="B168" s="5">
        <f t="shared" si="8"/>
        <v>0.05</v>
      </c>
      <c r="C168" s="5">
        <f t="shared" si="9"/>
        <v>-4.2413158727872061E-3</v>
      </c>
      <c r="D168" s="5">
        <f t="shared" si="10"/>
        <v>1.209191949509042E-2</v>
      </c>
      <c r="E168" s="5">
        <f t="shared" si="11"/>
        <v>5.7850603622303216E-2</v>
      </c>
      <c r="F168" s="5"/>
    </row>
    <row r="169" spans="1:6" x14ac:dyDescent="0.2">
      <c r="A169" s="1">
        <v>16.600000000000001</v>
      </c>
      <c r="B169" s="5">
        <f t="shared" si="8"/>
        <v>0.05</v>
      </c>
      <c r="C169" s="5">
        <f t="shared" si="9"/>
        <v>-4.215819507355569E-3</v>
      </c>
      <c r="D169" s="5">
        <f t="shared" si="10"/>
        <v>1.2020346909733687E-2</v>
      </c>
      <c r="E169" s="5">
        <f t="shared" si="11"/>
        <v>5.7804527402378118E-2</v>
      </c>
      <c r="F169" s="5"/>
    </row>
    <row r="170" spans="1:6" x14ac:dyDescent="0.2">
      <c r="A170" s="1">
        <v>16.7</v>
      </c>
      <c r="B170" s="5">
        <f t="shared" si="8"/>
        <v>0.05</v>
      </c>
      <c r="C170" s="5">
        <f t="shared" si="9"/>
        <v>-4.1906258828568865E-3</v>
      </c>
      <c r="D170" s="5">
        <f t="shared" si="10"/>
        <v>1.1949577156319668E-2</v>
      </c>
      <c r="E170" s="5">
        <f t="shared" si="11"/>
        <v>5.7758951273462783E-2</v>
      </c>
      <c r="F170" s="5"/>
    </row>
    <row r="171" spans="1:6" x14ac:dyDescent="0.2">
      <c r="A171" s="1">
        <v>16.8</v>
      </c>
      <c r="B171" s="5">
        <f t="shared" si="8"/>
        <v>0.05</v>
      </c>
      <c r="C171" s="5">
        <f t="shared" si="9"/>
        <v>-4.1657297194825889E-3</v>
      </c>
      <c r="D171" s="5">
        <f t="shared" si="10"/>
        <v>1.1879598180389511E-2</v>
      </c>
      <c r="E171" s="5">
        <f t="shared" si="11"/>
        <v>5.7713868460906925E-2</v>
      </c>
      <c r="F171" s="5"/>
    </row>
    <row r="172" spans="1:6" x14ac:dyDescent="0.2">
      <c r="A172" s="1">
        <v>16.899999999999999</v>
      </c>
      <c r="B172" s="5">
        <f t="shared" si="8"/>
        <v>0.05</v>
      </c>
      <c r="C172" s="5">
        <f t="shared" si="9"/>
        <v>-4.1411258562677094E-3</v>
      </c>
      <c r="D172" s="5">
        <f t="shared" si="10"/>
        <v>1.1810398119228115E-2</v>
      </c>
      <c r="E172" s="5">
        <f t="shared" si="11"/>
        <v>5.7669272262960404E-2</v>
      </c>
      <c r="F172" s="5"/>
    </row>
    <row r="173" spans="1:6" x14ac:dyDescent="0.2">
      <c r="A173" s="1">
        <v>17</v>
      </c>
      <c r="B173" s="5">
        <f t="shared" si="8"/>
        <v>0.05</v>
      </c>
      <c r="C173" s="5">
        <f t="shared" si="9"/>
        <v>-4.1168092478923099E-3</v>
      </c>
      <c r="D173" s="5">
        <f t="shared" si="10"/>
        <v>1.1741965299934105E-2</v>
      </c>
      <c r="E173" s="5">
        <f t="shared" si="11"/>
        <v>5.7625156052041798E-2</v>
      </c>
      <c r="F173" s="5"/>
    </row>
    <row r="174" spans="1:6" x14ac:dyDescent="0.2">
      <c r="A174" s="1">
        <v>17.100000000000001</v>
      </c>
      <c r="B174" s="5">
        <f t="shared" si="8"/>
        <v>0.05</v>
      </c>
      <c r="C174" s="5">
        <f t="shared" si="9"/>
        <v>-4.0927749615807564E-3</v>
      </c>
      <c r="D174" s="5">
        <f t="shared" si="10"/>
        <v>1.1674288237417781E-2</v>
      </c>
      <c r="E174" s="5">
        <f t="shared" si="11"/>
        <v>5.7581513275837035E-2</v>
      </c>
      <c r="F174" s="5"/>
    </row>
    <row r="175" spans="1:6" x14ac:dyDescent="0.2">
      <c r="A175" s="1">
        <v>17.2</v>
      </c>
      <c r="B175" s="5">
        <f t="shared" si="8"/>
        <v>0.05</v>
      </c>
      <c r="C175" s="5">
        <f t="shared" si="9"/>
        <v>-4.0690181740955398E-3</v>
      </c>
      <c r="D175" s="5">
        <f t="shared" si="10"/>
        <v>1.1607355632334783E-2</v>
      </c>
      <c r="E175" s="5">
        <f t="shared" si="11"/>
        <v>5.7538337458239247E-2</v>
      </c>
      <c r="F175" s="5"/>
    </row>
    <row r="176" spans="1:6" x14ac:dyDescent="0.2">
      <c r="A176" s="1">
        <v>17.3</v>
      </c>
      <c r="B176" s="5">
        <f t="shared" si="8"/>
        <v>0.05</v>
      </c>
      <c r="C176" s="5">
        <f t="shared" si="9"/>
        <v>-4.0455341688224837E-3</v>
      </c>
      <c r="D176" s="5">
        <f t="shared" si="10"/>
        <v>1.154115636896276E-2</v>
      </c>
      <c r="E176" s="5">
        <f t="shared" si="11"/>
        <v>5.7495622200140276E-2</v>
      </c>
      <c r="F176" s="5"/>
    </row>
    <row r="177" spans="1:6" x14ac:dyDescent="0.2">
      <c r="A177" s="1">
        <v>17.399999999999999</v>
      </c>
      <c r="B177" s="5">
        <f t="shared" si="8"/>
        <v>0.05</v>
      </c>
      <c r="C177" s="5">
        <f t="shared" si="9"/>
        <v>-4.0223183329443028E-3</v>
      </c>
      <c r="D177" s="5">
        <f t="shared" si="10"/>
        <v>1.1475679513027817E-2</v>
      </c>
      <c r="E177" s="5">
        <f t="shared" si="11"/>
        <v>5.7453361180083519E-2</v>
      </c>
      <c r="F177" s="5"/>
    </row>
    <row r="178" spans="1:6" x14ac:dyDescent="0.2">
      <c r="A178" s="1">
        <v>17.5</v>
      </c>
      <c r="B178" s="5">
        <f t="shared" si="8"/>
        <v>0.05</v>
      </c>
      <c r="C178" s="5">
        <f t="shared" si="9"/>
        <v>-3.9993661546995378E-3</v>
      </c>
      <c r="D178" s="5">
        <f t="shared" si="10"/>
        <v>1.1410914309487104E-2</v>
      </c>
      <c r="E178" s="5">
        <f t="shared" si="11"/>
        <v>5.7411548154787571E-2</v>
      </c>
      <c r="F178" s="5"/>
    </row>
    <row r="179" spans="1:6" x14ac:dyDescent="0.2">
      <c r="A179" s="1">
        <v>17.600000000000001</v>
      </c>
      <c r="B179" s="5">
        <f t="shared" si="8"/>
        <v>0.05</v>
      </c>
      <c r="C179" s="5">
        <f t="shared" si="9"/>
        <v>-3.9766732207240528E-3</v>
      </c>
      <c r="D179" s="5">
        <f t="shared" si="10"/>
        <v>1.1346850180273458E-2</v>
      </c>
      <c r="E179" s="5">
        <f t="shared" si="11"/>
        <v>5.7370176959549407E-2</v>
      </c>
      <c r="F179" s="5"/>
    </row>
    <row r="180" spans="1:6" x14ac:dyDescent="0.2">
      <c r="A180" s="1">
        <v>17.7</v>
      </c>
      <c r="B180" s="5">
        <f t="shared" si="8"/>
        <v>0.05</v>
      </c>
      <c r="C180" s="5">
        <f t="shared" si="9"/>
        <v>-3.9542352134723548E-3</v>
      </c>
      <c r="D180" s="5">
        <f t="shared" si="10"/>
        <v>1.128347672200767E-2</v>
      </c>
      <c r="E180" s="5">
        <f t="shared" si="11"/>
        <v>5.7329241508535321E-2</v>
      </c>
      <c r="F180" s="5"/>
    </row>
    <row r="181" spans="1:6" x14ac:dyDescent="0.2">
      <c r="A181" s="1">
        <v>17.8</v>
      </c>
      <c r="B181" s="5">
        <f t="shared" si="8"/>
        <v>0.05</v>
      </c>
      <c r="C181" s="5">
        <f t="shared" si="9"/>
        <v>-3.9320479087160817E-3</v>
      </c>
      <c r="D181" s="5">
        <f t="shared" si="10"/>
        <v>1.122078370368346E-2</v>
      </c>
      <c r="E181" s="5">
        <f t="shared" si="11"/>
        <v>5.7288735794967377E-2</v>
      </c>
      <c r="F181" s="5"/>
    </row>
    <row r="182" spans="1:6" x14ac:dyDescent="0.2">
      <c r="A182" s="1">
        <v>17.899999999999999</v>
      </c>
      <c r="B182" s="5">
        <f t="shared" si="8"/>
        <v>0.05</v>
      </c>
      <c r="C182" s="5">
        <f t="shared" si="9"/>
        <v>-3.9101071731171399E-3</v>
      </c>
      <c r="D182" s="5">
        <f t="shared" si="10"/>
        <v>1.115876106433011E-2</v>
      </c>
      <c r="E182" s="5">
        <f t="shared" si="11"/>
        <v>5.7248653891212975E-2</v>
      </c>
      <c r="F182" s="5"/>
    </row>
    <row r="183" spans="1:6" x14ac:dyDescent="0.2">
      <c r="A183" s="1">
        <v>18</v>
      </c>
      <c r="B183" s="5">
        <f t="shared" si="8"/>
        <v>0.05</v>
      </c>
      <c r="C183" s="5">
        <f t="shared" si="9"/>
        <v>-3.8884089618729969E-3</v>
      </c>
      <c r="D183" s="5">
        <f t="shared" si="10"/>
        <v>1.1097398910657037E-2</v>
      </c>
      <c r="E183" s="5">
        <f t="shared" si="11"/>
        <v>5.7208989948784046E-2</v>
      </c>
      <c r="F183" s="5"/>
    </row>
    <row r="184" spans="1:6" x14ac:dyDescent="0.2">
      <c r="A184" s="1">
        <v>18.100000000000001</v>
      </c>
      <c r="B184" s="5">
        <f t="shared" si="8"/>
        <v>0.05</v>
      </c>
      <c r="C184" s="5">
        <f t="shared" si="9"/>
        <v>-3.8669493164318041E-3</v>
      </c>
      <c r="D184" s="5">
        <f t="shared" si="10"/>
        <v>1.1036687514684673E-2</v>
      </c>
      <c r="E184" s="5">
        <f t="shared" si="11"/>
        <v>5.716973819825287E-2</v>
      </c>
      <c r="F184" s="5"/>
    </row>
    <row r="185" spans="1:6" x14ac:dyDescent="0.2">
      <c r="A185" s="1">
        <v>18.2</v>
      </c>
      <c r="B185" s="5">
        <f t="shared" si="8"/>
        <v>0.05</v>
      </c>
      <c r="C185" s="5">
        <f t="shared" si="9"/>
        <v>-3.8457243622750385E-3</v>
      </c>
      <c r="D185" s="5">
        <f t="shared" si="10"/>
        <v>1.0976617311365384E-2</v>
      </c>
      <c r="E185" s="5">
        <f t="shared" si="11"/>
        <v>5.7130892949090351E-2</v>
      </c>
      <c r="F185" s="5"/>
    </row>
    <row r="186" spans="1:6" x14ac:dyDescent="0.2">
      <c r="A186" s="1">
        <v>18.3</v>
      </c>
      <c r="B186" s="5">
        <f t="shared" si="8"/>
        <v>0.05</v>
      </c>
      <c r="C186" s="5">
        <f t="shared" si="9"/>
        <v>-3.8247303067654504E-3</v>
      </c>
      <c r="D186" s="5">
        <f t="shared" si="10"/>
        <v>1.091717889619807E-2</v>
      </c>
      <c r="E186" s="5">
        <f t="shared" si="11"/>
        <v>5.7092448589432618E-2</v>
      </c>
      <c r="F186" s="5"/>
    </row>
    <row r="187" spans="1:6" x14ac:dyDescent="0.2">
      <c r="A187" s="1">
        <v>18.399999999999999</v>
      </c>
      <c r="B187" s="5">
        <f t="shared" si="8"/>
        <v>0.05</v>
      </c>
      <c r="C187" s="5">
        <f t="shared" si="9"/>
        <v>-3.8039634370582291E-3</v>
      </c>
      <c r="D187" s="5">
        <f t="shared" si="10"/>
        <v>1.0858363022839802E-2</v>
      </c>
      <c r="E187" s="5">
        <f t="shared" si="11"/>
        <v>5.7054399585781575E-2</v>
      </c>
      <c r="F187" s="5"/>
    </row>
    <row r="188" spans="1:6" x14ac:dyDescent="0.2">
      <c r="A188" s="1">
        <v>18.5</v>
      </c>
      <c r="B188" s="5">
        <f t="shared" si="8"/>
        <v>0.05</v>
      </c>
      <c r="C188" s="5">
        <f t="shared" si="9"/>
        <v>-3.7834201180732816E-3</v>
      </c>
      <c r="D188" s="5">
        <f t="shared" si="10"/>
        <v>1.080016060071752E-2</v>
      </c>
      <c r="E188" s="5">
        <f t="shared" si="11"/>
        <v>5.701674048264424E-2</v>
      </c>
      <c r="F188" s="5"/>
    </row>
    <row r="189" spans="1:6" x14ac:dyDescent="0.2">
      <c r="A189" s="1">
        <v>18.600000000000001</v>
      </c>
      <c r="B189" s="5">
        <f t="shared" si="8"/>
        <v>0.05</v>
      </c>
      <c r="C189" s="5">
        <f t="shared" si="9"/>
        <v>-3.7630967905266949E-3</v>
      </c>
      <c r="D189" s="5">
        <f t="shared" si="10"/>
        <v>1.0742562692642739E-2</v>
      </c>
      <c r="E189" s="5">
        <f t="shared" si="11"/>
        <v>5.6979465902116049E-2</v>
      </c>
      <c r="F189" s="5"/>
    </row>
    <row r="190" spans="1:6" x14ac:dyDescent="0.2">
      <c r="A190" s="1">
        <v>18.7</v>
      </c>
      <c r="B190" s="5">
        <f t="shared" si="8"/>
        <v>0.05</v>
      </c>
      <c r="C190" s="5">
        <f t="shared" si="9"/>
        <v>-3.7429899690194332E-3</v>
      </c>
      <c r="D190" s="5">
        <f t="shared" si="10"/>
        <v>1.0685560512431797E-2</v>
      </c>
      <c r="E190" s="5">
        <f t="shared" si="11"/>
        <v>5.6942570543412362E-2</v>
      </c>
      <c r="F190" s="5"/>
    </row>
    <row r="191" spans="1:6" x14ac:dyDescent="0.2">
      <c r="A191" s="1">
        <v>18.8</v>
      </c>
      <c r="B191" s="5">
        <f t="shared" si="8"/>
        <v>0.05</v>
      </c>
      <c r="C191" s="5">
        <f t="shared" si="9"/>
        <v>-3.7230962401814385E-3</v>
      </c>
      <c r="D191" s="5">
        <f t="shared" si="10"/>
        <v>1.062914542253416E-2</v>
      </c>
      <c r="E191" s="5">
        <f t="shared" si="11"/>
        <v>5.6906049182352723E-2</v>
      </c>
      <c r="F191" s="5"/>
    </row>
    <row r="192" spans="1:6" x14ac:dyDescent="0.2">
      <c r="A192" s="1">
        <v>18.899999999999999</v>
      </c>
      <c r="B192" s="5">
        <f t="shared" si="8"/>
        <v>0.05</v>
      </c>
      <c r="C192" s="5">
        <f t="shared" si="9"/>
        <v>-3.7034122608693644E-3</v>
      </c>
      <c r="D192" s="5">
        <f t="shared" si="10"/>
        <v>1.0573308931671004E-2</v>
      </c>
      <c r="E192" s="5">
        <f t="shared" si="11"/>
        <v>5.686989667080164E-2</v>
      </c>
      <c r="F192" s="5"/>
    </row>
    <row r="193" spans="1:6" x14ac:dyDescent="0.2">
      <c r="A193" s="1">
        <v>19</v>
      </c>
      <c r="B193" s="5">
        <f t="shared" si="8"/>
        <v>0.05</v>
      </c>
      <c r="C193" s="5">
        <f t="shared" si="9"/>
        <v>-3.6839347564162038E-3</v>
      </c>
      <c r="D193" s="5">
        <f t="shared" si="10"/>
        <v>1.0518042692486098E-2</v>
      </c>
      <c r="E193" s="5">
        <f t="shared" si="11"/>
        <v>5.6834107936069897E-2</v>
      </c>
      <c r="F193" s="5"/>
    </row>
    <row r="194" spans="1:6" x14ac:dyDescent="0.2">
      <c r="A194" s="1">
        <v>19.100000000000001</v>
      </c>
      <c r="B194" s="5">
        <f t="shared" si="8"/>
        <v>0.05</v>
      </c>
      <c r="C194" s="5">
        <f t="shared" si="9"/>
        <v>-3.6646605189311686E-3</v>
      </c>
      <c r="D194" s="5">
        <f t="shared" si="10"/>
        <v>1.0463338499210932E-2</v>
      </c>
      <c r="E194" s="5">
        <f t="shared" si="11"/>
        <v>5.6798677980279766E-2</v>
      </c>
      <c r="F194" s="5"/>
    </row>
    <row r="195" spans="1:6" x14ac:dyDescent="0.2">
      <c r="A195" s="1">
        <v>19.2</v>
      </c>
      <c r="B195" s="5">
        <f t="shared" si="8"/>
        <v>0.05</v>
      </c>
      <c r="C195" s="5">
        <f t="shared" si="9"/>
        <v>-3.6455864056482109E-3</v>
      </c>
      <c r="D195" s="5">
        <f t="shared" si="10"/>
        <v>1.0409188285345802E-2</v>
      </c>
      <c r="E195" s="5">
        <f t="shared" si="11"/>
        <v>5.6763601879697596E-2</v>
      </c>
      <c r="F195" s="5"/>
    </row>
    <row r="196" spans="1:6" x14ac:dyDescent="0.2">
      <c r="A196" s="1">
        <v>19.3</v>
      </c>
      <c r="B196" s="5">
        <f t="shared" si="8"/>
        <v>0.05</v>
      </c>
      <c r="C196" s="5">
        <f t="shared" si="9"/>
        <v>-3.6267093373216369E-3</v>
      </c>
      <c r="D196" s="5">
        <f t="shared" si="10"/>
        <v>1.0355584121358384E-2</v>
      </c>
      <c r="E196" s="5">
        <f t="shared" si="11"/>
        <v>5.6728874784036751E-2</v>
      </c>
      <c r="F196" s="5"/>
    </row>
    <row r="197" spans="1:6" x14ac:dyDescent="0.2">
      <c r="A197" s="1">
        <v>19.399999999999999</v>
      </c>
      <c r="B197" s="5">
        <f t="shared" ref="B197:B203" si="12">B$2</f>
        <v>0.05</v>
      </c>
      <c r="C197" s="5">
        <f t="shared" ref="C197:C203" si="13">C$2*(1-EXP(-$A197/E$2))/($A197/E$2)</f>
        <v>-3.6080262966673342E-3</v>
      </c>
      <c r="D197" s="5">
        <f t="shared" ref="D197:D203" si="14">D$2*((1-EXP(-$A197/E$2))/($A197/E$2)-EXP(-$A197/E$2))</f>
        <v>1.0302518212401348E-2</v>
      </c>
      <c r="E197" s="5">
        <f t="shared" ref="E197:E203" si="15">B197+C197+D197</f>
        <v>5.6694491915734016E-2</v>
      </c>
      <c r="F197" s="5"/>
    </row>
    <row r="198" spans="1:6" x14ac:dyDescent="0.2">
      <c r="A198" s="1">
        <v>19.5</v>
      </c>
      <c r="B198" s="5">
        <f t="shared" si="12"/>
        <v>0.05</v>
      </c>
      <c r="C198" s="5">
        <f t="shared" si="13"/>
        <v>-3.5895343268481459E-3</v>
      </c>
      <c r="D198" s="5">
        <f t="shared" si="14"/>
        <v>1.0249982896050188E-2</v>
      </c>
      <c r="E198" s="5">
        <f t="shared" si="15"/>
        <v>5.6660448569202049E-2</v>
      </c>
      <c r="F198" s="5"/>
    </row>
    <row r="199" spans="1:6" x14ac:dyDescent="0.2">
      <c r="A199" s="1">
        <v>19.600000000000001</v>
      </c>
      <c r="B199" s="5">
        <f t="shared" si="12"/>
        <v>0.05</v>
      </c>
      <c r="C199" s="5">
        <f t="shared" si="13"/>
        <v>-3.5712305300020278E-3</v>
      </c>
      <c r="D199" s="5">
        <f t="shared" si="14"/>
        <v>1.0197970640062575E-2</v>
      </c>
      <c r="E199" s="5">
        <f t="shared" si="15"/>
        <v>5.6626740110060546E-2</v>
      </c>
      <c r="F199" s="5"/>
    </row>
    <row r="200" spans="1:6" x14ac:dyDescent="0.2">
      <c r="A200" s="1">
        <v>19.7</v>
      </c>
      <c r="B200" s="5">
        <f t="shared" si="12"/>
        <v>0.05</v>
      </c>
      <c r="C200" s="5">
        <f t="shared" si="13"/>
        <v>-3.5531120658116202E-3</v>
      </c>
      <c r="D200" s="5">
        <f t="shared" si="14"/>
        <v>1.0146474040160221E-2</v>
      </c>
      <c r="E200" s="5">
        <f t="shared" si="15"/>
        <v>5.659336197434861E-2</v>
      </c>
      <c r="F200" s="5"/>
    </row>
    <row r="201" spans="1:6" x14ac:dyDescent="0.2">
      <c r="A201" s="1">
        <v>19.8</v>
      </c>
      <c r="B201" s="5">
        <f t="shared" si="12"/>
        <v>0.05</v>
      </c>
      <c r="C201" s="5">
        <f t="shared" si="13"/>
        <v>-3.5351761501139431E-3</v>
      </c>
      <c r="D201" s="5">
        <f t="shared" si="14"/>
        <v>1.009548581783422E-2</v>
      </c>
      <c r="E201" s="5">
        <f t="shared" si="15"/>
        <v>5.6560309667720278E-2</v>
      </c>
      <c r="F201" s="5"/>
    </row>
    <row r="202" spans="1:6" x14ac:dyDescent="0.2">
      <c r="A202" s="1">
        <v>19.899999999999999</v>
      </c>
      <c r="B202" s="5">
        <f t="shared" si="12"/>
        <v>0.05</v>
      </c>
      <c r="C202" s="5">
        <f t="shared" si="13"/>
        <v>-3.5174200535489663E-3</v>
      </c>
      <c r="D202" s="5">
        <f t="shared" si="14"/>
        <v>1.0044998818174796E-2</v>
      </c>
      <c r="E202" s="5">
        <f t="shared" si="15"/>
        <v>5.6527578764625837E-2</v>
      </c>
      <c r="F202" s="5"/>
    </row>
    <row r="203" spans="1:6" x14ac:dyDescent="0.2">
      <c r="A203" s="1">
        <v>20</v>
      </c>
      <c r="B203" s="5">
        <f t="shared" si="12"/>
        <v>0.05</v>
      </c>
      <c r="C203" s="5">
        <f t="shared" si="13"/>
        <v>-3.4998411002458317E-3</v>
      </c>
      <c r="D203" s="5">
        <f t="shared" si="14"/>
        <v>9.995006007726126E-3</v>
      </c>
      <c r="E203" s="5">
        <f t="shared" si="15"/>
        <v>5.64951649074803E-2</v>
      </c>
      <c r="F203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6DB5-F56A-4C8F-88C3-12C4DD089FC9}">
  <dimension ref="A1:AB203"/>
  <sheetViews>
    <sheetView tabSelected="1" workbookViewId="0">
      <selection activeCell="Q1" sqref="Q1:R1048576"/>
    </sheetView>
  </sheetViews>
  <sheetFormatPr baseColWidth="10" defaultColWidth="8.83203125" defaultRowHeight="15" x14ac:dyDescent="0.2"/>
  <cols>
    <col min="10" max="16" width="8.83203125" style="12"/>
    <col min="18" max="18" width="8.83203125" style="9"/>
    <col min="22" max="22" width="27.1640625" customWidth="1"/>
    <col min="23" max="28" width="12.5" customWidth="1"/>
  </cols>
  <sheetData>
    <row r="1" spans="1:21" x14ac:dyDescent="0.2">
      <c r="C1" s="2" t="s">
        <v>0</v>
      </c>
      <c r="D1" s="2" t="s">
        <v>5</v>
      </c>
      <c r="E1" s="2" t="s">
        <v>6</v>
      </c>
      <c r="F1" s="2" t="s">
        <v>11</v>
      </c>
      <c r="G1" s="2" t="s">
        <v>1</v>
      </c>
      <c r="H1" s="2" t="s">
        <v>10</v>
      </c>
      <c r="I1" s="2" t="s">
        <v>24</v>
      </c>
      <c r="J1" s="2" t="s">
        <v>25</v>
      </c>
      <c r="K1" s="2" t="s">
        <v>31</v>
      </c>
      <c r="N1" s="2" t="s">
        <v>27</v>
      </c>
      <c r="O1" s="2" t="s">
        <v>26</v>
      </c>
      <c r="P1" s="2" t="s">
        <v>30</v>
      </c>
    </row>
    <row r="2" spans="1:21" x14ac:dyDescent="0.2">
      <c r="C2" s="4">
        <v>0.05</v>
      </c>
      <c r="D2" s="4">
        <v>0.01</v>
      </c>
      <c r="E2" s="4">
        <v>0.05</v>
      </c>
      <c r="F2" s="4">
        <v>0.05</v>
      </c>
      <c r="G2" s="3">
        <v>2</v>
      </c>
      <c r="H2" s="3">
        <v>5</v>
      </c>
      <c r="I2" s="4">
        <v>0.05</v>
      </c>
      <c r="J2" s="3">
        <v>3</v>
      </c>
      <c r="K2" s="3">
        <v>3</v>
      </c>
      <c r="N2" s="4">
        <v>0.06</v>
      </c>
      <c r="O2" s="3">
        <v>4.5</v>
      </c>
      <c r="P2" s="3">
        <v>23</v>
      </c>
    </row>
    <row r="3" spans="1:21" x14ac:dyDescent="0.2">
      <c r="A3" t="s">
        <v>8</v>
      </c>
      <c r="B3" t="s">
        <v>32</v>
      </c>
      <c r="C3" s="2" t="s">
        <v>9</v>
      </c>
      <c r="D3" s="2" t="s">
        <v>2</v>
      </c>
      <c r="E3" s="2" t="s">
        <v>3</v>
      </c>
      <c r="F3" s="2" t="s">
        <v>4</v>
      </c>
      <c r="G3" s="2"/>
      <c r="H3" s="2"/>
      <c r="I3" s="2" t="s">
        <v>29</v>
      </c>
      <c r="J3" s="10"/>
      <c r="K3" s="10"/>
      <c r="L3" s="10"/>
      <c r="M3" s="10"/>
      <c r="N3" s="10"/>
      <c r="O3" s="10"/>
      <c r="P3" s="2" t="s">
        <v>28</v>
      </c>
      <c r="Q3" s="2"/>
      <c r="R3" s="2" t="s">
        <v>8</v>
      </c>
      <c r="S3" s="2" t="s">
        <v>7</v>
      </c>
    </row>
    <row r="4" spans="1:21" x14ac:dyDescent="0.2">
      <c r="A4" s="1">
        <v>0.25</v>
      </c>
      <c r="B4" s="1">
        <f t="shared" ref="B4:B35" si="0">MAX(0.25,A4-trans)</f>
        <v>0.25</v>
      </c>
      <c r="C4" s="5">
        <f t="array" ref="C4:C203">beta0</f>
        <v>0.05</v>
      </c>
      <c r="D4" s="5">
        <f t="array" ref="D4:D203">beta1*(1-EXP(-Mat/tau))/(Mat/tau)</f>
        <v>9.4002477932323639E-3</v>
      </c>
      <c r="E4" s="5">
        <f t="array" ref="E4:E203">beta2*((1-EXP(-Mat/tau))/(Mat/tau)-EXP(-Mat/tau))</f>
        <v>2.8763938369320455E-3</v>
      </c>
      <c r="F4" s="5">
        <f t="array" ref="F4:F203">beta3*((1-EXP(-Mat/tau_2))/(Mat/tau_2)-EXP(-Mat/tau_2))</f>
        <v>1.2091042742502834E-3</v>
      </c>
      <c r="G4" s="5"/>
      <c r="H4" s="5"/>
      <c r="I4" s="7">
        <f t="array" ref="I4:I203">beta4*IF(Matt&lt;=trans,0,((1-EXP(-(Matt-trans)/tau_3))/((Matt-trans)/tau_3)-EXP(-(Matt-trans)/tau_3)))</f>
        <v>0</v>
      </c>
      <c r="J4" s="11">
        <f t="array" ref="J4:J163">1-EXP(-Matt/tau_3)</f>
        <v>7.9955585370676707E-2</v>
      </c>
      <c r="K4" s="11">
        <f t="array" ref="K4:K163">Matt/tau_3</f>
        <v>8.3333333333333329E-2</v>
      </c>
      <c r="L4" s="11">
        <f>J4/K4</f>
        <v>0.95946702444812049</v>
      </c>
      <c r="M4" s="11">
        <f t="array" ref="M4:M163">EXP(-Matt/tau_3)</f>
        <v>0.92004441462932329</v>
      </c>
      <c r="N4" s="11">
        <f>L4-M4</f>
        <v>3.9422609818797194E-2</v>
      </c>
      <c r="O4" s="7">
        <f t="array" ref="O4:O163">(EXP((Mat-timelag)/tau_4))/Mat</f>
        <v>2.5495299059107294E-2</v>
      </c>
      <c r="P4" s="7">
        <f t="shared" ref="P4:P35" si="1">MIN(O4,1)*capex</f>
        <v>1.5297179435464377E-3</v>
      </c>
      <c r="Q4" s="7"/>
      <c r="R4" s="9">
        <f t="array" ref="R4:R163">Mat</f>
        <v>0.25</v>
      </c>
      <c r="S4" s="6">
        <f t="array" ref="S4:S203">Term0+Term1+Term2+Term3+Transition+Physical</f>
        <v>6.5015463847961127E-2</v>
      </c>
    </row>
    <row r="5" spans="1:21" x14ac:dyDescent="0.2">
      <c r="A5" s="1">
        <f>A4+0.25</f>
        <v>0.5</v>
      </c>
      <c r="B5" s="1">
        <f t="shared" si="0"/>
        <v>0.25</v>
      </c>
      <c r="C5" s="5">
        <v>0.05</v>
      </c>
      <c r="D5" s="5">
        <v>8.8479686771438058E-3</v>
      </c>
      <c r="E5" s="5">
        <v>5.2998042321487811E-3</v>
      </c>
      <c r="F5" s="5">
        <v>2.3394200802222655E-3</v>
      </c>
      <c r="G5" s="5"/>
      <c r="H5" s="5"/>
      <c r="I5" s="7">
        <v>0</v>
      </c>
      <c r="J5" s="11">
        <v>7.9955585370676707E-2</v>
      </c>
      <c r="K5" s="11">
        <v>8.3333333333333329E-2</v>
      </c>
      <c r="L5" s="11">
        <f t="shared" ref="L5:L68" si="2">J5/K5</f>
        <v>0.95946702444812049</v>
      </c>
      <c r="M5" s="11">
        <v>0.92004441462932329</v>
      </c>
      <c r="N5" s="11">
        <f t="shared" ref="N5:N68" si="3">L5-M5</f>
        <v>3.9422609818797194E-2</v>
      </c>
      <c r="O5" s="7">
        <v>1.3475893998170934E-2</v>
      </c>
      <c r="P5" s="7">
        <f t="shared" si="1"/>
        <v>8.0855363989025596E-4</v>
      </c>
      <c r="Q5" s="7"/>
      <c r="R5" s="9">
        <v>0.5</v>
      </c>
      <c r="S5" s="6">
        <v>6.7295746629405115E-2</v>
      </c>
      <c r="U5" s="2"/>
    </row>
    <row r="6" spans="1:21" x14ac:dyDescent="0.2">
      <c r="A6" s="1">
        <f t="shared" ref="A6:A69" si="4">A5+0.25</f>
        <v>0.75</v>
      </c>
      <c r="B6" s="1">
        <f t="shared" si="0"/>
        <v>0.25</v>
      </c>
      <c r="C6" s="5">
        <v>0.05</v>
      </c>
      <c r="D6" s="5">
        <v>8.3389525655740739E-3</v>
      </c>
      <c r="E6" s="5">
        <v>7.3302988883217571E-3</v>
      </c>
      <c r="F6" s="5">
        <v>3.3952757037278404E-3</v>
      </c>
      <c r="G6" s="5"/>
      <c r="H6" s="5"/>
      <c r="I6" s="7">
        <v>0</v>
      </c>
      <c r="J6" s="11">
        <v>7.9955585370676707E-2</v>
      </c>
      <c r="K6" s="11">
        <v>8.3333333333333329E-2</v>
      </c>
      <c r="L6" s="11">
        <f t="shared" si="2"/>
        <v>0.95946702444812049</v>
      </c>
      <c r="M6" s="11">
        <v>0.92004441462932329</v>
      </c>
      <c r="N6" s="11">
        <f t="shared" si="3"/>
        <v>3.9422609818797194E-2</v>
      </c>
      <c r="O6" s="7">
        <v>9.4971609539429621E-3</v>
      </c>
      <c r="P6" s="7">
        <f t="shared" si="1"/>
        <v>5.6982965723657766E-4</v>
      </c>
      <c r="Q6" s="7"/>
      <c r="R6" s="9">
        <v>0.75</v>
      </c>
      <c r="S6" s="6">
        <v>6.9634356814860257E-2</v>
      </c>
    </row>
    <row r="7" spans="1:21" x14ac:dyDescent="0.2">
      <c r="A7" s="1">
        <f t="shared" si="4"/>
        <v>1</v>
      </c>
      <c r="B7" s="1">
        <f t="shared" si="0"/>
        <v>0.25</v>
      </c>
      <c r="C7" s="5">
        <v>0.05</v>
      </c>
      <c r="D7" s="5">
        <v>7.8693868057473325E-3</v>
      </c>
      <c r="E7" s="5">
        <v>9.0204010431049874E-3</v>
      </c>
      <c r="F7" s="5">
        <v>4.3807740766054542E-3</v>
      </c>
      <c r="G7" s="5"/>
      <c r="H7" s="5"/>
      <c r="I7" s="7">
        <v>0</v>
      </c>
      <c r="J7" s="11">
        <v>7.9955585370676707E-2</v>
      </c>
      <c r="K7" s="11">
        <v>8.3333333333333329E-2</v>
      </c>
      <c r="L7" s="11">
        <f t="shared" si="2"/>
        <v>0.95946702444812049</v>
      </c>
      <c r="M7" s="11">
        <v>0.92004441462932329</v>
      </c>
      <c r="N7" s="11">
        <f t="shared" si="3"/>
        <v>3.9422609818797194E-2</v>
      </c>
      <c r="O7" s="7">
        <v>7.5297842556500232E-3</v>
      </c>
      <c r="P7" s="7">
        <f t="shared" si="1"/>
        <v>4.5178705533900138E-4</v>
      </c>
      <c r="Q7" s="7"/>
      <c r="R7" s="9">
        <v>1</v>
      </c>
      <c r="S7" s="6">
        <v>7.1722348980796782E-2</v>
      </c>
    </row>
    <row r="8" spans="1:21" x14ac:dyDescent="0.2">
      <c r="A8" s="1">
        <f t="shared" si="4"/>
        <v>1.25</v>
      </c>
      <c r="B8" s="1">
        <f t="shared" si="0"/>
        <v>0.25</v>
      </c>
      <c r="C8" s="5">
        <v>0.05</v>
      </c>
      <c r="D8" s="5">
        <v>7.4358171436961547E-3</v>
      </c>
      <c r="E8" s="5">
        <v>1.0416014292531263E-2</v>
      </c>
      <c r="F8" s="5">
        <v>5.2998042321487811E-3</v>
      </c>
      <c r="G8" s="5"/>
      <c r="H8" s="5"/>
      <c r="I8" s="7">
        <v>0</v>
      </c>
      <c r="J8" s="11">
        <v>7.9955585370676707E-2</v>
      </c>
      <c r="K8" s="11">
        <v>8.3333333333333329E-2</v>
      </c>
      <c r="L8" s="11">
        <f t="shared" si="2"/>
        <v>0.95946702444812049</v>
      </c>
      <c r="M8" s="11">
        <v>0.92004441462932329</v>
      </c>
      <c r="N8" s="11">
        <f t="shared" si="3"/>
        <v>3.9422609818797194E-2</v>
      </c>
      <c r="O8" s="7">
        <v>6.3679550789651597E-3</v>
      </c>
      <c r="P8" s="7">
        <f t="shared" si="1"/>
        <v>3.8207730473790958E-4</v>
      </c>
      <c r="Q8" s="7"/>
      <c r="R8" s="9">
        <v>1.25</v>
      </c>
      <c r="S8" s="6">
        <v>7.3533712973114104E-2</v>
      </c>
    </row>
    <row r="9" spans="1:21" x14ac:dyDescent="0.2">
      <c r="A9" s="1">
        <f t="shared" si="4"/>
        <v>1.5</v>
      </c>
      <c r="B9" s="1">
        <f t="shared" si="0"/>
        <v>0.25</v>
      </c>
      <c r="C9" s="5">
        <v>0.05</v>
      </c>
      <c r="D9" s="5">
        <v>7.035112630119804E-3</v>
      </c>
      <c r="E9" s="5">
        <v>1.1557235513548286E-2</v>
      </c>
      <c r="F9" s="5">
        <v>6.1560521856277974E-3</v>
      </c>
      <c r="G9" s="5"/>
      <c r="H9" s="5"/>
      <c r="I9" s="7">
        <v>0</v>
      </c>
      <c r="J9" s="11">
        <v>7.9955585370676707E-2</v>
      </c>
      <c r="K9" s="11">
        <v>8.3333333333333329E-2</v>
      </c>
      <c r="L9" s="11">
        <f t="shared" si="2"/>
        <v>0.95946702444812049</v>
      </c>
      <c r="M9" s="11">
        <v>0.92004441462932329</v>
      </c>
      <c r="N9" s="11">
        <f t="shared" si="3"/>
        <v>3.9422609818797194E-2</v>
      </c>
      <c r="O9" s="7">
        <v>5.6097849928007761E-3</v>
      </c>
      <c r="P9" s="7">
        <f t="shared" si="1"/>
        <v>3.3658709956804658E-4</v>
      </c>
      <c r="Q9" s="7"/>
      <c r="R9" s="9">
        <v>1.5</v>
      </c>
      <c r="S9" s="6">
        <v>7.508498742886395E-2</v>
      </c>
    </row>
    <row r="10" spans="1:21" x14ac:dyDescent="0.2">
      <c r="A10" s="1">
        <f t="shared" si="4"/>
        <v>1.75</v>
      </c>
      <c r="B10" s="1">
        <f t="shared" si="0"/>
        <v>0.25</v>
      </c>
      <c r="C10" s="5">
        <v>0.05</v>
      </c>
      <c r="D10" s="5">
        <v>6.664434060817047E-3</v>
      </c>
      <c r="E10" s="5">
        <v>1.2479069320159811E-2</v>
      </c>
      <c r="F10" s="5">
        <v>6.9530112685338378E-3</v>
      </c>
      <c r="G10" s="5"/>
      <c r="H10" s="5"/>
      <c r="I10" s="7">
        <v>0</v>
      </c>
      <c r="J10" s="11">
        <v>7.9955585370676707E-2</v>
      </c>
      <c r="K10" s="11">
        <v>8.3333333333333329E-2</v>
      </c>
      <c r="L10" s="11">
        <f t="shared" si="2"/>
        <v>0.95946702444812049</v>
      </c>
      <c r="M10" s="11">
        <v>0.92004441462932329</v>
      </c>
      <c r="N10" s="11">
        <f t="shared" si="3"/>
        <v>3.9422609818797194E-2</v>
      </c>
      <c r="O10" s="7">
        <v>5.0830794497394027E-3</v>
      </c>
      <c r="P10" s="7">
        <f t="shared" si="1"/>
        <v>3.0498476698436416E-4</v>
      </c>
      <c r="Q10" s="7"/>
      <c r="R10" s="9">
        <v>1.75</v>
      </c>
      <c r="S10" s="6">
        <v>7.6401499416495058E-2</v>
      </c>
    </row>
    <row r="11" spans="1:21" x14ac:dyDescent="0.2">
      <c r="A11" s="1">
        <f t="shared" si="4"/>
        <v>2</v>
      </c>
      <c r="B11" s="1">
        <f t="shared" si="0"/>
        <v>0.25</v>
      </c>
      <c r="C11" s="5">
        <v>0.05</v>
      </c>
      <c r="D11" s="5">
        <v>6.3212055882855764E-3</v>
      </c>
      <c r="E11" s="5">
        <v>1.3212055882855768E-2</v>
      </c>
      <c r="F11" s="5">
        <v>7.6939919437631179E-3</v>
      </c>
      <c r="G11" s="5"/>
      <c r="H11" s="5"/>
      <c r="I11" s="7">
        <v>0</v>
      </c>
      <c r="J11" s="11">
        <v>7.9955585370676707E-2</v>
      </c>
      <c r="K11" s="11">
        <v>8.3333333333333329E-2</v>
      </c>
      <c r="L11" s="11">
        <f t="shared" si="2"/>
        <v>0.95946702444812049</v>
      </c>
      <c r="M11" s="11">
        <v>0.92004441462932329</v>
      </c>
      <c r="N11" s="11">
        <f t="shared" si="3"/>
        <v>3.9422609818797194E-2</v>
      </c>
      <c r="O11" s="7">
        <v>4.7017812757476031E-3</v>
      </c>
      <c r="P11" s="7">
        <f t="shared" si="1"/>
        <v>2.8210687654485619E-4</v>
      </c>
      <c r="Q11" s="7"/>
      <c r="R11" s="9">
        <v>2</v>
      </c>
      <c r="S11" s="6">
        <v>7.7509360291449322E-2</v>
      </c>
    </row>
    <row r="12" spans="1:21" x14ac:dyDescent="0.2">
      <c r="A12" s="1">
        <f t="shared" si="4"/>
        <v>2.25</v>
      </c>
      <c r="B12" s="1">
        <f t="shared" si="0"/>
        <v>0.25</v>
      </c>
      <c r="C12" s="5">
        <v>0.05</v>
      </c>
      <c r="D12" s="5">
        <v>6.0030891790368909E-3</v>
      </c>
      <c r="E12" s="5">
        <v>1.378282252726697E-2</v>
      </c>
      <c r="F12" s="5">
        <v>8.3821311276031825E-3</v>
      </c>
      <c r="G12" s="5"/>
      <c r="H12" s="5"/>
      <c r="I12" s="7">
        <v>0</v>
      </c>
      <c r="J12" s="11">
        <v>7.9955585370676707E-2</v>
      </c>
      <c r="K12" s="11">
        <v>8.3333333333333329E-2</v>
      </c>
      <c r="L12" s="11">
        <f t="shared" si="2"/>
        <v>0.95946702444812049</v>
      </c>
      <c r="M12" s="11">
        <v>0.92004441462932329</v>
      </c>
      <c r="N12" s="11">
        <f t="shared" si="3"/>
        <v>3.9422609818797194E-2</v>
      </c>
      <c r="O12" s="7">
        <v>4.4181186101217547E-3</v>
      </c>
      <c r="P12" s="7">
        <f t="shared" si="1"/>
        <v>2.6508711660730525E-4</v>
      </c>
      <c r="Q12" s="7"/>
      <c r="R12" s="9">
        <v>2.25</v>
      </c>
      <c r="S12" s="6">
        <v>7.8433129950514352E-2</v>
      </c>
    </row>
    <row r="13" spans="1:21" x14ac:dyDescent="0.2">
      <c r="A13" s="1">
        <f t="shared" si="4"/>
        <v>2.5</v>
      </c>
      <c r="B13" s="1">
        <f t="shared" si="0"/>
        <v>0.25</v>
      </c>
      <c r="C13" s="5">
        <v>0.05</v>
      </c>
      <c r="D13" s="5">
        <v>5.7079616251184788E-3</v>
      </c>
      <c r="E13" s="5">
        <v>1.4214568282582888E-2</v>
      </c>
      <c r="F13" s="5">
        <v>9.0204010431049874E-3</v>
      </c>
      <c r="G13" s="5"/>
      <c r="H13" s="5"/>
      <c r="I13" s="7">
        <v>0</v>
      </c>
      <c r="J13" s="11">
        <v>7.9955585370676707E-2</v>
      </c>
      <c r="K13" s="11">
        <v>8.3333333333333329E-2</v>
      </c>
      <c r="L13" s="11">
        <f t="shared" si="2"/>
        <v>0.95946702444812049</v>
      </c>
      <c r="M13" s="11">
        <v>0.92004441462932329</v>
      </c>
      <c r="N13" s="11">
        <f t="shared" si="3"/>
        <v>3.9422609818797194E-2</v>
      </c>
      <c r="O13" s="7">
        <v>4.2034641861611165E-3</v>
      </c>
      <c r="P13" s="7">
        <f t="shared" si="1"/>
        <v>2.5220785116966698E-4</v>
      </c>
      <c r="Q13" s="7"/>
      <c r="R13" s="9">
        <v>2.5</v>
      </c>
      <c r="S13" s="6">
        <v>7.9195138801976026E-2</v>
      </c>
    </row>
    <row r="14" spans="1:21" x14ac:dyDescent="0.2">
      <c r="A14" s="1">
        <f t="shared" si="4"/>
        <v>2.75</v>
      </c>
      <c r="B14" s="1">
        <f t="shared" si="0"/>
        <v>0.25</v>
      </c>
      <c r="C14" s="5">
        <v>0.05</v>
      </c>
      <c r="D14" s="5">
        <v>5.4338938486927536E-3</v>
      </c>
      <c r="E14" s="5">
        <v>1.4527489453226445E-2</v>
      </c>
      <c r="F14" s="5">
        <v>9.6116176282041513E-3</v>
      </c>
      <c r="G14" s="5"/>
      <c r="H14" s="5"/>
      <c r="I14" s="7">
        <v>0</v>
      </c>
      <c r="J14" s="11">
        <v>7.9955585370676707E-2</v>
      </c>
      <c r="K14" s="11">
        <v>8.3333333333333329E-2</v>
      </c>
      <c r="L14" s="11">
        <f t="shared" si="2"/>
        <v>0.95946702444812049</v>
      </c>
      <c r="M14" s="11">
        <v>0.92004441462932329</v>
      </c>
      <c r="N14" s="11">
        <f t="shared" si="3"/>
        <v>3.9422609818797194E-2</v>
      </c>
      <c r="O14" s="7">
        <v>4.0396351048153844E-3</v>
      </c>
      <c r="P14" s="7">
        <f t="shared" si="1"/>
        <v>2.4237810628892305E-4</v>
      </c>
      <c r="Q14" s="7"/>
      <c r="R14" s="9">
        <v>2.75</v>
      </c>
      <c r="S14" s="6">
        <v>7.9815379036412268E-2</v>
      </c>
    </row>
    <row r="15" spans="1:21" x14ac:dyDescent="0.2">
      <c r="A15" s="1">
        <f t="shared" si="4"/>
        <v>3</v>
      </c>
      <c r="B15" s="1">
        <f t="shared" si="0"/>
        <v>0.25</v>
      </c>
      <c r="C15" s="5">
        <v>0.05</v>
      </c>
      <c r="D15" s="5">
        <v>5.1791322656771352E-3</v>
      </c>
      <c r="E15" s="5">
        <v>1.4739153320964184E-2</v>
      </c>
      <c r="F15" s="5">
        <v>1.0158448520796483E-2</v>
      </c>
      <c r="G15" s="5"/>
      <c r="H15" s="5"/>
      <c r="I15" s="7">
        <v>0</v>
      </c>
      <c r="J15" s="11">
        <v>7.9955585370676707E-2</v>
      </c>
      <c r="K15" s="11">
        <v>8.3333333333333329E-2</v>
      </c>
      <c r="L15" s="11">
        <f t="shared" si="2"/>
        <v>0.95946702444812049</v>
      </c>
      <c r="M15" s="11">
        <v>0.92004441462932329</v>
      </c>
      <c r="N15" s="11">
        <f t="shared" si="3"/>
        <v>3.9422609818797194E-2</v>
      </c>
      <c r="O15" s="7">
        <v>3.91454281900712E-3</v>
      </c>
      <c r="P15" s="7">
        <f t="shared" si="1"/>
        <v>2.3487256914042718E-4</v>
      </c>
      <c r="Q15" s="7"/>
      <c r="R15" s="9">
        <v>3</v>
      </c>
      <c r="S15" s="6">
        <v>8.0311606676578218E-2</v>
      </c>
    </row>
    <row r="16" spans="1:21" x14ac:dyDescent="0.2">
      <c r="A16" s="1">
        <f t="shared" si="4"/>
        <v>3.25</v>
      </c>
      <c r="B16" s="1">
        <f t="shared" si="0"/>
        <v>0.25</v>
      </c>
      <c r="C16" s="5">
        <v>0.05</v>
      </c>
      <c r="D16" s="5">
        <v>4.9420819987434214E-3</v>
      </c>
      <c r="E16" s="5">
        <v>1.4864826233507404E-2</v>
      </c>
      <c r="F16" s="5">
        <v>1.0663420641871042E-2</v>
      </c>
      <c r="G16" s="5"/>
      <c r="H16" s="5"/>
      <c r="I16" s="7">
        <v>0</v>
      </c>
      <c r="J16" s="11">
        <v>7.9955585370676707E-2</v>
      </c>
      <c r="K16" s="11">
        <v>8.3333333333333329E-2</v>
      </c>
      <c r="L16" s="11">
        <f t="shared" si="2"/>
        <v>0.95946702444812049</v>
      </c>
      <c r="M16" s="11">
        <v>0.92004441462932329</v>
      </c>
      <c r="N16" s="11">
        <f t="shared" si="3"/>
        <v>3.9422609818797194E-2</v>
      </c>
      <c r="O16" s="7">
        <v>3.8198509126378842E-3</v>
      </c>
      <c r="P16" s="7">
        <f t="shared" si="1"/>
        <v>2.2919105475827304E-4</v>
      </c>
      <c r="Q16" s="7"/>
      <c r="R16" s="9">
        <v>3.25</v>
      </c>
      <c r="S16" s="6">
        <v>8.0699519928880137E-2</v>
      </c>
    </row>
    <row r="17" spans="1:19" x14ac:dyDescent="0.2">
      <c r="A17" s="1">
        <f t="shared" si="4"/>
        <v>3.5</v>
      </c>
      <c r="B17" s="1">
        <f t="shared" si="0"/>
        <v>0.5</v>
      </c>
      <c r="C17" s="5">
        <v>0.05</v>
      </c>
      <c r="D17" s="5">
        <v>4.7212917517117422E-3</v>
      </c>
      <c r="E17" s="5">
        <v>1.4917761586036455E-2</v>
      </c>
      <c r="F17" s="5">
        <v>1.1128927396757415E-2</v>
      </c>
      <c r="G17" s="5"/>
      <c r="H17" s="5"/>
      <c r="I17" s="7">
        <v>0</v>
      </c>
      <c r="J17" s="11">
        <v>0.15351827510938587</v>
      </c>
      <c r="K17" s="11">
        <v>0.16666666666666666</v>
      </c>
      <c r="L17" s="11">
        <f t="shared" si="2"/>
        <v>0.92110965065631523</v>
      </c>
      <c r="M17" s="11">
        <v>0.84648172489061413</v>
      </c>
      <c r="N17" s="11">
        <f t="shared" si="3"/>
        <v>7.4627925765701097E-2</v>
      </c>
      <c r="O17" s="7">
        <v>3.7496367819831338E-3</v>
      </c>
      <c r="P17" s="7">
        <f t="shared" si="1"/>
        <v>2.2497820691898802E-4</v>
      </c>
      <c r="Q17" s="7"/>
      <c r="R17" s="9">
        <v>3.5</v>
      </c>
      <c r="S17" s="6">
        <v>8.0992958941424595E-2</v>
      </c>
    </row>
    <row r="18" spans="1:19" x14ac:dyDescent="0.2">
      <c r="A18" s="1">
        <f t="shared" si="4"/>
        <v>3.75</v>
      </c>
      <c r="B18" s="1">
        <f t="shared" si="0"/>
        <v>0.75</v>
      </c>
      <c r="C18" s="5">
        <v>0.05</v>
      </c>
      <c r="D18" s="5">
        <v>4.5154401768270486E-3</v>
      </c>
      <c r="E18" s="5">
        <v>1.4909452541888819E-2</v>
      </c>
      <c r="F18" s="5">
        <v>1.1557235513548286E-2</v>
      </c>
      <c r="G18" s="5"/>
      <c r="H18" s="5"/>
      <c r="I18" s="7">
        <v>0</v>
      </c>
      <c r="J18" s="11">
        <v>0.22119921692859512</v>
      </c>
      <c r="K18" s="11">
        <v>0.25</v>
      </c>
      <c r="L18" s="11">
        <f t="shared" si="2"/>
        <v>0.88479686771438049</v>
      </c>
      <c r="M18" s="11">
        <v>0.77880078307140488</v>
      </c>
      <c r="N18" s="11">
        <f t="shared" si="3"/>
        <v>0.10599608464297561</v>
      </c>
      <c r="O18" s="7">
        <v>3.6995887366740024E-3</v>
      </c>
      <c r="P18" s="7">
        <f t="shared" si="1"/>
        <v>2.2197532420044014E-4</v>
      </c>
      <c r="Q18" s="7"/>
      <c r="R18" s="9">
        <v>3.75</v>
      </c>
      <c r="S18" s="6">
        <v>8.1204103556464596E-2</v>
      </c>
    </row>
    <row r="19" spans="1:19" x14ac:dyDescent="0.2">
      <c r="A19" s="1">
        <f t="shared" si="4"/>
        <v>4</v>
      </c>
      <c r="B19" s="1">
        <f t="shared" si="0"/>
        <v>1</v>
      </c>
      <c r="C19" s="5">
        <v>0.05</v>
      </c>
      <c r="D19" s="5">
        <v>4.3233235838169362E-3</v>
      </c>
      <c r="E19" s="5">
        <v>1.4849853757254047E-2</v>
      </c>
      <c r="F19" s="5">
        <v>1.1950491536812574E-2</v>
      </c>
      <c r="G19" s="5"/>
      <c r="H19" s="5"/>
      <c r="I19" s="7">
        <v>0</v>
      </c>
      <c r="J19" s="11">
        <v>0.28346868942621073</v>
      </c>
      <c r="K19" s="11">
        <v>0.33333333333333331</v>
      </c>
      <c r="L19" s="11">
        <f t="shared" si="2"/>
        <v>0.85040606827863219</v>
      </c>
      <c r="M19" s="11">
        <v>0.71653131057378927</v>
      </c>
      <c r="N19" s="11">
        <f t="shared" si="3"/>
        <v>0.13387475770484292</v>
      </c>
      <c r="O19" s="7">
        <v>3.6665042791317747E-3</v>
      </c>
      <c r="P19" s="7">
        <f t="shared" si="1"/>
        <v>2.1999025674790648E-4</v>
      </c>
      <c r="Q19" s="7"/>
      <c r="R19" s="9">
        <v>4</v>
      </c>
      <c r="S19" s="6">
        <v>8.1343659134631457E-2</v>
      </c>
    </row>
    <row r="20" spans="1:19" x14ac:dyDescent="0.2">
      <c r="A20" s="1">
        <f t="shared" si="4"/>
        <v>4.25</v>
      </c>
      <c r="B20" s="1">
        <f t="shared" si="0"/>
        <v>1.25</v>
      </c>
      <c r="C20" s="5">
        <v>0.05</v>
      </c>
      <c r="D20" s="5">
        <v>4.1438448552154374E-3</v>
      </c>
      <c r="E20" s="5">
        <v>1.4747575862741204E-2</v>
      </c>
      <c r="F20" s="5">
        <v>1.2310727993815036E-2</v>
      </c>
      <c r="G20" s="5"/>
      <c r="H20" s="5"/>
      <c r="I20" s="7">
        <v>0</v>
      </c>
      <c r="J20" s="11">
        <v>0.34075936979955623</v>
      </c>
      <c r="K20" s="11">
        <v>0.41666666666666669</v>
      </c>
      <c r="L20" s="11">
        <f t="shared" si="2"/>
        <v>0.81782248751893494</v>
      </c>
      <c r="M20" s="11">
        <v>0.65924063020044377</v>
      </c>
      <c r="N20" s="11">
        <f t="shared" si="3"/>
        <v>0.15858185731849117</v>
      </c>
      <c r="O20" s="7">
        <v>3.6479655527080737E-3</v>
      </c>
      <c r="P20" s="7">
        <f t="shared" si="1"/>
        <v>2.188779331624844E-4</v>
      </c>
      <c r="Q20" s="7"/>
      <c r="R20" s="9">
        <v>4.25</v>
      </c>
      <c r="S20" s="6">
        <v>8.1421026644934169E-2</v>
      </c>
    </row>
    <row r="21" spans="1:19" x14ac:dyDescent="0.2">
      <c r="A21" s="1">
        <f t="shared" si="4"/>
        <v>4.5</v>
      </c>
      <c r="B21" s="1">
        <f t="shared" si="0"/>
        <v>1.5</v>
      </c>
      <c r="C21" s="5">
        <v>0.05</v>
      </c>
      <c r="D21" s="5">
        <v>3.976003446391714E-3</v>
      </c>
      <c r="E21" s="5">
        <v>1.4610056003865352E-2</v>
      </c>
      <c r="F21" s="5">
        <v>1.2639869249603426E-2</v>
      </c>
      <c r="G21" s="5"/>
      <c r="H21" s="5"/>
      <c r="I21" s="7">
        <v>0</v>
      </c>
      <c r="J21" s="11">
        <v>0.39346934028736658</v>
      </c>
      <c r="K21" s="11">
        <v>0.5</v>
      </c>
      <c r="L21" s="11">
        <f t="shared" si="2"/>
        <v>0.78693868057473315</v>
      </c>
      <c r="M21" s="11">
        <v>0.60653065971263342</v>
      </c>
      <c r="N21" s="11">
        <f t="shared" si="3"/>
        <v>0.18040802086209973</v>
      </c>
      <c r="O21" s="7">
        <v>3.642123064491912E-3</v>
      </c>
      <c r="P21" s="7">
        <f t="shared" si="1"/>
        <v>2.185273838695147E-4</v>
      </c>
      <c r="Q21" s="7"/>
      <c r="R21" s="9">
        <v>4.5</v>
      </c>
      <c r="S21" s="6">
        <v>8.1444456083730021E-2</v>
      </c>
    </row>
    <row r="22" spans="1:19" x14ac:dyDescent="0.2">
      <c r="A22" s="1">
        <f t="shared" si="4"/>
        <v>4.75</v>
      </c>
      <c r="B22" s="1">
        <f t="shared" si="0"/>
        <v>1.75</v>
      </c>
      <c r="C22" s="5">
        <v>0.05</v>
      </c>
      <c r="D22" s="5">
        <v>3.8188863612182594E-3</v>
      </c>
      <c r="E22" s="5">
        <v>1.4443707345558122E-2</v>
      </c>
      <c r="F22" s="5">
        <v>1.293973706651172E-2</v>
      </c>
      <c r="G22" s="5"/>
      <c r="H22" s="5"/>
      <c r="I22" s="7">
        <v>0</v>
      </c>
      <c r="J22" s="11">
        <v>0.44196485422995291</v>
      </c>
      <c r="K22" s="11">
        <v>0.58333333333333337</v>
      </c>
      <c r="L22" s="11">
        <f t="shared" si="2"/>
        <v>0.75765403582277635</v>
      </c>
      <c r="M22" s="11">
        <v>0.55803514577004709</v>
      </c>
      <c r="N22" s="11">
        <f t="shared" si="3"/>
        <v>0.19961889005272926</v>
      </c>
      <c r="O22" s="7">
        <v>3.6475477970263339E-3</v>
      </c>
      <c r="P22" s="7">
        <f t="shared" si="1"/>
        <v>2.1885286782158002E-4</v>
      </c>
      <c r="Q22" s="7"/>
      <c r="R22" s="9">
        <v>4.75</v>
      </c>
      <c r="S22" s="6">
        <v>8.1421183641109687E-2</v>
      </c>
    </row>
    <row r="23" spans="1:19" x14ac:dyDescent="0.2">
      <c r="A23" s="1">
        <f t="shared" si="4"/>
        <v>5</v>
      </c>
      <c r="B23" s="1">
        <f t="shared" si="0"/>
        <v>2</v>
      </c>
      <c r="C23" s="5">
        <v>0.05</v>
      </c>
      <c r="D23" s="5">
        <v>3.6716600055044049E-3</v>
      </c>
      <c r="E23" s="5">
        <v>1.4254050096327084E-2</v>
      </c>
      <c r="F23" s="5">
        <v>1.3212055882855768E-2</v>
      </c>
      <c r="G23" s="5"/>
      <c r="H23" s="5"/>
      <c r="I23" s="7">
        <v>0</v>
      </c>
      <c r="J23" s="11">
        <v>0.48658288096740798</v>
      </c>
      <c r="K23" s="11">
        <v>0.66666666666666663</v>
      </c>
      <c r="L23" s="11">
        <f t="shared" si="2"/>
        <v>0.72987432145111197</v>
      </c>
      <c r="M23" s="11">
        <v>0.51341711903259202</v>
      </c>
      <c r="N23" s="11">
        <f t="shared" si="3"/>
        <v>0.21645720241851996</v>
      </c>
      <c r="O23" s="7">
        <v>3.6631277777468356E-3</v>
      </c>
      <c r="P23" s="7">
        <f t="shared" si="1"/>
        <v>2.1978766666481012E-4</v>
      </c>
      <c r="Q23" s="7"/>
      <c r="R23" s="9">
        <v>5</v>
      </c>
      <c r="S23" s="6">
        <v>8.1357553651352055E-2</v>
      </c>
    </row>
    <row r="24" spans="1:19" x14ac:dyDescent="0.2">
      <c r="A24" s="1">
        <f t="shared" si="4"/>
        <v>5.25</v>
      </c>
      <c r="B24" s="1">
        <f t="shared" si="0"/>
        <v>2.25</v>
      </c>
      <c r="C24" s="5">
        <v>0.05</v>
      </c>
      <c r="D24" s="5">
        <v>3.5335628303457089E-3</v>
      </c>
      <c r="E24" s="5">
        <v>1.4045826300015975E-2</v>
      </c>
      <c r="F24" s="5">
        <v>1.345845782486341E-2</v>
      </c>
      <c r="G24" s="5"/>
      <c r="H24" s="5"/>
      <c r="I24" s="7">
        <v>0</v>
      </c>
      <c r="J24" s="11">
        <v>0.52763344725898531</v>
      </c>
      <c r="K24" s="11">
        <v>0.75</v>
      </c>
      <c r="L24" s="11">
        <f t="shared" si="2"/>
        <v>0.70351126301198041</v>
      </c>
      <c r="M24" s="11">
        <v>0.47236655274101469</v>
      </c>
      <c r="N24" s="11">
        <f t="shared" si="3"/>
        <v>0.23114471027096573</v>
      </c>
      <c r="O24" s="7">
        <v>3.6879942918648465E-3</v>
      </c>
      <c r="P24" s="7">
        <f t="shared" si="1"/>
        <v>2.2127965751189078E-4</v>
      </c>
      <c r="Q24" s="7"/>
      <c r="R24" s="9">
        <v>5.25</v>
      </c>
      <c r="S24" s="6">
        <v>8.1259126612736987E-2</v>
      </c>
    </row>
    <row r="25" spans="1:19" x14ac:dyDescent="0.2">
      <c r="A25" s="1">
        <f t="shared" si="4"/>
        <v>5.5</v>
      </c>
      <c r="B25" s="1">
        <f t="shared" si="0"/>
        <v>2.5</v>
      </c>
      <c r="C25" s="5">
        <v>0.05</v>
      </c>
      <c r="D25" s="5">
        <v>3.4038986865210633E-3</v>
      </c>
      <c r="E25" s="5">
        <v>1.382310037226994E-2</v>
      </c>
      <c r="F25" s="5">
        <v>1.3680487465183314E-2</v>
      </c>
      <c r="G25" s="5"/>
      <c r="H25" s="5"/>
      <c r="I25" s="7">
        <v>0</v>
      </c>
      <c r="J25" s="11">
        <v>0.5654017914929218</v>
      </c>
      <c r="K25" s="11">
        <v>0.83333333333333337</v>
      </c>
      <c r="L25" s="11">
        <f t="shared" si="2"/>
        <v>0.67848214979150612</v>
      </c>
      <c r="M25" s="11">
        <v>0.4345982085070782</v>
      </c>
      <c r="N25" s="11">
        <f t="shared" si="3"/>
        <v>0.24388394128442792</v>
      </c>
      <c r="O25" s="7">
        <v>3.721468311700088E-3</v>
      </c>
      <c r="P25" s="7">
        <f t="shared" si="1"/>
        <v>2.2328809870200526E-4</v>
      </c>
      <c r="Q25" s="7"/>
      <c r="R25" s="9">
        <v>5.5</v>
      </c>
      <c r="S25" s="6">
        <v>8.113077462267633E-2</v>
      </c>
    </row>
    <row r="26" spans="1:19" x14ac:dyDescent="0.2">
      <c r="A26" s="1">
        <f t="shared" si="4"/>
        <v>5.75</v>
      </c>
      <c r="B26" s="1">
        <f t="shared" si="0"/>
        <v>2.75</v>
      </c>
      <c r="C26" s="5">
        <v>0.05</v>
      </c>
      <c r="D26" s="5">
        <v>3.2820308191172961E-3</v>
      </c>
      <c r="E26" s="5">
        <v>1.3589347120397617E-2</v>
      </c>
      <c r="F26" s="5">
        <v>1.3879606340653716E-2</v>
      </c>
      <c r="G26" s="5"/>
      <c r="H26" s="5"/>
      <c r="I26" s="7">
        <v>0</v>
      </c>
      <c r="J26" s="11">
        <v>0.60015034565515268</v>
      </c>
      <c r="K26" s="11">
        <v>0.91666666666666663</v>
      </c>
      <c r="L26" s="11">
        <f t="shared" si="2"/>
        <v>0.65470946798743934</v>
      </c>
      <c r="M26" s="11">
        <v>0.39984965434484737</v>
      </c>
      <c r="N26" s="11">
        <f t="shared" si="3"/>
        <v>0.25485981364259197</v>
      </c>
      <c r="O26" s="7">
        <v>3.7630209946944502E-3</v>
      </c>
      <c r="P26" s="7">
        <f t="shared" si="1"/>
        <v>2.25781259681667E-4</v>
      </c>
      <c r="Q26" s="7"/>
      <c r="R26" s="9">
        <v>5.75</v>
      </c>
      <c r="S26" s="6">
        <v>8.0976765539850309E-2</v>
      </c>
    </row>
    <row r="27" spans="1:19" x14ac:dyDescent="0.2">
      <c r="A27" s="1">
        <f t="shared" si="4"/>
        <v>6</v>
      </c>
      <c r="B27" s="1">
        <f t="shared" si="0"/>
        <v>3</v>
      </c>
      <c r="C27" s="5">
        <v>0.05</v>
      </c>
      <c r="D27" s="5">
        <v>3.1673764387737872E-3</v>
      </c>
      <c r="E27" s="5">
        <v>1.3347528775475737E-2</v>
      </c>
      <c r="F27" s="5">
        <v>1.4057197241381473E-2</v>
      </c>
      <c r="G27" s="5"/>
      <c r="H27" s="5"/>
      <c r="I27" s="7">
        <v>0</v>
      </c>
      <c r="J27" s="11">
        <v>0.63212055882855767</v>
      </c>
      <c r="K27" s="11">
        <v>1</v>
      </c>
      <c r="L27" s="11">
        <f t="shared" si="2"/>
        <v>0.63212055882855767</v>
      </c>
      <c r="M27" s="11">
        <v>0.36787944117144233</v>
      </c>
      <c r="N27" s="11">
        <f t="shared" si="3"/>
        <v>0.26424111765711533</v>
      </c>
      <c r="O27" s="7">
        <v>3.8122441518731519E-3</v>
      </c>
      <c r="P27" s="7">
        <f t="shared" si="1"/>
        <v>2.2873464911238911E-4</v>
      </c>
      <c r="Q27" s="7"/>
      <c r="R27" s="9">
        <v>6</v>
      </c>
      <c r="S27" s="6">
        <v>8.0800837104743381E-2</v>
      </c>
    </row>
    <row r="28" spans="1:19" x14ac:dyDescent="0.2">
      <c r="A28" s="1">
        <f t="shared" si="4"/>
        <v>6.25</v>
      </c>
      <c r="B28" s="1">
        <f t="shared" si="0"/>
        <v>3.25</v>
      </c>
      <c r="C28" s="5">
        <v>0.05</v>
      </c>
      <c r="D28" s="5">
        <v>3.0594018124050965E-3</v>
      </c>
      <c r="E28" s="5">
        <v>1.3100162380855108E-2</v>
      </c>
      <c r="F28" s="5">
        <v>1.4214568282582888E-2</v>
      </c>
      <c r="G28" s="5"/>
      <c r="H28" s="5"/>
      <c r="I28" s="7">
        <v>1.9711304909398597E-3</v>
      </c>
      <c r="J28" s="11">
        <v>0.66153457489325773</v>
      </c>
      <c r="K28" s="11">
        <v>1.0833333333333333</v>
      </c>
      <c r="L28" s="11">
        <f t="shared" si="2"/>
        <v>0.61064729990146871</v>
      </c>
      <c r="M28" s="11">
        <v>0.33846542510674221</v>
      </c>
      <c r="N28" s="11">
        <f t="shared" si="3"/>
        <v>0.2721818747947265</v>
      </c>
      <c r="O28" s="7">
        <v>3.8688279002352622E-3</v>
      </c>
      <c r="P28" s="7">
        <f t="shared" si="1"/>
        <v>2.3212967401411573E-4</v>
      </c>
      <c r="Q28" s="7"/>
      <c r="R28" s="9">
        <v>6.25</v>
      </c>
      <c r="S28" s="6">
        <v>8.2577392640797068E-2</v>
      </c>
    </row>
    <row r="29" spans="1:19" x14ac:dyDescent="0.2">
      <c r="A29" s="1">
        <f t="shared" si="4"/>
        <v>6.5</v>
      </c>
      <c r="B29" s="1">
        <f t="shared" si="0"/>
        <v>3.5</v>
      </c>
      <c r="C29" s="5">
        <v>0.05</v>
      </c>
      <c r="D29" s="5">
        <v>2.95761782205624E-3</v>
      </c>
      <c r="E29" s="5">
        <v>1.2849378718695098E-2</v>
      </c>
      <c r="F29" s="5">
        <v>1.4352956770068119E-2</v>
      </c>
      <c r="G29" s="5"/>
      <c r="H29" s="5"/>
      <c r="I29" s="7">
        <v>3.7313962882850552E-3</v>
      </c>
      <c r="J29" s="11">
        <v>0.68859677608540237</v>
      </c>
      <c r="K29" s="11">
        <v>1.1666666666666667</v>
      </c>
      <c r="L29" s="11">
        <f t="shared" si="2"/>
        <v>0.59022580807320202</v>
      </c>
      <c r="M29" s="11">
        <v>0.31140322391459768</v>
      </c>
      <c r="N29" s="11">
        <f t="shared" si="3"/>
        <v>0.27882258415860434</v>
      </c>
      <c r="O29" s="7">
        <v>3.9325435702319078E-3</v>
      </c>
      <c r="P29" s="7">
        <f t="shared" si="1"/>
        <v>2.3595261421391445E-4</v>
      </c>
      <c r="Q29" s="7"/>
      <c r="R29" s="9">
        <v>6.5</v>
      </c>
      <c r="S29" s="6">
        <v>8.4127302213318433E-2</v>
      </c>
    </row>
    <row r="30" spans="1:19" x14ac:dyDescent="0.2">
      <c r="A30" s="1">
        <f t="shared" si="4"/>
        <v>6.75</v>
      </c>
      <c r="B30" s="1">
        <f t="shared" si="0"/>
        <v>3.75</v>
      </c>
      <c r="C30" s="5">
        <v>0.05</v>
      </c>
      <c r="D30" s="5">
        <v>2.8615759457432119E-3</v>
      </c>
      <c r="E30" s="5">
        <v>1.2596973813132756E-2</v>
      </c>
      <c r="F30" s="5">
        <v>1.4473532869709441E-2</v>
      </c>
      <c r="G30" s="5"/>
      <c r="H30" s="5"/>
      <c r="I30" s="7">
        <v>5.2998042321487811E-3</v>
      </c>
      <c r="J30" s="11">
        <v>0.71349520313980985</v>
      </c>
      <c r="K30" s="11">
        <v>1.25</v>
      </c>
      <c r="L30" s="11">
        <f t="shared" si="2"/>
        <v>0.57079616251184784</v>
      </c>
      <c r="M30" s="11">
        <v>0.28650479686019009</v>
      </c>
      <c r="N30" s="11">
        <f t="shared" si="3"/>
        <v>0.28429136565165775</v>
      </c>
      <c r="O30" s="7">
        <v>4.0032305112902315E-3</v>
      </c>
      <c r="P30" s="7">
        <f t="shared" si="1"/>
        <v>2.4019383067741388E-4</v>
      </c>
      <c r="Q30" s="7"/>
      <c r="R30" s="9">
        <v>6.75</v>
      </c>
      <c r="S30" s="6">
        <v>8.54720806914116E-2</v>
      </c>
    </row>
    <row r="31" spans="1:19" x14ac:dyDescent="0.2">
      <c r="A31" s="1">
        <f t="shared" si="4"/>
        <v>7</v>
      </c>
      <c r="B31" s="1">
        <f t="shared" si="0"/>
        <v>4</v>
      </c>
      <c r="C31" s="5">
        <v>0.05</v>
      </c>
      <c r="D31" s="5">
        <v>2.770864618793376E-3</v>
      </c>
      <c r="E31" s="5">
        <v>1.2344453922850954E-2</v>
      </c>
      <c r="F31" s="5">
        <v>1.4577403090719449E-2</v>
      </c>
      <c r="G31" s="5"/>
      <c r="H31" s="5"/>
      <c r="I31" s="7">
        <v>6.693737885242146E-3</v>
      </c>
      <c r="J31" s="11">
        <v>0.73640286188427329</v>
      </c>
      <c r="K31" s="11">
        <v>1.3333333333333333</v>
      </c>
      <c r="L31" s="11">
        <f t="shared" si="2"/>
        <v>0.55230214641320496</v>
      </c>
      <c r="M31" s="11">
        <v>0.26359713811572677</v>
      </c>
      <c r="N31" s="11">
        <f t="shared" si="3"/>
        <v>0.28870500829747819</v>
      </c>
      <c r="O31" s="7">
        <v>4.0807858263643398E-3</v>
      </c>
      <c r="P31" s="7">
        <f t="shared" si="1"/>
        <v>2.4484714958186038E-4</v>
      </c>
      <c r="Q31" s="7"/>
      <c r="R31" s="9">
        <v>7</v>
      </c>
      <c r="S31" s="6">
        <v>8.6631306667187796E-2</v>
      </c>
    </row>
    <row r="32" spans="1:19" x14ac:dyDescent="0.2">
      <c r="A32" s="1">
        <f t="shared" si="4"/>
        <v>7.25</v>
      </c>
      <c r="B32" s="1">
        <f t="shared" si="0"/>
        <v>4.25</v>
      </c>
      <c r="C32" s="5">
        <v>0.05</v>
      </c>
      <c r="D32" s="5">
        <v>2.6851059383824678E-3</v>
      </c>
      <c r="E32" s="5">
        <v>1.2093074825094564E-2</v>
      </c>
      <c r="F32" s="5">
        <v>1.4665613592075716E-2</v>
      </c>
      <c r="G32" s="5"/>
      <c r="H32" s="5"/>
      <c r="I32" s="7">
        <v>7.9290928659245582E-3</v>
      </c>
      <c r="J32" s="11">
        <v>0.75747892536435135</v>
      </c>
      <c r="K32" s="11">
        <v>1.4166666666666667</v>
      </c>
      <c r="L32" s="11">
        <f t="shared" si="2"/>
        <v>0.53469100613954212</v>
      </c>
      <c r="M32" s="11">
        <v>0.24252107463564868</v>
      </c>
      <c r="N32" s="11">
        <f t="shared" si="3"/>
        <v>0.29216993150389348</v>
      </c>
      <c r="O32" s="7">
        <v>4.1651563341128968E-3</v>
      </c>
      <c r="P32" s="7">
        <f t="shared" si="1"/>
        <v>2.4990938004677382E-4</v>
      </c>
      <c r="Q32" s="7"/>
      <c r="R32" s="9">
        <v>7.25</v>
      </c>
      <c r="S32" s="6">
        <v>8.7622796601524083E-2</v>
      </c>
    </row>
    <row r="33" spans="1:28" x14ac:dyDescent="0.2">
      <c r="A33" s="1">
        <f t="shared" si="4"/>
        <v>7.5</v>
      </c>
      <c r="B33" s="1">
        <f t="shared" si="0"/>
        <v>4.5</v>
      </c>
      <c r="C33" s="5">
        <v>0.05</v>
      </c>
      <c r="D33" s="5">
        <v>2.6039526777173094E-3</v>
      </c>
      <c r="E33" s="5">
        <v>1.1843876095786091E-2</v>
      </c>
      <c r="F33" s="5">
        <v>1.4739153320964184E-2</v>
      </c>
      <c r="G33" s="5"/>
      <c r="H33" s="5"/>
      <c r="I33" s="7">
        <v>9.0204010431049874E-3</v>
      </c>
      <c r="J33" s="11">
        <v>0.77686983985157021</v>
      </c>
      <c r="K33" s="11">
        <v>1.5</v>
      </c>
      <c r="L33" s="11">
        <f t="shared" si="2"/>
        <v>0.51791322656771344</v>
      </c>
      <c r="M33" s="11">
        <v>0.22313016014842982</v>
      </c>
      <c r="N33" s="11">
        <f t="shared" si="3"/>
        <v>0.29478306641928365</v>
      </c>
      <c r="O33" s="7">
        <v>4.2563322446527597E-3</v>
      </c>
      <c r="P33" s="7">
        <f t="shared" si="1"/>
        <v>2.5537993467916558E-4</v>
      </c>
      <c r="Q33" s="7"/>
      <c r="R33" s="9">
        <v>7.5</v>
      </c>
      <c r="S33" s="6">
        <v>8.8462763072251746E-2</v>
      </c>
    </row>
    <row r="34" spans="1:28" x14ac:dyDescent="0.2">
      <c r="A34" s="1">
        <f t="shared" si="4"/>
        <v>7.75</v>
      </c>
      <c r="B34" s="1">
        <f t="shared" si="0"/>
        <v>4.75</v>
      </c>
      <c r="C34" s="5">
        <v>0.05</v>
      </c>
      <c r="D34" s="5">
        <v>2.5270855796807748E-3</v>
      </c>
      <c r="E34" s="5">
        <v>1.1597711004718889E-2</v>
      </c>
      <c r="F34" s="5">
        <v>1.4798956991671134E-2</v>
      </c>
      <c r="G34" s="5"/>
      <c r="H34" s="5"/>
      <c r="I34" s="7">
        <v>9.980944502636464E-3</v>
      </c>
      <c r="J34" s="11">
        <v>0.79471034242009075</v>
      </c>
      <c r="K34" s="11">
        <v>1.5833333333333333</v>
      </c>
      <c r="L34" s="11">
        <f t="shared" si="2"/>
        <v>0.50192232152847838</v>
      </c>
      <c r="M34" s="11">
        <v>0.20528965757990927</v>
      </c>
      <c r="N34" s="11">
        <f t="shared" si="3"/>
        <v>0.29663266394856913</v>
      </c>
      <c r="O34" s="7">
        <v>4.3543421678129499E-3</v>
      </c>
      <c r="P34" s="7">
        <f t="shared" si="1"/>
        <v>2.6126053006877699E-4</v>
      </c>
      <c r="Q34" s="7"/>
      <c r="R34" s="9">
        <v>7.75</v>
      </c>
      <c r="S34" s="6">
        <v>8.9165958608776047E-2</v>
      </c>
      <c r="W34" s="13" t="s">
        <v>19</v>
      </c>
      <c r="X34" s="13" t="s">
        <v>20</v>
      </c>
      <c r="Y34" s="13" t="s">
        <v>23</v>
      </c>
      <c r="Z34" s="13" t="s">
        <v>35</v>
      </c>
      <c r="AA34" s="13" t="s">
        <v>34</v>
      </c>
      <c r="AB34" s="13" t="s">
        <v>36</v>
      </c>
    </row>
    <row r="35" spans="1:28" x14ac:dyDescent="0.2">
      <c r="A35" s="1">
        <f t="shared" si="4"/>
        <v>8</v>
      </c>
      <c r="B35" s="1">
        <f t="shared" si="0"/>
        <v>5</v>
      </c>
      <c r="C35" s="5">
        <v>0.05</v>
      </c>
      <c r="D35" s="5">
        <v>2.4542109027781644E-3</v>
      </c>
      <c r="E35" s="5">
        <v>1.1355272569454115E-2</v>
      </c>
      <c r="F35" s="5">
        <v>1.4845907912934247E-2</v>
      </c>
      <c r="G35" s="5"/>
      <c r="H35" s="5"/>
      <c r="I35" s="7">
        <v>1.0822860120925999E-2</v>
      </c>
      <c r="J35" s="11">
        <v>0.81112439716243823</v>
      </c>
      <c r="K35" s="11">
        <v>1.6666666666666667</v>
      </c>
      <c r="L35" s="11">
        <f t="shared" si="2"/>
        <v>0.48667463829746294</v>
      </c>
      <c r="M35" s="11">
        <v>0.18887560283756183</v>
      </c>
      <c r="N35" s="11">
        <f t="shared" si="3"/>
        <v>0.29779903545990111</v>
      </c>
      <c r="O35" s="7">
        <v>4.4592491684065493E-3</v>
      </c>
      <c r="P35" s="7">
        <f t="shared" si="1"/>
        <v>2.6755495010439293E-4</v>
      </c>
      <c r="Q35" s="7"/>
      <c r="R35" s="9">
        <v>8</v>
      </c>
      <c r="S35" s="6">
        <v>8.9745806456196911E-2</v>
      </c>
      <c r="U35" t="s">
        <v>12</v>
      </c>
    </row>
    <row r="36" spans="1:28" x14ac:dyDescent="0.2">
      <c r="A36" s="1">
        <f t="shared" si="4"/>
        <v>8.25</v>
      </c>
      <c r="B36" s="1">
        <f t="shared" ref="B36:B67" si="5">MAX(0.25,A36-trans)</f>
        <v>5.25</v>
      </c>
      <c r="C36" s="5">
        <v>0.05</v>
      </c>
      <c r="D36" s="5">
        <v>2.3850581949377797E-3</v>
      </c>
      <c r="E36" s="5">
        <v>1.1117116245280605E-2</v>
      </c>
      <c r="F36" s="5">
        <v>1.4880840671363688E-2</v>
      </c>
      <c r="G36" s="5"/>
      <c r="H36" s="5"/>
      <c r="I36" s="7">
        <v>1.1557235513548286E-2</v>
      </c>
      <c r="J36" s="11">
        <v>0.82622605654955483</v>
      </c>
      <c r="K36" s="11">
        <v>1.75</v>
      </c>
      <c r="L36" s="11">
        <f t="shared" si="2"/>
        <v>0.4721291751711742</v>
      </c>
      <c r="M36" s="11">
        <v>0.17377394345044514</v>
      </c>
      <c r="N36" s="11">
        <f t="shared" si="3"/>
        <v>0.29835523172072909</v>
      </c>
      <c r="O36" s="7">
        <v>4.5711476525784984E-3</v>
      </c>
      <c r="P36" s="7">
        <f t="shared" ref="P36:P67" si="6">MIN(O36,1)*capex</f>
        <v>2.7426885915470987E-4</v>
      </c>
      <c r="Q36" s="7"/>
      <c r="R36" s="9">
        <v>8.25</v>
      </c>
      <c r="S36" s="6">
        <v>9.0214519484285077E-2</v>
      </c>
      <c r="V36" t="s">
        <v>15</v>
      </c>
    </row>
    <row r="37" spans="1:28" x14ac:dyDescent="0.2">
      <c r="A37" s="1">
        <f t="shared" si="4"/>
        <v>8.5</v>
      </c>
      <c r="B37" s="1">
        <f t="shared" si="5"/>
        <v>5.5</v>
      </c>
      <c r="C37" s="5">
        <v>0.05</v>
      </c>
      <c r="D37" s="5">
        <v>2.3193782731552961E-3</v>
      </c>
      <c r="E37" s="5">
        <v>1.0883679670326517E-2</v>
      </c>
      <c r="F37" s="5">
        <v>1.490454367816519E-2</v>
      </c>
      <c r="G37" s="5"/>
      <c r="H37" s="5"/>
      <c r="I37" s="7">
        <v>1.2194197064221396E-2</v>
      </c>
      <c r="J37" s="11">
        <v>0.84012025392030609</v>
      </c>
      <c r="K37" s="11">
        <v>1.8333333333333333</v>
      </c>
      <c r="L37" s="11">
        <f t="shared" si="2"/>
        <v>0.45824741122925788</v>
      </c>
      <c r="M37" s="11">
        <v>0.15987974607969391</v>
      </c>
      <c r="N37" s="11">
        <f t="shared" si="3"/>
        <v>0.29836766514956398</v>
      </c>
      <c r="O37" s="7">
        <v>4.6901609204382279E-3</v>
      </c>
      <c r="P37" s="7">
        <f t="shared" si="6"/>
        <v>2.8140965522629368E-4</v>
      </c>
      <c r="Q37" s="7"/>
      <c r="R37" s="9">
        <v>8.5</v>
      </c>
      <c r="S37" s="6">
        <v>9.0583208341094706E-2</v>
      </c>
      <c r="V37" t="s">
        <v>14</v>
      </c>
    </row>
    <row r="38" spans="1:28" x14ac:dyDescent="0.2">
      <c r="A38" s="1">
        <f t="shared" si="4"/>
        <v>8.75</v>
      </c>
      <c r="B38" s="1">
        <f t="shared" si="5"/>
        <v>5.75</v>
      </c>
      <c r="C38" s="5">
        <v>0.05</v>
      </c>
      <c r="D38" s="5">
        <v>2.2569413891601509E-3</v>
      </c>
      <c r="E38" s="5">
        <v>1.0655299833679056E-2</v>
      </c>
      <c r="F38" s="5">
        <v>1.4917761586036455E-2</v>
      </c>
      <c r="G38" s="5"/>
      <c r="H38" s="5"/>
      <c r="I38" s="7">
        <v>1.2742990682129599E-2</v>
      </c>
      <c r="J38" s="11">
        <v>0.85290353260702323</v>
      </c>
      <c r="K38" s="11">
        <v>1.9166666666666667</v>
      </c>
      <c r="L38" s="11">
        <f t="shared" si="2"/>
        <v>0.44499314744714252</v>
      </c>
      <c r="M38" s="11">
        <v>0.1470964673929768</v>
      </c>
      <c r="N38" s="11">
        <f t="shared" si="3"/>
        <v>0.2978966800541657</v>
      </c>
      <c r="O38" s="7">
        <v>4.8164392582030176E-3</v>
      </c>
      <c r="P38" s="7">
        <f t="shared" si="6"/>
        <v>2.8898635549218102E-4</v>
      </c>
      <c r="Q38" s="7"/>
      <c r="R38" s="9">
        <v>8.75</v>
      </c>
      <c r="S38" s="6">
        <v>9.0861979846497451E-2</v>
      </c>
      <c r="V38" t="s">
        <v>13</v>
      </c>
    </row>
    <row r="39" spans="1:28" x14ac:dyDescent="0.2">
      <c r="A39" s="1">
        <f t="shared" si="4"/>
        <v>9</v>
      </c>
      <c r="B39" s="1">
        <f t="shared" si="5"/>
        <v>6</v>
      </c>
      <c r="C39" s="5">
        <v>0.05</v>
      </c>
      <c r="D39" s="5">
        <v>2.1975355632483503E-3</v>
      </c>
      <c r="E39" s="5">
        <v>1.043222798932964E-2</v>
      </c>
      <c r="F39" s="5">
        <v>1.4921197582765489E-2</v>
      </c>
      <c r="G39" s="5"/>
      <c r="H39" s="5"/>
      <c r="I39" s="7">
        <v>1.3212055882855768E-2</v>
      </c>
      <c r="J39" s="11">
        <v>0.8646647167633873</v>
      </c>
      <c r="K39" s="11">
        <v>2</v>
      </c>
      <c r="L39" s="11">
        <f t="shared" si="2"/>
        <v>0.43233235838169365</v>
      </c>
      <c r="M39" s="11">
        <v>0.1353352832366127</v>
      </c>
      <c r="N39" s="11">
        <f t="shared" si="3"/>
        <v>0.29699707514508095</v>
      </c>
      <c r="O39" s="7">
        <v>4.950158471609966E-3</v>
      </c>
      <c r="P39" s="7">
        <f t="shared" si="6"/>
        <v>2.9700950829659794E-4</v>
      </c>
      <c r="Q39" s="7"/>
      <c r="R39" s="9">
        <v>9</v>
      </c>
      <c r="S39" s="6">
        <v>9.1060026526495849E-2</v>
      </c>
      <c r="V39" t="s">
        <v>21</v>
      </c>
    </row>
    <row r="40" spans="1:28" x14ac:dyDescent="0.2">
      <c r="A40" s="1">
        <f t="shared" si="4"/>
        <v>9.25</v>
      </c>
      <c r="B40" s="1">
        <f t="shared" si="5"/>
        <v>6.25</v>
      </c>
      <c r="C40" s="5">
        <v>0.05</v>
      </c>
      <c r="D40" s="5">
        <v>2.1409650701928176E-3</v>
      </c>
      <c r="E40" s="5">
        <v>1.0214642599172997E-2</v>
      </c>
      <c r="F40" s="5">
        <v>1.491551556773409E-2</v>
      </c>
      <c r="G40" s="5"/>
      <c r="H40" s="5"/>
      <c r="I40" s="7">
        <v>1.3609093739736325E-2</v>
      </c>
      <c r="J40" s="11">
        <v>0.87548552855587702</v>
      </c>
      <c r="K40" s="11">
        <v>2.0833333333333335</v>
      </c>
      <c r="L40" s="11">
        <f t="shared" si="2"/>
        <v>0.42023305370682096</v>
      </c>
      <c r="M40" s="11">
        <v>0.12451447144412296</v>
      </c>
      <c r="N40" s="11">
        <f t="shared" si="3"/>
        <v>0.29571858226269798</v>
      </c>
      <c r="O40" s="7">
        <v>5.0915187839664228E-3</v>
      </c>
      <c r="P40" s="7">
        <f t="shared" si="6"/>
        <v>3.0549112703798535E-4</v>
      </c>
      <c r="Q40" s="7"/>
      <c r="R40" s="9">
        <v>9.25</v>
      </c>
      <c r="S40" s="6">
        <v>9.1185708103874219E-2</v>
      </c>
      <c r="V40" t="s">
        <v>33</v>
      </c>
    </row>
    <row r="41" spans="1:28" x14ac:dyDescent="0.2">
      <c r="A41" s="1">
        <f t="shared" si="4"/>
        <v>9.5</v>
      </c>
      <c r="B41" s="1">
        <f t="shared" si="5"/>
        <v>6.5</v>
      </c>
      <c r="C41" s="5">
        <v>0.05</v>
      </c>
      <c r="D41" s="5">
        <v>2.0870490627302725E-3</v>
      </c>
      <c r="E41" s="5">
        <v>1.0002660553495329E-2</v>
      </c>
      <c r="F41" s="5">
        <v>1.4901342217219955E-2</v>
      </c>
      <c r="G41" s="5"/>
      <c r="H41" s="5"/>
      <c r="I41" s="7">
        <v>1.3941129207930218E-2</v>
      </c>
      <c r="J41" s="11">
        <v>0.88544115600731232</v>
      </c>
      <c r="K41" s="11">
        <v>2.1666666666666665</v>
      </c>
      <c r="L41" s="11">
        <f t="shared" si="2"/>
        <v>0.40866514892645189</v>
      </c>
      <c r="M41" s="11">
        <v>0.11455884399268773</v>
      </c>
      <c r="N41" s="11">
        <f t="shared" si="3"/>
        <v>0.29410630493376416</v>
      </c>
      <c r="O41" s="7">
        <v>5.2407440387225203E-3</v>
      </c>
      <c r="P41" s="7">
        <f t="shared" si="6"/>
        <v>3.1444464232335123E-4</v>
      </c>
      <c r="Q41" s="7"/>
      <c r="R41" s="9">
        <v>9.5</v>
      </c>
      <c r="S41" s="6">
        <v>9.1246625683699137E-2</v>
      </c>
    </row>
    <row r="42" spans="1:28" x14ac:dyDescent="0.2">
      <c r="A42" s="1">
        <f t="shared" si="4"/>
        <v>9.75</v>
      </c>
      <c r="B42" s="1">
        <f t="shared" si="5"/>
        <v>6.75</v>
      </c>
      <c r="C42" s="5">
        <v>0.05</v>
      </c>
      <c r="D42" s="5">
        <v>2.0356203195510563E-3</v>
      </c>
      <c r="E42" s="5">
        <v>9.7963468868122842E-3</v>
      </c>
      <c r="F42" s="5">
        <v>1.4879268944097046E-2</v>
      </c>
      <c r="G42" s="5"/>
      <c r="H42" s="5"/>
      <c r="I42" s="7">
        <v>1.4214568282582888E-2</v>
      </c>
      <c r="J42" s="11">
        <v>0.89460077543813565</v>
      </c>
      <c r="K42" s="11">
        <v>2.25</v>
      </c>
      <c r="L42" s="11">
        <f t="shared" si="2"/>
        <v>0.39760034463917138</v>
      </c>
      <c r="M42" s="11">
        <v>0.10539922456186433</v>
      </c>
      <c r="N42" s="11">
        <f t="shared" si="3"/>
        <v>0.29220112007730703</v>
      </c>
      <c r="O42" s="7">
        <v>5.398081159173714E-3</v>
      </c>
      <c r="P42" s="7">
        <f t="shared" si="6"/>
        <v>3.2388486955042285E-4</v>
      </c>
      <c r="Q42" s="7"/>
      <c r="R42" s="9">
        <v>9.75</v>
      </c>
      <c r="S42" s="6">
        <v>9.1249689302593709E-2</v>
      </c>
      <c r="U42" t="s">
        <v>16</v>
      </c>
    </row>
    <row r="43" spans="1:28" s="8" customFormat="1" ht="16" x14ac:dyDescent="0.2">
      <c r="A43" s="14">
        <f t="shared" si="4"/>
        <v>10</v>
      </c>
      <c r="B43" s="14">
        <f t="shared" si="5"/>
        <v>7</v>
      </c>
      <c r="C43" s="15">
        <v>0.05</v>
      </c>
      <c r="D43" s="15">
        <v>1.9865241060018292E-3</v>
      </c>
      <c r="E43" s="15">
        <v>9.5957231800548725E-3</v>
      </c>
      <c r="F43" s="15">
        <v>1.4849853757254047E-2</v>
      </c>
      <c r="G43" s="15"/>
      <c r="H43" s="15"/>
      <c r="I43" s="16">
        <v>1.443525041487391E-2</v>
      </c>
      <c r="J43" s="17">
        <v>0.9030280321355949</v>
      </c>
      <c r="K43" s="17">
        <v>2.3333333333333335</v>
      </c>
      <c r="L43" s="17">
        <f t="shared" si="2"/>
        <v>0.3870120137723978</v>
      </c>
      <c r="M43" s="17">
        <v>9.6971967864405054E-2</v>
      </c>
      <c r="N43" s="17">
        <f t="shared" si="3"/>
        <v>0.29004004590799276</v>
      </c>
      <c r="O43" s="16">
        <v>5.5637998277842816E-3</v>
      </c>
      <c r="P43" s="7">
        <f t="shared" si="6"/>
        <v>3.3382798966705688E-4</v>
      </c>
      <c r="Q43" s="16"/>
      <c r="R43" s="18">
        <v>10</v>
      </c>
      <c r="S43" s="19">
        <v>9.1201179447851707E-2</v>
      </c>
      <c r="U43"/>
      <c r="V43" t="s">
        <v>17</v>
      </c>
    </row>
    <row r="44" spans="1:28" x14ac:dyDescent="0.2">
      <c r="A44" s="1">
        <f t="shared" si="4"/>
        <v>10.25</v>
      </c>
      <c r="B44" s="1">
        <f t="shared" si="5"/>
        <v>7.25</v>
      </c>
      <c r="C44" s="5">
        <v>0.05</v>
      </c>
      <c r="D44" s="5">
        <v>1.9396171368654203E-3</v>
      </c>
      <c r="E44" s="5">
        <v>9.4007748165034974E-3</v>
      </c>
      <c r="F44" s="5">
        <v>1.4813623025785295E-2</v>
      </c>
      <c r="G44" s="5"/>
      <c r="H44" s="5"/>
      <c r="I44" s="7">
        <v>1.4608496575194675E-2</v>
      </c>
      <c r="J44" s="11">
        <v>0.91078148259073988</v>
      </c>
      <c r="K44" s="11">
        <v>2.4166666666666665</v>
      </c>
      <c r="L44" s="11">
        <f t="shared" si="2"/>
        <v>0.3768750962444441</v>
      </c>
      <c r="M44" s="11">
        <v>8.9218517409260109E-2</v>
      </c>
      <c r="N44" s="11">
        <f t="shared" si="3"/>
        <v>0.28765657883518397</v>
      </c>
      <c r="O44" s="7">
        <v>5.7381923553590126E-3</v>
      </c>
      <c r="P44" s="7">
        <f t="shared" si="6"/>
        <v>3.4429154132154075E-4</v>
      </c>
      <c r="Q44" s="7"/>
      <c r="R44" s="9">
        <v>10.25</v>
      </c>
      <c r="S44" s="6">
        <v>9.110680309567043E-2</v>
      </c>
      <c r="U44" s="8"/>
      <c r="V44" t="s">
        <v>18</v>
      </c>
    </row>
    <row r="45" spans="1:28" x14ac:dyDescent="0.2">
      <c r="A45" s="1">
        <f t="shared" si="4"/>
        <v>10.5</v>
      </c>
      <c r="B45" s="1">
        <f t="shared" si="5"/>
        <v>7.5</v>
      </c>
      <c r="C45" s="5">
        <v>0.05</v>
      </c>
      <c r="D45" s="5">
        <v>1.8947666316206071E-3</v>
      </c>
      <c r="E45" s="5">
        <v>9.2114572381439656E-3</v>
      </c>
      <c r="F45" s="5">
        <v>1.4771073152756099E-2</v>
      </c>
      <c r="G45" s="5"/>
      <c r="H45" s="5"/>
      <c r="I45" s="7">
        <v>1.4739153320964184E-2</v>
      </c>
      <c r="J45" s="11">
        <v>0.91791500137610116</v>
      </c>
      <c r="K45" s="11">
        <v>2.5</v>
      </c>
      <c r="L45" s="11">
        <f t="shared" si="2"/>
        <v>0.36716600055044046</v>
      </c>
      <c r="M45" s="11">
        <v>8.20849986238988E-2</v>
      </c>
      <c r="N45" s="11">
        <f t="shared" si="3"/>
        <v>0.28508100192654168</v>
      </c>
      <c r="O45" s="7">
        <v>5.9215737163920302E-3</v>
      </c>
      <c r="P45" s="7">
        <f t="shared" si="6"/>
        <v>3.5529442298352177E-4</v>
      </c>
      <c r="Q45" s="7"/>
      <c r="R45" s="9">
        <v>10.5</v>
      </c>
      <c r="S45" s="6">
        <v>9.0971744766468382E-2</v>
      </c>
      <c r="V45" t="s">
        <v>22</v>
      </c>
    </row>
    <row r="46" spans="1:28" x14ac:dyDescent="0.2">
      <c r="A46" s="1">
        <f t="shared" si="4"/>
        <v>10.75</v>
      </c>
      <c r="B46" s="1">
        <f t="shared" si="5"/>
        <v>7.75</v>
      </c>
      <c r="C46" s="5">
        <v>0.05</v>
      </c>
      <c r="D46" s="5">
        <v>1.851849453519008E-3</v>
      </c>
      <c r="E46" s="5">
        <v>9.0277013309183769E-3</v>
      </c>
      <c r="F46" s="5">
        <v>1.4722672163104293E-2</v>
      </c>
      <c r="G46" s="5"/>
      <c r="H46" s="5"/>
      <c r="I46" s="7">
        <v>1.4831633197428458E-2</v>
      </c>
      <c r="J46" s="11">
        <v>0.92447815549122625</v>
      </c>
      <c r="K46" s="11">
        <v>2.5833333333333335</v>
      </c>
      <c r="L46" s="11">
        <f t="shared" si="2"/>
        <v>0.35786251180305528</v>
      </c>
      <c r="M46" s="11">
        <v>7.5521844508773764E-2</v>
      </c>
      <c r="N46" s="11">
        <f t="shared" si="3"/>
        <v>0.28234066729428153</v>
      </c>
      <c r="O46" s="7">
        <v>6.1142817317702764E-3</v>
      </c>
      <c r="P46" s="7">
        <f t="shared" si="6"/>
        <v>3.6685690390621657E-4</v>
      </c>
      <c r="Q46" s="7"/>
      <c r="R46" s="9">
        <v>10.75</v>
      </c>
      <c r="S46" s="6">
        <v>9.0800713048876353E-2</v>
      </c>
    </row>
    <row r="47" spans="1:28" x14ac:dyDescent="0.2">
      <c r="A47" s="1">
        <f t="shared" si="4"/>
        <v>11</v>
      </c>
      <c r="B47" s="1">
        <f t="shared" si="5"/>
        <v>8</v>
      </c>
      <c r="C47" s="5">
        <v>0.05</v>
      </c>
      <c r="D47" s="5">
        <v>1.8107513246573383E-3</v>
      </c>
      <c r="E47" s="5">
        <v>8.8494180513634876E-3</v>
      </c>
      <c r="F47" s="5">
        <v>1.4668861210012081E-2</v>
      </c>
      <c r="G47" s="5"/>
      <c r="H47" s="5"/>
      <c r="I47" s="7">
        <v>1.4889951772995055E-2</v>
      </c>
      <c r="J47" s="11">
        <v>0.93051654877719847</v>
      </c>
      <c r="K47" s="11">
        <v>2.6666666666666665</v>
      </c>
      <c r="L47" s="11">
        <f t="shared" si="2"/>
        <v>0.34894370579144945</v>
      </c>
      <c r="M47" s="11">
        <v>6.9483451222801543E-2</v>
      </c>
      <c r="N47" s="11">
        <f t="shared" si="3"/>
        <v>0.27946025456864793</v>
      </c>
      <c r="O47" s="7">
        <v>6.3166773838910497E-3</v>
      </c>
      <c r="P47" s="7">
        <f t="shared" si="6"/>
        <v>3.7900064303346295E-4</v>
      </c>
      <c r="Q47" s="7"/>
      <c r="R47" s="9">
        <v>11</v>
      </c>
      <c r="S47" s="6">
        <v>9.0597983002061427E-2</v>
      </c>
    </row>
    <row r="48" spans="1:28" x14ac:dyDescent="0.2">
      <c r="A48" s="1">
        <f t="shared" si="4"/>
        <v>11.25</v>
      </c>
      <c r="B48" s="1">
        <f t="shared" si="5"/>
        <v>8.25</v>
      </c>
      <c r="C48" s="5">
        <v>0.05</v>
      </c>
      <c r="D48" s="5">
        <v>1.7713661099804166E-3</v>
      </c>
      <c r="E48" s="5">
        <v>8.6765023931012954E-3</v>
      </c>
      <c r="F48" s="5">
        <v>1.4610056003865352E-2</v>
      </c>
      <c r="G48" s="5"/>
      <c r="H48" s="5"/>
      <c r="I48" s="7">
        <v>1.4917761586036455E-2</v>
      </c>
      <c r="J48" s="11">
        <v>0.93607213879329243</v>
      </c>
      <c r="K48" s="11">
        <v>2.75</v>
      </c>
      <c r="L48" s="11">
        <f t="shared" si="2"/>
        <v>0.34038986865210635</v>
      </c>
      <c r="M48" s="11">
        <v>6.392786120670757E-2</v>
      </c>
      <c r="N48" s="11">
        <f t="shared" si="3"/>
        <v>0.27646200744539878</v>
      </c>
      <c r="O48" s="7">
        <v>6.5291452523838292E-3</v>
      </c>
      <c r="P48" s="7">
        <f t="shared" si="6"/>
        <v>3.9174871514302973E-4</v>
      </c>
      <c r="Q48" s="7"/>
      <c r="R48" s="9">
        <v>11.25</v>
      </c>
      <c r="S48" s="6">
        <v>9.0367434808126548E-2</v>
      </c>
    </row>
    <row r="49" spans="1:19" x14ac:dyDescent="0.2">
      <c r="A49" s="1">
        <f t="shared" si="4"/>
        <v>11.5</v>
      </c>
      <c r="B49" s="1">
        <f t="shared" si="5"/>
        <v>8.5</v>
      </c>
      <c r="C49" s="5">
        <v>0.05</v>
      </c>
      <c r="D49" s="5">
        <v>1.7335951638321569E-3</v>
      </c>
      <c r="E49" s="5">
        <v>8.5088367793353017E-3</v>
      </c>
      <c r="F49" s="5">
        <v>1.4546648167711907E-2</v>
      </c>
      <c r="G49" s="5"/>
      <c r="H49" s="5"/>
      <c r="I49" s="7">
        <v>1.4918383257478199E-2</v>
      </c>
      <c r="J49" s="11">
        <v>0.94118352835757013</v>
      </c>
      <c r="K49" s="11">
        <v>2.8333333333333335</v>
      </c>
      <c r="L49" s="11">
        <f t="shared" si="2"/>
        <v>0.33218242177326002</v>
      </c>
      <c r="M49" s="11">
        <v>5.8816471642429882E-2</v>
      </c>
      <c r="N49" s="11">
        <f t="shared" si="3"/>
        <v>0.27336595013083015</v>
      </c>
      <c r="O49" s="7">
        <v>6.7520940611718169E-3</v>
      </c>
      <c r="P49" s="7">
        <f t="shared" si="6"/>
        <v>4.05125643670309E-4</v>
      </c>
      <c r="Q49" s="7"/>
      <c r="R49" s="9">
        <v>11.5</v>
      </c>
      <c r="S49" s="6">
        <v>9.0112589012027872E-2</v>
      </c>
    </row>
    <row r="50" spans="1:19" x14ac:dyDescent="0.2">
      <c r="A50" s="1">
        <f t="shared" si="4"/>
        <v>11.75</v>
      </c>
      <c r="B50" s="1">
        <f t="shared" si="5"/>
        <v>8.75</v>
      </c>
      <c r="C50" s="5">
        <v>0.05</v>
      </c>
      <c r="D50" s="5">
        <v>1.6973467332859139E-3</v>
      </c>
      <c r="E50" s="5">
        <v>8.3462939567032959E-3</v>
      </c>
      <c r="F50" s="5">
        <v>1.447900652293423E-2</v>
      </c>
      <c r="G50" s="5"/>
      <c r="H50" s="5"/>
      <c r="I50" s="7">
        <v>1.4894834002708286E-2</v>
      </c>
      <c r="J50" s="11">
        <v>0.9458862337771784</v>
      </c>
      <c r="K50" s="11">
        <v>2.9166666666666665</v>
      </c>
      <c r="L50" s="11">
        <f t="shared" si="2"/>
        <v>0.32430385158074687</v>
      </c>
      <c r="M50" s="11">
        <v>5.4113766222821609E-2</v>
      </c>
      <c r="N50" s="11">
        <f t="shared" si="3"/>
        <v>0.27019008535792527</v>
      </c>
      <c r="O50" s="7">
        <v>6.9859573296935148E-3</v>
      </c>
      <c r="P50" s="7">
        <f t="shared" si="6"/>
        <v>4.1915743978161089E-4</v>
      </c>
      <c r="Q50" s="7"/>
      <c r="R50" s="9">
        <v>11.75</v>
      </c>
      <c r="S50" s="6">
        <v>8.9836638655413345E-2</v>
      </c>
    </row>
    <row r="51" spans="1:19" x14ac:dyDescent="0.2">
      <c r="A51" s="1">
        <f t="shared" si="4"/>
        <v>12</v>
      </c>
      <c r="B51" s="1">
        <f t="shared" si="5"/>
        <v>9</v>
      </c>
      <c r="C51" s="5">
        <v>0.05</v>
      </c>
      <c r="D51" s="5">
        <v>1.6625354130388895E-3</v>
      </c>
      <c r="E51" s="5">
        <v>8.1887394563611299E-3</v>
      </c>
      <c r="F51" s="5">
        <v>1.4407478308666616E-2</v>
      </c>
      <c r="G51" s="5"/>
      <c r="H51" s="5"/>
      <c r="I51" s="7">
        <v>1.4849853757254047E-2</v>
      </c>
      <c r="J51" s="11">
        <v>0.95021293163213605</v>
      </c>
      <c r="K51" s="11">
        <v>3</v>
      </c>
      <c r="L51" s="11">
        <f t="shared" si="2"/>
        <v>0.31673764387737868</v>
      </c>
      <c r="M51" s="11">
        <v>4.9787068367863944E-2</v>
      </c>
      <c r="N51" s="11">
        <f t="shared" si="3"/>
        <v>0.26695057550951473</v>
      </c>
      <c r="O51" s="7">
        <v>7.2311941228274355E-3</v>
      </c>
      <c r="P51" s="7">
        <f t="shared" si="6"/>
        <v>4.3387164736964612E-4</v>
      </c>
      <c r="Q51" s="7"/>
      <c r="R51" s="9">
        <v>12</v>
      </c>
      <c r="S51" s="6">
        <v>8.9542478582690335E-2</v>
      </c>
    </row>
    <row r="52" spans="1:19" x14ac:dyDescent="0.2">
      <c r="A52" s="1">
        <f t="shared" si="4"/>
        <v>12.25</v>
      </c>
      <c r="B52" s="1">
        <f t="shared" si="5"/>
        <v>9.25</v>
      </c>
      <c r="C52" s="5">
        <v>0.05</v>
      </c>
      <c r="D52" s="5">
        <v>1.6290816471539874E-3</v>
      </c>
      <c r="E52" s="5">
        <v>8.0360336798607906E-3</v>
      </c>
      <c r="F52" s="5">
        <v>1.4332390338309626E-2</v>
      </c>
      <c r="G52" s="5"/>
      <c r="H52" s="5"/>
      <c r="I52" s="7">
        <v>1.47859291131349E-2</v>
      </c>
      <c r="J52" s="11">
        <v>0.95419368582737851</v>
      </c>
      <c r="K52" s="11">
        <v>3.0833333333333335</v>
      </c>
      <c r="L52" s="11">
        <f t="shared" si="2"/>
        <v>0.30946822243050115</v>
      </c>
      <c r="M52" s="11">
        <v>4.5806314172621473E-2</v>
      </c>
      <c r="N52" s="11">
        <f t="shared" si="3"/>
        <v>0.26366190825787966</v>
      </c>
      <c r="O52" s="7">
        <v>7.4882898954984935E-3</v>
      </c>
      <c r="P52" s="7">
        <f t="shared" si="6"/>
        <v>4.492973937299096E-4</v>
      </c>
      <c r="Q52" s="7"/>
      <c r="R52" s="9">
        <v>12.25</v>
      </c>
      <c r="S52" s="6">
        <v>8.923273217218923E-2</v>
      </c>
    </row>
    <row r="53" spans="1:19" x14ac:dyDescent="0.2">
      <c r="A53" s="1">
        <f t="shared" si="4"/>
        <v>12.5</v>
      </c>
      <c r="B53" s="1">
        <f t="shared" si="5"/>
        <v>9.5</v>
      </c>
      <c r="C53" s="5">
        <v>0.05</v>
      </c>
      <c r="D53" s="5">
        <v>1.5969112733820357E-3</v>
      </c>
      <c r="E53" s="5">
        <v>7.8880336600987925E-3</v>
      </c>
      <c r="F53" s="5">
        <v>1.4254050096327084E-2</v>
      </c>
      <c r="G53" s="5"/>
      <c r="H53" s="5"/>
      <c r="I53" s="7">
        <v>1.4705315246688208E-2</v>
      </c>
      <c r="J53" s="11">
        <v>0.95785615649072364</v>
      </c>
      <c r="K53" s="11">
        <v>3.1666666666666665</v>
      </c>
      <c r="L53" s="11">
        <f t="shared" si="2"/>
        <v>0.30248089152338642</v>
      </c>
      <c r="M53" s="11">
        <v>4.2143843509276406E-2</v>
      </c>
      <c r="N53" s="11">
        <f t="shared" si="3"/>
        <v>0.26033704801411001</v>
      </c>
      <c r="O53" s="7">
        <v>7.7577574291524043E-3</v>
      </c>
      <c r="P53" s="7">
        <f t="shared" si="6"/>
        <v>4.6546544574914422E-4</v>
      </c>
      <c r="Q53" s="7"/>
      <c r="R53" s="9">
        <v>12.5</v>
      </c>
      <c r="S53" s="6">
        <v>8.8909775722245274E-2</v>
      </c>
    </row>
    <row r="54" spans="1:19" x14ac:dyDescent="0.2">
      <c r="A54" s="1">
        <f t="shared" si="4"/>
        <v>12.75</v>
      </c>
      <c r="B54" s="1">
        <f t="shared" si="5"/>
        <v>9.75</v>
      </c>
      <c r="C54" s="5">
        <v>0.05</v>
      </c>
      <c r="D54" s="5">
        <v>1.5659551062026625E-3</v>
      </c>
      <c r="E54" s="5">
        <v>7.7445945412231839E-3</v>
      </c>
      <c r="F54" s="5">
        <v>1.4172746778351104E-2</v>
      </c>
      <c r="G54" s="5"/>
      <c r="H54" s="5"/>
      <c r="I54" s="7">
        <v>1.4610056003865352E-2</v>
      </c>
      <c r="J54" s="11">
        <v>0.96122579216827797</v>
      </c>
      <c r="K54" s="11">
        <v>3.25</v>
      </c>
      <c r="L54" s="11">
        <f t="shared" si="2"/>
        <v>0.29576178220562399</v>
      </c>
      <c r="M54" s="11">
        <v>3.8774207831722009E-2</v>
      </c>
      <c r="N54" s="11">
        <f t="shared" si="3"/>
        <v>0.25698757437390196</v>
      </c>
      <c r="O54" s="7">
        <v>8.0401378583106406E-3</v>
      </c>
      <c r="P54" s="7">
        <f t="shared" si="6"/>
        <v>4.8240827149863844E-4</v>
      </c>
      <c r="Q54" s="7"/>
      <c r="R54" s="9">
        <v>12.75</v>
      </c>
      <c r="S54" s="6">
        <v>8.857576070114094E-2</v>
      </c>
    </row>
    <row r="55" spans="1:19" x14ac:dyDescent="0.2">
      <c r="A55" s="1">
        <f t="shared" si="4"/>
        <v>13</v>
      </c>
      <c r="B55" s="1">
        <f t="shared" si="5"/>
        <v>10</v>
      </c>
      <c r="C55" s="5">
        <v>0.05</v>
      </c>
      <c r="D55" s="5">
        <v>1.5361485550877269E-3</v>
      </c>
      <c r="E55" s="5">
        <v>7.6055708157897559E-3</v>
      </c>
      <c r="F55" s="5">
        <v>1.4088752277469191E-2</v>
      </c>
      <c r="G55" s="5"/>
      <c r="H55" s="5"/>
      <c r="I55" s="7">
        <v>1.4502002295399639E-2</v>
      </c>
      <c r="J55" s="11">
        <v>0.96432600665274759</v>
      </c>
      <c r="K55" s="11">
        <v>3.3333333333333335</v>
      </c>
      <c r="L55" s="11">
        <f t="shared" si="2"/>
        <v>0.28929780199582428</v>
      </c>
      <c r="M55" s="11">
        <v>3.5673993347252395E-2</v>
      </c>
      <c r="N55" s="11">
        <f t="shared" si="3"/>
        <v>0.25362380864857187</v>
      </c>
      <c r="O55" s="7">
        <v>8.3360017862996807E-3</v>
      </c>
      <c r="P55" s="7">
        <f t="shared" si="6"/>
        <v>5.0016010717798083E-4</v>
      </c>
      <c r="Q55" s="7"/>
      <c r="R55" s="9">
        <v>13</v>
      </c>
      <c r="S55" s="6">
        <v>8.8232634050924283E-2</v>
      </c>
    </row>
    <row r="56" spans="1:19" x14ac:dyDescent="0.2">
      <c r="A56" s="1">
        <f t="shared" si="4"/>
        <v>13.25</v>
      </c>
      <c r="B56" s="1">
        <f t="shared" si="5"/>
        <v>10.25</v>
      </c>
      <c r="C56" s="5">
        <v>0.05</v>
      </c>
      <c r="D56" s="5">
        <v>1.5074312748210913E-3</v>
      </c>
      <c r="E56" s="5">
        <v>7.4708173525541077E-3</v>
      </c>
      <c r="F56" s="5">
        <v>1.4002322119423247E-2</v>
      </c>
      <c r="G56" s="5"/>
      <c r="H56" s="5"/>
      <c r="I56" s="7">
        <v>1.4382828941759199E-2</v>
      </c>
      <c r="J56" s="11">
        <v>0.96717834167333683</v>
      </c>
      <c r="K56" s="11">
        <v>3.4166666666666665</v>
      </c>
      <c r="L56" s="11">
        <f t="shared" si="2"/>
        <v>0.28307658780683032</v>
      </c>
      <c r="M56" s="11">
        <v>3.2821658326663207E-2</v>
      </c>
      <c r="N56" s="11">
        <f t="shared" si="3"/>
        <v>0.25025492948016709</v>
      </c>
      <c r="O56" s="7">
        <v>8.6459504900141676E-3</v>
      </c>
      <c r="P56" s="7">
        <f t="shared" si="6"/>
        <v>5.1875702940085003E-4</v>
      </c>
      <c r="Q56" s="7"/>
      <c r="R56" s="9">
        <v>13.25</v>
      </c>
      <c r="S56" s="6">
        <v>8.7882156717958501E-2</v>
      </c>
    </row>
    <row r="57" spans="1:19" x14ac:dyDescent="0.2">
      <c r="A57" s="1">
        <f t="shared" si="4"/>
        <v>13.5</v>
      </c>
      <c r="B57" s="1">
        <f t="shared" si="5"/>
        <v>10.5</v>
      </c>
      <c r="C57" s="5">
        <v>0.05</v>
      </c>
      <c r="D57" s="5">
        <v>1.4797468450062354E-3</v>
      </c>
      <c r="E57" s="5">
        <v>7.3401902439916185E-3</v>
      </c>
      <c r="F57" s="5">
        <v>1.3913696349313442E-2</v>
      </c>
      <c r="G57" s="5"/>
      <c r="H57" s="5"/>
      <c r="I57" s="7">
        <v>1.4254050096327084E-2</v>
      </c>
      <c r="J57" s="11">
        <v>0.96980261657768152</v>
      </c>
      <c r="K57" s="11">
        <v>3.5</v>
      </c>
      <c r="L57" s="11">
        <f t="shared" si="2"/>
        <v>0.27708646187933755</v>
      </c>
      <c r="M57" s="11">
        <v>3.0197383422318501E-2</v>
      </c>
      <c r="N57" s="11">
        <f t="shared" si="3"/>
        <v>0.24688907845701905</v>
      </c>
      <c r="O57" s="7">
        <v>8.9706172142466466E-3</v>
      </c>
      <c r="P57" s="7">
        <f t="shared" si="6"/>
        <v>5.3823703285479875E-4</v>
      </c>
      <c r="Q57" s="7"/>
      <c r="R57" s="9">
        <v>13.5</v>
      </c>
      <c r="S57" s="6">
        <v>8.7525920567493184E-2</v>
      </c>
    </row>
    <row r="58" spans="1:19" x14ac:dyDescent="0.2">
      <c r="A58" s="1">
        <f t="shared" si="4"/>
        <v>13.75</v>
      </c>
      <c r="B58" s="1">
        <f t="shared" si="5"/>
        <v>10.75</v>
      </c>
      <c r="C58" s="5">
        <v>0.05</v>
      </c>
      <c r="D58" s="5">
        <v>1.4530424761619669E-3</v>
      </c>
      <c r="E58" s="5">
        <v>7.2135474988774539E-3</v>
      </c>
      <c r="F58" s="5">
        <v>1.382310037226994E-2</v>
      </c>
      <c r="G58" s="5"/>
      <c r="H58" s="5"/>
      <c r="I58" s="7">
        <v>1.4117033364714078E-2</v>
      </c>
      <c r="J58" s="11">
        <v>0.97221706604587577</v>
      </c>
      <c r="K58" s="11">
        <v>3.5833333333333335</v>
      </c>
      <c r="L58" s="11">
        <f t="shared" si="2"/>
        <v>0.27131639052443046</v>
      </c>
      <c r="M58" s="11">
        <v>2.7782933954124251E-2</v>
      </c>
      <c r="N58" s="11">
        <f t="shared" si="3"/>
        <v>0.2435334565703062</v>
      </c>
      <c r="O58" s="7">
        <v>9.3106685567165715E-3</v>
      </c>
      <c r="P58" s="7">
        <f t="shared" si="6"/>
        <v>5.5864011340299425E-4</v>
      </c>
      <c r="Q58" s="7"/>
      <c r="R58" s="9">
        <v>13.75</v>
      </c>
      <c r="S58" s="6">
        <v>8.7165363825426431E-2</v>
      </c>
    </row>
    <row r="59" spans="1:19" x14ac:dyDescent="0.2">
      <c r="A59" s="1">
        <f t="shared" si="4"/>
        <v>14</v>
      </c>
      <c r="B59" s="1">
        <f t="shared" si="5"/>
        <v>11</v>
      </c>
      <c r="C59" s="5">
        <v>0.05</v>
      </c>
      <c r="D59" s="5">
        <v>1.4272687400492079E-3</v>
      </c>
      <c r="E59" s="5">
        <v>7.0907496019683132E-3</v>
      </c>
      <c r="F59" s="5">
        <v>1.373074575043164E-2</v>
      </c>
      <c r="G59" s="5"/>
      <c r="H59" s="5"/>
      <c r="I59" s="7">
        <v>1.3973012728432398E-2</v>
      </c>
      <c r="J59" s="11">
        <v>0.97443846679349255</v>
      </c>
      <c r="K59" s="11">
        <v>3.6666666666666665</v>
      </c>
      <c r="L59" s="11">
        <f t="shared" si="2"/>
        <v>0.26575594548913434</v>
      </c>
      <c r="M59" s="11">
        <v>2.5561533206507402E-2</v>
      </c>
      <c r="N59" s="11">
        <f t="shared" si="3"/>
        <v>0.24019441228262695</v>
      </c>
      <c r="O59" s="7">
        <v>9.6668059454723364E-3</v>
      </c>
      <c r="P59" s="7">
        <f t="shared" si="6"/>
        <v>5.8000835672834014E-4</v>
      </c>
      <c r="Q59" s="7"/>
      <c r="R59" s="9">
        <v>14</v>
      </c>
      <c r="S59" s="6">
        <v>8.6801785177609891E-2</v>
      </c>
    </row>
    <row r="60" spans="1:19" x14ac:dyDescent="0.2">
      <c r="A60" s="1">
        <f t="shared" si="4"/>
        <v>14.25</v>
      </c>
      <c r="B60" s="1">
        <f t="shared" si="5"/>
        <v>11.25</v>
      </c>
      <c r="C60" s="5">
        <v>0.05</v>
      </c>
      <c r="D60" s="5">
        <v>1.4023793220910533E-3</v>
      </c>
      <c r="E60" s="5">
        <v>6.971659959949035E-3</v>
      </c>
      <c r="F60" s="5">
        <v>1.3636830958453895E-2</v>
      </c>
      <c r="G60" s="5"/>
      <c r="H60" s="5"/>
      <c r="I60" s="7">
        <v>1.382310037226994E-2</v>
      </c>
      <c r="J60" s="11">
        <v>0.97648225414399092</v>
      </c>
      <c r="K60" s="11">
        <v>3.75</v>
      </c>
      <c r="L60" s="11">
        <f t="shared" si="2"/>
        <v>0.26039526777173089</v>
      </c>
      <c r="M60" s="11">
        <v>2.3517745856009107E-2</v>
      </c>
      <c r="N60" s="11">
        <f t="shared" si="3"/>
        <v>0.23687752191572178</v>
      </c>
      <c r="O60" s="7">
        <v>1.0039767210835663E-2</v>
      </c>
      <c r="P60" s="7">
        <f t="shared" si="6"/>
        <v>6.0238603265013976E-4</v>
      </c>
      <c r="Q60" s="7"/>
      <c r="R60" s="9">
        <v>14.25</v>
      </c>
      <c r="S60" s="6">
        <v>8.6436356645414075E-2</v>
      </c>
    </row>
    <row r="61" spans="1:19" x14ac:dyDescent="0.2">
      <c r="A61" s="1">
        <f t="shared" si="4"/>
        <v>14.5</v>
      </c>
      <c r="B61" s="1">
        <f t="shared" si="5"/>
        <v>11.5</v>
      </c>
      <c r="C61" s="5">
        <v>0.05</v>
      </c>
      <c r="D61" s="5">
        <v>1.3783307939464241E-3</v>
      </c>
      <c r="E61" s="5">
        <v>6.8561452502899928E-3</v>
      </c>
      <c r="F61" s="5">
        <v>1.3541542099655374E-2</v>
      </c>
      <c r="G61" s="5"/>
      <c r="H61" s="5"/>
      <c r="I61" s="7">
        <v>1.3668297506541508E-2</v>
      </c>
      <c r="J61" s="11">
        <v>0.97836262928050688</v>
      </c>
      <c r="K61" s="11">
        <v>3.8333333333333335</v>
      </c>
      <c r="L61" s="11">
        <f t="shared" si="2"/>
        <v>0.2552250337253496</v>
      </c>
      <c r="M61" s="11">
        <v>2.163737071949309E-2</v>
      </c>
      <c r="N61" s="11">
        <f t="shared" si="3"/>
        <v>0.23358766300585651</v>
      </c>
      <c r="O61" s="7">
        <v>1.043032825451695E-2</v>
      </c>
      <c r="P61" s="7">
        <f t="shared" si="6"/>
        <v>6.2581969527101698E-4</v>
      </c>
      <c r="Q61" s="7"/>
      <c r="R61" s="9">
        <v>14.5</v>
      </c>
      <c r="S61" s="6">
        <v>8.6070135345704332E-2</v>
      </c>
    </row>
    <row r="62" spans="1:19" x14ac:dyDescent="0.2">
      <c r="A62" s="1">
        <f t="shared" si="4"/>
        <v>14.75</v>
      </c>
      <c r="B62" s="1">
        <f t="shared" si="5"/>
        <v>11.75</v>
      </c>
      <c r="C62" s="5">
        <v>0.05</v>
      </c>
      <c r="D62" s="5">
        <v>1.3550824044766801E-3</v>
      </c>
      <c r="E62" s="5">
        <v>6.7440756874609783E-3</v>
      </c>
      <c r="F62" s="5">
        <v>1.3445053584808339E-2</v>
      </c>
      <c r="G62" s="5"/>
      <c r="H62" s="5"/>
      <c r="I62" s="7">
        <v>1.3509504267896265E-2</v>
      </c>
      <c r="J62" s="11">
        <v>0.9800926579222663</v>
      </c>
      <c r="K62" s="11">
        <v>3.9166666666666665</v>
      </c>
      <c r="L62" s="11">
        <f t="shared" si="2"/>
        <v>0.25023642329930207</v>
      </c>
      <c r="M62" s="11">
        <v>1.9907342077733686E-2</v>
      </c>
      <c r="N62" s="11">
        <f t="shared" si="3"/>
        <v>0.23032908122156839</v>
      </c>
      <c r="O62" s="7">
        <v>1.0839304818962298E-2</v>
      </c>
      <c r="P62" s="7">
        <f t="shared" si="6"/>
        <v>6.5035828913773792E-4</v>
      </c>
      <c r="Q62" s="7"/>
      <c r="R62" s="9">
        <v>14.75</v>
      </c>
      <c r="S62" s="6">
        <v>8.570407423378E-2</v>
      </c>
    </row>
    <row r="63" spans="1:19" x14ac:dyDescent="0.2">
      <c r="A63" s="1">
        <f t="shared" si="4"/>
        <v>15</v>
      </c>
      <c r="B63" s="1">
        <f t="shared" si="5"/>
        <v>12</v>
      </c>
      <c r="C63" s="5">
        <v>0.05</v>
      </c>
      <c r="D63" s="5">
        <v>1.3325958875064696E-3</v>
      </c>
      <c r="E63" s="5">
        <v>6.6353252190249571E-3</v>
      </c>
      <c r="F63" s="5">
        <v>1.3347528775475737E-2</v>
      </c>
      <c r="G63" s="5"/>
      <c r="H63" s="5"/>
      <c r="I63" s="7">
        <v>1.3347528775475737E-2</v>
      </c>
      <c r="J63" s="11">
        <v>0.98168436111126578</v>
      </c>
      <c r="K63" s="11">
        <v>4</v>
      </c>
      <c r="L63" s="11">
        <f t="shared" si="2"/>
        <v>0.24542109027781644</v>
      </c>
      <c r="M63" s="11">
        <v>1.8315638888734179E-2</v>
      </c>
      <c r="N63" s="11">
        <f t="shared" si="3"/>
        <v>0.22710545138908228</v>
      </c>
      <c r="O63" s="7">
        <v>1.1267554360404407E-2</v>
      </c>
      <c r="P63" s="7">
        <f t="shared" si="6"/>
        <v>6.7605326162426438E-4</v>
      </c>
      <c r="Q63" s="7"/>
      <c r="R63" s="9">
        <v>15</v>
      </c>
      <c r="S63" s="6">
        <v>8.5339031919107161E-2</v>
      </c>
    </row>
    <row r="64" spans="1:19" x14ac:dyDescent="0.2">
      <c r="A64" s="1">
        <f t="shared" si="4"/>
        <v>15.25</v>
      </c>
      <c r="B64" s="1">
        <f t="shared" si="5"/>
        <v>12.25</v>
      </c>
      <c r="C64" s="5">
        <v>0.05</v>
      </c>
      <c r="D64" s="5">
        <v>1.3108352849265268E-3</v>
      </c>
      <c r="E64" s="5">
        <v>6.5297716624564631E-3</v>
      </c>
      <c r="F64" s="5">
        <v>1.3249120593702941E-2</v>
      </c>
      <c r="G64" s="5"/>
      <c r="H64" s="5"/>
      <c r="I64" s="7">
        <v>1.3183095412893983E-2</v>
      </c>
      <c r="J64" s="11">
        <v>0.98314879874005245</v>
      </c>
      <c r="K64" s="11">
        <v>4.083333333333333</v>
      </c>
      <c r="L64" s="11">
        <f t="shared" si="2"/>
        <v>0.240771134385319</v>
      </c>
      <c r="M64" s="11">
        <v>1.6851201259947511E-2</v>
      </c>
      <c r="N64" s="11">
        <f t="shared" si="3"/>
        <v>0.22391993312537148</v>
      </c>
      <c r="O64" s="7">
        <v>1.1715978029486238E-2</v>
      </c>
      <c r="P64" s="7">
        <f t="shared" si="6"/>
        <v>7.0295868176917427E-4</v>
      </c>
      <c r="Q64" s="7"/>
      <c r="R64" s="9">
        <v>15.25</v>
      </c>
      <c r="S64" s="6">
        <v>8.4975781635749092E-2</v>
      </c>
    </row>
    <row r="65" spans="1:19" x14ac:dyDescent="0.2">
      <c r="A65" s="1">
        <f t="shared" si="4"/>
        <v>15.5</v>
      </c>
      <c r="B65" s="1">
        <f t="shared" si="5"/>
        <v>12.5</v>
      </c>
      <c r="C65" s="5">
        <v>0.05</v>
      </c>
      <c r="D65" s="5">
        <v>1.2897667838186119E-3</v>
      </c>
      <c r="E65" s="5">
        <v>6.427296792064276E-3</v>
      </c>
      <c r="F65" s="5">
        <v>1.3149972099780855E-2</v>
      </c>
      <c r="G65" s="5"/>
      <c r="H65" s="5"/>
      <c r="I65" s="7">
        <v>1.3016852400705501E-2</v>
      </c>
      <c r="J65" s="11">
        <v>0.9844961464009907</v>
      </c>
      <c r="K65" s="11">
        <v>4.166666666666667</v>
      </c>
      <c r="L65" s="11">
        <f t="shared" si="2"/>
        <v>0.23627907513623775</v>
      </c>
      <c r="M65" s="11">
        <v>1.5503853599009314E-2</v>
      </c>
      <c r="N65" s="11">
        <f t="shared" si="3"/>
        <v>0.22077522153722842</v>
      </c>
      <c r="O65" s="7">
        <v>1.2185522763713666E-2</v>
      </c>
      <c r="P65" s="7">
        <f t="shared" si="6"/>
        <v>7.3113136582281994E-4</v>
      </c>
      <c r="Q65" s="7"/>
      <c r="R65" s="9">
        <v>15.5</v>
      </c>
      <c r="S65" s="6">
        <v>8.4615019442192074E-2</v>
      </c>
    </row>
    <row r="66" spans="1:19" x14ac:dyDescent="0.2">
      <c r="A66" s="1">
        <f t="shared" si="4"/>
        <v>15.75</v>
      </c>
      <c r="B66" s="1">
        <f t="shared" si="5"/>
        <v>12.75</v>
      </c>
      <c r="C66" s="5">
        <v>0.05</v>
      </c>
      <c r="D66" s="5">
        <v>1.2693585664027055E-3</v>
      </c>
      <c r="E66" s="5">
        <v>6.3277863841200545E-3</v>
      </c>
      <c r="F66" s="5">
        <v>1.3050217039710843E-2</v>
      </c>
      <c r="G66" s="5"/>
      <c r="H66" s="5"/>
      <c r="I66" s="7">
        <v>1.2849378718695098E-2</v>
      </c>
      <c r="J66" s="11">
        <v>0.98573576609100078</v>
      </c>
      <c r="K66" s="11">
        <v>4.25</v>
      </c>
      <c r="L66" s="11">
        <f t="shared" si="2"/>
        <v>0.23193782731552959</v>
      </c>
      <c r="M66" s="11">
        <v>1.4264233908999256E-2</v>
      </c>
      <c r="N66" s="11">
        <f t="shared" si="3"/>
        <v>0.21767359340653034</v>
      </c>
      <c r="O66" s="7">
        <v>1.2677183496374721E-2</v>
      </c>
      <c r="P66" s="7">
        <f t="shared" si="6"/>
        <v>7.606310097824832E-4</v>
      </c>
      <c r="Q66" s="7"/>
      <c r="R66" s="9">
        <v>15.75</v>
      </c>
      <c r="S66" s="6">
        <v>8.4257371718711185E-2</v>
      </c>
    </row>
    <row r="67" spans="1:19" x14ac:dyDescent="0.2">
      <c r="A67" s="1">
        <f t="shared" si="4"/>
        <v>16</v>
      </c>
      <c r="B67" s="1">
        <f t="shared" si="5"/>
        <v>13</v>
      </c>
      <c r="C67" s="5">
        <v>0.05</v>
      </c>
      <c r="D67" s="5">
        <v>1.2495806717151218E-3</v>
      </c>
      <c r="E67" s="5">
        <v>6.2311302271804841E-3</v>
      </c>
      <c r="F67" s="5">
        <v>1.2949980363919717E-2</v>
      </c>
      <c r="G67" s="5"/>
      <c r="H67" s="5"/>
      <c r="I67" s="7">
        <v>1.2681190432428595E-2</v>
      </c>
      <c r="J67" s="11">
        <v>0.98687627126305899</v>
      </c>
      <c r="K67" s="11">
        <v>4.333333333333333</v>
      </c>
      <c r="L67" s="11">
        <f t="shared" si="2"/>
        <v>0.22774067798378286</v>
      </c>
      <c r="M67" s="11">
        <v>1.3123728736940968E-2</v>
      </c>
      <c r="N67" s="11">
        <f t="shared" si="3"/>
        <v>0.21461694924684188</v>
      </c>
      <c r="O67" s="7">
        <v>1.3192005486943138E-2</v>
      </c>
      <c r="P67" s="7">
        <f t="shared" si="6"/>
        <v>7.9152032921658822E-4</v>
      </c>
      <c r="Q67" s="7"/>
      <c r="R67" s="9">
        <v>16</v>
      </c>
      <c r="S67" s="6">
        <v>8.3903402024460505E-2</v>
      </c>
    </row>
    <row r="68" spans="1:19" x14ac:dyDescent="0.2">
      <c r="A68" s="1">
        <f t="shared" si="4"/>
        <v>16.25</v>
      </c>
      <c r="B68" s="1">
        <f t="shared" ref="B68:B99" si="7">MAX(0.25,A68-trans)</f>
        <v>13.25</v>
      </c>
      <c r="C68" s="5">
        <v>0.05</v>
      </c>
      <c r="D68" s="5">
        <v>1.2304048680245455E-3</v>
      </c>
      <c r="E68" s="5">
        <v>6.1372221036198847E-3</v>
      </c>
      <c r="F68" s="5">
        <v>1.2849378718695098E-2</v>
      </c>
      <c r="G68" s="5"/>
      <c r="H68" s="5"/>
      <c r="I68" s="7">
        <v>1.2512746474008355E-2</v>
      </c>
      <c r="J68" s="11">
        <v>0.98792558667646713</v>
      </c>
      <c r="K68" s="11">
        <v>4.416666666666667</v>
      </c>
      <c r="L68" s="11">
        <f t="shared" si="2"/>
        <v>0.22368126490787935</v>
      </c>
      <c r="M68" s="11">
        <v>1.2074413323532873E-2</v>
      </c>
      <c r="N68" s="11">
        <f t="shared" si="3"/>
        <v>0.21160685158434647</v>
      </c>
      <c r="O68" s="7">
        <v>1.3731086778364912E-2</v>
      </c>
      <c r="P68" s="7">
        <f t="shared" ref="P68:P99" si="8">MIN(O68,1)*capex</f>
        <v>8.2386520670189476E-4</v>
      </c>
      <c r="Q68" s="7"/>
      <c r="R68" s="9">
        <v>16.25</v>
      </c>
      <c r="S68" s="6">
        <v>8.3553617371049785E-2</v>
      </c>
    </row>
    <row r="69" spans="1:19" x14ac:dyDescent="0.2">
      <c r="A69" s="1">
        <f t="shared" si="4"/>
        <v>16.5</v>
      </c>
      <c r="B69" s="1">
        <f t="shared" si="7"/>
        <v>13.5</v>
      </c>
      <c r="C69" s="5">
        <v>0.05</v>
      </c>
      <c r="D69" s="5">
        <v>1.2118045350820587E-3</v>
      </c>
      <c r="E69" s="5">
        <v>6.0459597475452098E-3</v>
      </c>
      <c r="F69" s="5">
        <v>1.2748520911737393E-2</v>
      </c>
      <c r="G69" s="5"/>
      <c r="H69" s="5"/>
      <c r="I69" s="7">
        <v>1.2344453922850954E-2</v>
      </c>
      <c r="J69" s="11">
        <v>0.98889100346175773</v>
      </c>
      <c r="K69" s="11">
        <v>4.5</v>
      </c>
      <c r="L69" s="11">
        <f t="shared" ref="L69:L132" si="9">J69/K69</f>
        <v>0.21975355632483506</v>
      </c>
      <c r="M69" s="11">
        <v>1.1108996538242306E-2</v>
      </c>
      <c r="N69" s="11">
        <f t="shared" ref="N69:N132" si="10">L69-M69</f>
        <v>0.20864455978659277</v>
      </c>
      <c r="O69" s="7">
        <v>1.4295580787012123E-2</v>
      </c>
      <c r="P69" s="7">
        <f t="shared" si="8"/>
        <v>8.5773484722072735E-4</v>
      </c>
      <c r="Q69" s="7"/>
      <c r="R69" s="9">
        <v>16.5</v>
      </c>
      <c r="S69" s="6">
        <v>8.3208473964436341E-2</v>
      </c>
    </row>
    <row r="70" spans="1:19" x14ac:dyDescent="0.2">
      <c r="A70" s="1">
        <f t="shared" ref="A70:A133" si="11">A69+0.25</f>
        <v>16.75</v>
      </c>
      <c r="B70" s="1">
        <f t="shared" si="7"/>
        <v>13.75</v>
      </c>
      <c r="C70" s="5">
        <v>0.05</v>
      </c>
      <c r="D70" s="5">
        <v>1.1937545553819793E-3</v>
      </c>
      <c r="E70" s="5">
        <v>5.9572447835302732E-3</v>
      </c>
      <c r="F70" s="5">
        <v>1.2647508353154091E-2</v>
      </c>
      <c r="G70" s="5"/>
      <c r="H70" s="5"/>
      <c r="I70" s="7">
        <v>1.2176672828515311E-2</v>
      </c>
      <c r="J70" s="11">
        <v>0.98977922978285371</v>
      </c>
      <c r="K70" s="11">
        <v>4.583333333333333</v>
      </c>
      <c r="L70" s="11">
        <f t="shared" si="9"/>
        <v>0.21595183195262263</v>
      </c>
      <c r="M70" s="11">
        <v>1.0220770217146324E-2</v>
      </c>
      <c r="N70" s="11">
        <f t="shared" si="10"/>
        <v>0.20573106173547631</v>
      </c>
      <c r="O70" s="7">
        <v>1.4886699031480372E-2</v>
      </c>
      <c r="P70" s="7">
        <f t="shared" si="8"/>
        <v>8.932019418888223E-4</v>
      </c>
      <c r="Q70" s="7"/>
      <c r="R70" s="9">
        <v>16.75</v>
      </c>
      <c r="S70" s="6">
        <v>8.2868382462470497E-2</v>
      </c>
    </row>
    <row r="71" spans="1:19" x14ac:dyDescent="0.2">
      <c r="A71" s="1">
        <f t="shared" si="11"/>
        <v>17</v>
      </c>
      <c r="B71" s="1">
        <f t="shared" si="7"/>
        <v>14</v>
      </c>
      <c r="C71" s="5">
        <v>0.05</v>
      </c>
      <c r="D71" s="5">
        <v>1.1762312136835169E-3</v>
      </c>
      <c r="E71" s="5">
        <v>5.8709826499670527E-3</v>
      </c>
      <c r="F71" s="5">
        <v>1.2546435473155371E-2</v>
      </c>
      <c r="G71" s="5"/>
      <c r="H71" s="5"/>
      <c r="I71" s="7">
        <v>1.2009720614131348E-2</v>
      </c>
      <c r="J71" s="11">
        <v>0.99059643744850479</v>
      </c>
      <c r="K71" s="11">
        <v>4.666666666666667</v>
      </c>
      <c r="L71" s="11">
        <f t="shared" si="9"/>
        <v>0.21227066516753673</v>
      </c>
      <c r="M71" s="11">
        <v>9.4035625514952061E-3</v>
      </c>
      <c r="N71" s="11">
        <f t="shared" si="10"/>
        <v>0.20286710261604152</v>
      </c>
      <c r="O71" s="7">
        <v>1.5505714006807458E-2</v>
      </c>
      <c r="P71" s="7">
        <f t="shared" si="8"/>
        <v>9.3034284040844739E-4</v>
      </c>
      <c r="Q71" s="7"/>
      <c r="R71" s="9">
        <v>17</v>
      </c>
      <c r="S71" s="6">
        <v>8.2533712791345734E-2</v>
      </c>
    </row>
    <row r="72" spans="1:19" x14ac:dyDescent="0.2">
      <c r="A72" s="1">
        <f t="shared" si="11"/>
        <v>17.25</v>
      </c>
      <c r="B72" s="1">
        <f t="shared" si="7"/>
        <v>14.25</v>
      </c>
      <c r="C72" s="5">
        <v>0.05</v>
      </c>
      <c r="D72" s="5">
        <v>1.1592121041096512E-3</v>
      </c>
      <c r="E72" s="5">
        <v>5.7870825102769646E-3</v>
      </c>
      <c r="F72" s="5">
        <v>1.2445390117646345E-2</v>
      </c>
      <c r="G72" s="5"/>
      <c r="H72" s="5"/>
      <c r="I72" s="7">
        <v>1.1843876095786091E-2</v>
      </c>
      <c r="J72" s="11">
        <v>0.99134830479687941</v>
      </c>
      <c r="K72" s="11">
        <v>4.75</v>
      </c>
      <c r="L72" s="11">
        <f t="shared" si="9"/>
        <v>0.20870490627302724</v>
      </c>
      <c r="M72" s="11">
        <v>8.6516952031206341E-3</v>
      </c>
      <c r="N72" s="11">
        <f t="shared" si="10"/>
        <v>0.20005321106990659</v>
      </c>
      <c r="O72" s="7">
        <v>1.6153962211103236E-2</v>
      </c>
      <c r="P72" s="7">
        <f t="shared" si="8"/>
        <v>9.6923773266619417E-4</v>
      </c>
      <c r="Q72" s="7"/>
      <c r="R72" s="9">
        <v>17.25</v>
      </c>
      <c r="S72" s="6">
        <v>8.2204798560485251E-2</v>
      </c>
    </row>
    <row r="73" spans="1:19" x14ac:dyDescent="0.2">
      <c r="A73" s="1">
        <f t="shared" si="11"/>
        <v>17.5</v>
      </c>
      <c r="B73" s="1">
        <f t="shared" si="7"/>
        <v>14.5</v>
      </c>
      <c r="C73" s="5">
        <v>0.05</v>
      </c>
      <c r="D73" s="5">
        <v>1.1426760441998677E-3</v>
      </c>
      <c r="E73" s="5">
        <v>5.7054571547435519E-3</v>
      </c>
      <c r="F73" s="5">
        <v>1.2344453922850954E-2</v>
      </c>
      <c r="G73" s="5"/>
      <c r="H73" s="5"/>
      <c r="I73" s="7">
        <v>1.1679383150292827E-2</v>
      </c>
      <c r="J73" s="11">
        <v>0.99204005615129354</v>
      </c>
      <c r="K73" s="11">
        <v>4.833333333333333</v>
      </c>
      <c r="L73" s="11">
        <f t="shared" si="9"/>
        <v>0.20524966678992282</v>
      </c>
      <c r="M73" s="11">
        <v>7.9599438487064494E-3</v>
      </c>
      <c r="N73" s="11">
        <f t="shared" si="10"/>
        <v>0.19728972294121638</v>
      </c>
      <c r="O73" s="7">
        <v>1.6832847332006132E-2</v>
      </c>
      <c r="P73" s="7">
        <f t="shared" si="8"/>
        <v>1.0099708399203679E-3</v>
      </c>
      <c r="Q73" s="7"/>
      <c r="R73" s="9">
        <v>17.5</v>
      </c>
      <c r="S73" s="6">
        <v>8.188194111200757E-2</v>
      </c>
    </row>
    <row r="74" spans="1:19" x14ac:dyDescent="0.2">
      <c r="A74" s="1">
        <f t="shared" si="11"/>
        <v>17.75</v>
      </c>
      <c r="B74" s="1">
        <f t="shared" si="7"/>
        <v>14.75</v>
      </c>
      <c r="C74" s="5">
        <v>0.05</v>
      </c>
      <c r="D74" s="5">
        <v>1.1266029953480631E-3</v>
      </c>
      <c r="E74" s="5">
        <v>5.62602289531061E-3</v>
      </c>
      <c r="F74" s="5">
        <v>1.2243702670045221E-2</v>
      </c>
      <c r="G74" s="5"/>
      <c r="H74" s="5"/>
      <c r="I74" s="7">
        <v>1.1516454061078421E-2</v>
      </c>
      <c r="J74" s="11">
        <v>0.9926764981212346</v>
      </c>
      <c r="K74" s="11">
        <v>4.916666666666667</v>
      </c>
      <c r="L74" s="11">
        <f t="shared" si="9"/>
        <v>0.20190030470262396</v>
      </c>
      <c r="M74" s="11">
        <v>7.3235018787654038E-3</v>
      </c>
      <c r="N74" s="11">
        <f t="shared" si="10"/>
        <v>0.19457680282385856</v>
      </c>
      <c r="O74" s="7">
        <v>1.7543843600822406E-2</v>
      </c>
      <c r="P74" s="7">
        <f t="shared" si="8"/>
        <v>1.0526306160493443E-3</v>
      </c>
      <c r="Q74" s="7"/>
      <c r="R74" s="9">
        <v>17.75</v>
      </c>
      <c r="S74" s="6">
        <v>8.156541323783166E-2</v>
      </c>
    </row>
    <row r="75" spans="1:19" x14ac:dyDescent="0.2">
      <c r="A75" s="1">
        <f t="shared" si="11"/>
        <v>18</v>
      </c>
      <c r="B75" s="1">
        <f t="shared" si="7"/>
        <v>15</v>
      </c>
      <c r="C75" s="5">
        <v>0.05</v>
      </c>
      <c r="D75" s="5">
        <v>1.1109739891065704E-3</v>
      </c>
      <c r="E75" s="5">
        <v>5.5486994553285186E-3</v>
      </c>
      <c r="F75" s="5">
        <v>1.2143206621422977E-2</v>
      </c>
      <c r="G75" s="5"/>
      <c r="H75" s="5"/>
      <c r="I75" s="7">
        <v>1.1355272569454115E-2</v>
      </c>
      <c r="J75" s="11">
        <v>0.99326205300091452</v>
      </c>
      <c r="K75" s="11">
        <v>5</v>
      </c>
      <c r="L75" s="11">
        <f t="shared" si="9"/>
        <v>0.1986524106001829</v>
      </c>
      <c r="M75" s="11">
        <v>6.737946999085467E-3</v>
      </c>
      <c r="N75" s="11">
        <f t="shared" si="10"/>
        <v>0.19191446360109743</v>
      </c>
      <c r="O75" s="7">
        <v>1.8288499322661422E-2</v>
      </c>
      <c r="P75" s="7">
        <f t="shared" si="8"/>
        <v>1.0973099593596853E-3</v>
      </c>
      <c r="Q75" s="7"/>
      <c r="R75" s="9">
        <v>18</v>
      </c>
      <c r="S75" s="6">
        <v>8.1255462594671854E-2</v>
      </c>
    </row>
    <row r="76" spans="1:19" x14ac:dyDescent="0.2">
      <c r="A76" s="1">
        <f t="shared" si="11"/>
        <v>18.25</v>
      </c>
      <c r="B76" s="1">
        <f t="shared" si="7"/>
        <v>15.25</v>
      </c>
      <c r="C76" s="5">
        <v>0.05</v>
      </c>
      <c r="D76" s="5">
        <v>1.0957710588823505E-3</v>
      </c>
      <c r="E76" s="5">
        <v>5.473409855919E-3</v>
      </c>
      <c r="F76" s="5">
        <v>1.2043030838065585E-2</v>
      </c>
      <c r="G76" s="5"/>
      <c r="H76" s="5"/>
      <c r="I76" s="7">
        <v>1.1195996656268574E-2</v>
      </c>
      <c r="J76" s="11">
        <v>0.99380078949742301</v>
      </c>
      <c r="K76" s="11">
        <v>5.083333333333333</v>
      </c>
      <c r="L76" s="11">
        <f t="shared" si="9"/>
        <v>0.19550179465523077</v>
      </c>
      <c r="M76" s="11">
        <v>6.1992105025769958E-3</v>
      </c>
      <c r="N76" s="11">
        <f t="shared" si="10"/>
        <v>0.18930258415265377</v>
      </c>
      <c r="O76" s="7">
        <v>1.9068440591356452E-2</v>
      </c>
      <c r="P76" s="7">
        <f t="shared" si="8"/>
        <v>1.144106435481387E-3</v>
      </c>
      <c r="Q76" s="7"/>
      <c r="R76" s="9">
        <v>18.25</v>
      </c>
      <c r="S76" s="6">
        <v>8.0952314844616916E-2</v>
      </c>
    </row>
    <row r="77" spans="1:19" x14ac:dyDescent="0.2">
      <c r="A77" s="1">
        <f t="shared" si="11"/>
        <v>18.5</v>
      </c>
      <c r="B77" s="1">
        <f t="shared" si="7"/>
        <v>15.5</v>
      </c>
      <c r="C77" s="5">
        <v>0.05</v>
      </c>
      <c r="D77" s="5">
        <v>1.0809771765923661E-3</v>
      </c>
      <c r="E77" s="5">
        <v>5.4000803003587602E-3</v>
      </c>
      <c r="F77" s="5">
        <v>1.1943235480937904E-2</v>
      </c>
      <c r="G77" s="5"/>
      <c r="H77" s="5"/>
      <c r="I77" s="7">
        <v>1.1038761076861421E-2</v>
      </c>
      <c r="J77" s="11">
        <v>0.9942964510019926</v>
      </c>
      <c r="K77" s="11">
        <v>5.166666666666667</v>
      </c>
      <c r="L77" s="11">
        <f t="shared" si="9"/>
        <v>0.19244447438748244</v>
      </c>
      <c r="M77" s="11">
        <v>5.7035489980074017E-3</v>
      </c>
      <c r="N77" s="11">
        <f t="shared" si="10"/>
        <v>0.18674092538947504</v>
      </c>
      <c r="O77" s="7">
        <v>1.9885375198456342E-2</v>
      </c>
      <c r="P77" s="7">
        <f t="shared" si="8"/>
        <v>1.1931225119073804E-3</v>
      </c>
      <c r="Q77" s="7"/>
      <c r="R77" s="9">
        <v>18.5</v>
      </c>
      <c r="S77" s="6">
        <v>8.065617654665784E-2</v>
      </c>
    </row>
    <row r="78" spans="1:19" x14ac:dyDescent="0.2">
      <c r="A78" s="1">
        <f t="shared" si="11"/>
        <v>18.75</v>
      </c>
      <c r="B78" s="1">
        <f t="shared" si="7"/>
        <v>15.75</v>
      </c>
      <c r="C78" s="5">
        <v>0.05</v>
      </c>
      <c r="D78" s="5">
        <v>1.0665761938824039E-3</v>
      </c>
      <c r="E78" s="5">
        <v>5.3286400576496957E-3</v>
      </c>
      <c r="F78" s="5">
        <v>1.1843876095786091E-2</v>
      </c>
      <c r="G78" s="5"/>
      <c r="H78" s="5"/>
      <c r="I78" s="7">
        <v>1.0883679670326517E-2</v>
      </c>
      <c r="J78" s="11">
        <v>0.99475248160081864</v>
      </c>
      <c r="K78" s="11">
        <v>5.25</v>
      </c>
      <c r="L78" s="11">
        <f t="shared" si="9"/>
        <v>0.18947666316206069</v>
      </c>
      <c r="M78" s="11">
        <v>5.2475183991813846E-3</v>
      </c>
      <c r="N78" s="11">
        <f t="shared" si="10"/>
        <v>0.1842291447628793</v>
      </c>
      <c r="O78" s="7">
        <v>2.074109674609189E-2</v>
      </c>
      <c r="P78" s="7">
        <f t="shared" si="8"/>
        <v>1.2444658047655133E-3</v>
      </c>
      <c r="Q78" s="7"/>
      <c r="R78" s="9">
        <v>18.75</v>
      </c>
      <c r="S78" s="6">
        <v>8.0367237822410217E-2</v>
      </c>
    </row>
    <row r="79" spans="1:19" x14ac:dyDescent="0.2">
      <c r="A79" s="1">
        <f t="shared" si="11"/>
        <v>19</v>
      </c>
      <c r="B79" s="1">
        <f t="shared" si="7"/>
        <v>16</v>
      </c>
      <c r="C79" s="5">
        <v>0.05</v>
      </c>
      <c r="D79" s="5">
        <v>1.0525527875474866E-3</v>
      </c>
      <c r="E79" s="5">
        <v>5.259021346243049E-3</v>
      </c>
      <c r="F79" s="5">
        <v>1.1745003882768491E-2</v>
      </c>
      <c r="G79" s="5"/>
      <c r="H79" s="5"/>
      <c r="I79" s="7">
        <v>1.0730847462342095E-2</v>
      </c>
      <c r="J79" s="11">
        <v>0.9951720500061686</v>
      </c>
      <c r="K79" s="11">
        <v>5.333333333333333</v>
      </c>
      <c r="L79" s="11">
        <f t="shared" si="9"/>
        <v>0.18659475937615663</v>
      </c>
      <c r="M79" s="11">
        <v>4.8279499938314414E-3</v>
      </c>
      <c r="N79" s="11">
        <f t="shared" si="10"/>
        <v>0.1817668093823252</v>
      </c>
      <c r="O79" s="7">
        <v>2.1637488974062497E-2</v>
      </c>
      <c r="P79" s="7">
        <f t="shared" si="8"/>
        <v>1.2982493384437498E-3</v>
      </c>
      <c r="Q79" s="7"/>
      <c r="R79" s="9">
        <v>19</v>
      </c>
      <c r="S79" s="6">
        <v>8.0085674817344868E-2</v>
      </c>
    </row>
    <row r="80" spans="1:19" x14ac:dyDescent="0.2">
      <c r="A80" s="1">
        <f t="shared" si="11"/>
        <v>19.25</v>
      </c>
      <c r="B80" s="1">
        <f t="shared" si="7"/>
        <v>16.25</v>
      </c>
      <c r="C80" s="5">
        <v>0.05</v>
      </c>
      <c r="D80" s="5">
        <v>1.0388924088228272E-3</v>
      </c>
      <c r="E80" s="5">
        <v>5.1911592187127023E-3</v>
      </c>
      <c r="F80" s="5">
        <v>1.1646665951608709E-2</v>
      </c>
      <c r="G80" s="5"/>
      <c r="H80" s="5"/>
      <c r="I80" s="7">
        <v>1.0580342579217325E-2</v>
      </c>
      <c r="J80" s="11">
        <v>0.99555807157406573</v>
      </c>
      <c r="K80" s="11">
        <v>5.416666666666667</v>
      </c>
      <c r="L80" s="11">
        <f t="shared" si="9"/>
        <v>0.18379533629059674</v>
      </c>
      <c r="M80" s="11">
        <v>4.4419284259342908E-3</v>
      </c>
      <c r="N80" s="11">
        <f t="shared" si="10"/>
        <v>0.17935340786466245</v>
      </c>
      <c r="O80" s="7">
        <v>2.257653031205601E-2</v>
      </c>
      <c r="P80" s="7">
        <f t="shared" si="8"/>
        <v>1.3545918187233606E-3</v>
      </c>
      <c r="Q80" s="7"/>
      <c r="R80" s="9">
        <v>19.25</v>
      </c>
      <c r="S80" s="6">
        <v>7.981165197708491E-2</v>
      </c>
    </row>
    <row r="81" spans="1:19" x14ac:dyDescent="0.2">
      <c r="A81" s="1">
        <f t="shared" si="11"/>
        <v>19.5</v>
      </c>
      <c r="B81" s="1">
        <f t="shared" si="7"/>
        <v>16.5</v>
      </c>
      <c r="C81" s="5">
        <v>0.05</v>
      </c>
      <c r="D81" s="5">
        <v>1.0255812362423274E-3</v>
      </c>
      <c r="E81" s="5">
        <v>5.1249914480250942E-3</v>
      </c>
      <c r="F81" s="5">
        <v>1.1548905563019983E-2</v>
      </c>
      <c r="G81" s="5"/>
      <c r="H81" s="5"/>
      <c r="I81" s="7">
        <v>1.043222798932964E-2</v>
      </c>
      <c r="J81" s="11">
        <v>0.99591322856153597</v>
      </c>
      <c r="K81" s="11">
        <v>5.5</v>
      </c>
      <c r="L81" s="11">
        <f t="shared" si="9"/>
        <v>0.18107513246573381</v>
      </c>
      <c r="M81" s="11">
        <v>4.0867714384640666E-3</v>
      </c>
      <c r="N81" s="11">
        <f t="shared" si="10"/>
        <v>0.17698836102726975</v>
      </c>
      <c r="O81" s="7">
        <v>2.3560298668509057E-2</v>
      </c>
      <c r="P81" s="7">
        <f t="shared" si="8"/>
        <v>1.4136179201105434E-3</v>
      </c>
      <c r="Q81" s="7"/>
      <c r="R81" s="9">
        <v>19.5</v>
      </c>
      <c r="S81" s="6">
        <v>7.954532415672759E-2</v>
      </c>
    </row>
    <row r="82" spans="1:19" x14ac:dyDescent="0.2">
      <c r="A82" s="1">
        <f t="shared" si="11"/>
        <v>19.75</v>
      </c>
      <c r="B82" s="1">
        <f t="shared" si="7"/>
        <v>16.75</v>
      </c>
      <c r="C82" s="5">
        <v>0.05</v>
      </c>
      <c r="D82" s="5">
        <v>1.0126061317871598E-3</v>
      </c>
      <c r="E82" s="5">
        <v>5.0604584159268141E-3</v>
      </c>
      <c r="F82" s="5">
        <v>1.145176235711183E-2</v>
      </c>
      <c r="G82" s="5"/>
      <c r="H82" s="5"/>
      <c r="I82" s="7">
        <v>1.0286553086773816E-2</v>
      </c>
      <c r="J82" s="11">
        <v>0.99623998876417452</v>
      </c>
      <c r="K82" s="11">
        <v>5.583333333333333</v>
      </c>
      <c r="L82" s="11">
        <f t="shared" si="9"/>
        <v>0.17843104276373276</v>
      </c>
      <c r="M82" s="11">
        <v>3.7600112358255108E-3</v>
      </c>
      <c r="N82" s="11">
        <f t="shared" si="10"/>
        <v>0.17467103152790725</v>
      </c>
      <c r="O82" s="7">
        <v>2.4590976468238601E-2</v>
      </c>
      <c r="P82" s="7">
        <f t="shared" si="8"/>
        <v>1.4754585880943161E-3</v>
      </c>
      <c r="Q82" s="7"/>
      <c r="R82" s="9">
        <v>19.75</v>
      </c>
      <c r="S82" s="6">
        <v>7.9286838579693944E-2</v>
      </c>
    </row>
    <row r="83" spans="1:19" x14ac:dyDescent="0.2">
      <c r="A83" s="1">
        <f t="shared" si="11"/>
        <v>20</v>
      </c>
      <c r="B83" s="1">
        <f t="shared" si="7"/>
        <v>17</v>
      </c>
      <c r="C83" s="5">
        <v>0.05</v>
      </c>
      <c r="D83" s="5">
        <v>9.9995460007023759E-4</v>
      </c>
      <c r="E83" s="5">
        <v>4.997503003863063E-3</v>
      </c>
      <c r="F83" s="5">
        <v>1.1355272569454115E-2</v>
      </c>
      <c r="G83" s="5"/>
      <c r="H83" s="5"/>
      <c r="I83" s="7">
        <v>1.0143355130802077E-2</v>
      </c>
      <c r="J83" s="11">
        <v>0.99654062266353527</v>
      </c>
      <c r="K83" s="11">
        <v>5.666666666666667</v>
      </c>
      <c r="L83" s="11">
        <f t="shared" si="9"/>
        <v>0.17586010988180034</v>
      </c>
      <c r="M83" s="11">
        <v>3.4593773364647584E-3</v>
      </c>
      <c r="N83" s="11">
        <f t="shared" si="10"/>
        <v>0.17240073254533558</v>
      </c>
      <c r="O83" s="7">
        <v>2.5670855951629601E-2</v>
      </c>
      <c r="P83" s="7">
        <f t="shared" si="8"/>
        <v>1.5402513570977759E-3</v>
      </c>
      <c r="Q83" s="7"/>
      <c r="R83" s="9">
        <v>20</v>
      </c>
      <c r="S83" s="6">
        <v>7.9036336661287274E-2</v>
      </c>
    </row>
    <row r="84" spans="1:19" x14ac:dyDescent="0.2">
      <c r="A84" s="1">
        <f t="shared" si="11"/>
        <v>20.25</v>
      </c>
      <c r="B84" s="1">
        <f t="shared" si="7"/>
        <v>17.25</v>
      </c>
      <c r="C84" s="5">
        <v>0.05</v>
      </c>
      <c r="D84" s="5">
        <v>9.8761475032356255E-4</v>
      </c>
      <c r="E84" s="5">
        <v>4.9360704867481651E-3</v>
      </c>
      <c r="F84" s="5">
        <v>1.1259469235438987E-2</v>
      </c>
      <c r="G84" s="5"/>
      <c r="H84" s="5"/>
      <c r="I84" s="7">
        <v>1.0002660553495329E-2</v>
      </c>
      <c r="J84" s="11">
        <v>0.99681721920349031</v>
      </c>
      <c r="K84" s="11">
        <v>5.75</v>
      </c>
      <c r="L84" s="11">
        <f t="shared" si="9"/>
        <v>0.1733595163832157</v>
      </c>
      <c r="M84" s="11">
        <v>3.1827807965096669E-3</v>
      </c>
      <c r="N84" s="11">
        <f t="shared" si="10"/>
        <v>0.17017673558670604</v>
      </c>
      <c r="O84" s="7">
        <v>2.6802344748850463E-2</v>
      </c>
      <c r="P84" s="7">
        <f t="shared" si="8"/>
        <v>1.6081406849310278E-3</v>
      </c>
      <c r="Q84" s="7"/>
      <c r="R84" s="9">
        <v>20.25</v>
      </c>
      <c r="S84" s="6">
        <v>7.8793955710937072E-2</v>
      </c>
    </row>
    <row r="85" spans="1:19" x14ac:dyDescent="0.2">
      <c r="A85" s="1">
        <f t="shared" si="11"/>
        <v>20.5</v>
      </c>
      <c r="B85" s="1">
        <f t="shared" si="7"/>
        <v>17.5</v>
      </c>
      <c r="C85" s="5">
        <v>0.05</v>
      </c>
      <c r="D85" s="5">
        <v>9.755752609747801E-4</v>
      </c>
      <c r="E85" s="5">
        <v>4.8761084298313802E-3</v>
      </c>
      <c r="F85" s="5">
        <v>1.1164382383548999E-2</v>
      </c>
      <c r="G85" s="5"/>
      <c r="H85" s="5"/>
      <c r="I85" s="7">
        <v>9.8644861470608206E-3</v>
      </c>
      <c r="J85" s="11">
        <v>0.99707170030518177</v>
      </c>
      <c r="K85" s="11">
        <v>5.833333333333333</v>
      </c>
      <c r="L85" s="11">
        <f t="shared" si="9"/>
        <v>0.17092657719517404</v>
      </c>
      <c r="M85" s="11">
        <v>2.9282996948181888E-3</v>
      </c>
      <c r="N85" s="11">
        <f t="shared" si="10"/>
        <v>0.16799827750035584</v>
      </c>
      <c r="O85" s="7">
        <v>2.7987971743289403E-2</v>
      </c>
      <c r="P85" s="7">
        <f t="shared" si="8"/>
        <v>1.679278304597364E-3</v>
      </c>
      <c r="Q85" s="7"/>
      <c r="R85" s="9">
        <v>20.5</v>
      </c>
      <c r="S85" s="6">
        <v>7.8559830526013355E-2</v>
      </c>
    </row>
    <row r="86" spans="1:19" x14ac:dyDescent="0.2">
      <c r="A86" s="1">
        <f t="shared" si="11"/>
        <v>20.75</v>
      </c>
      <c r="B86" s="1">
        <f t="shared" si="7"/>
        <v>17.75</v>
      </c>
      <c r="C86" s="5">
        <v>0.05</v>
      </c>
      <c r="D86" s="5">
        <v>9.6382534661688328E-4</v>
      </c>
      <c r="E86" s="5">
        <v>4.8175665888352363E-3</v>
      </c>
      <c r="F86" s="5">
        <v>1.1070039218108426E-2</v>
      </c>
      <c r="G86" s="5"/>
      <c r="H86" s="5"/>
      <c r="I86" s="7">
        <v>9.7288401411929279E-3</v>
      </c>
      <c r="J86" s="11">
        <v>0.99730583422142183</v>
      </c>
      <c r="K86" s="11">
        <v>5.916666666666667</v>
      </c>
      <c r="L86" s="11">
        <f t="shared" si="9"/>
        <v>0.16855873254446566</v>
      </c>
      <c r="M86" s="11">
        <v>2.6941657785782246E-3</v>
      </c>
      <c r="N86" s="11">
        <f t="shared" si="10"/>
        <v>0.16586456676588743</v>
      </c>
      <c r="O86" s="7">
        <v>2.9230393239163058E-2</v>
      </c>
      <c r="P86" s="7">
        <f t="shared" si="8"/>
        <v>1.7538235943497834E-3</v>
      </c>
      <c r="Q86" s="7"/>
      <c r="R86" s="9">
        <v>20.75</v>
      </c>
      <c r="S86" s="6">
        <v>7.8334094889103256E-2</v>
      </c>
    </row>
    <row r="87" spans="1:19" x14ac:dyDescent="0.2">
      <c r="A87" s="1">
        <f t="shared" si="11"/>
        <v>21</v>
      </c>
      <c r="B87" s="1">
        <f t="shared" si="7"/>
        <v>18</v>
      </c>
      <c r="C87" s="5">
        <v>0.05</v>
      </c>
      <c r="D87" s="5">
        <v>9.5235472719109552E-4</v>
      </c>
      <c r="E87" s="5">
        <v>4.7603968134879906E-3</v>
      </c>
      <c r="F87" s="5">
        <v>1.0976464292065667E-2</v>
      </c>
      <c r="G87" s="5"/>
      <c r="H87" s="5"/>
      <c r="I87" s="7">
        <v>9.5957231800548725E-3</v>
      </c>
      <c r="J87" s="11">
        <v>0.99752124782333362</v>
      </c>
      <c r="K87" s="11">
        <v>6</v>
      </c>
      <c r="L87" s="11">
        <f t="shared" si="9"/>
        <v>0.16625354130388895</v>
      </c>
      <c r="M87" s="11">
        <v>2.4787521766663585E-3</v>
      </c>
      <c r="N87" s="11">
        <f t="shared" si="10"/>
        <v>0.1637747891272226</v>
      </c>
      <c r="O87" s="7">
        <v>3.0532399449045459E-2</v>
      </c>
      <c r="P87" s="7">
        <f t="shared" si="8"/>
        <v>1.8319439669427274E-3</v>
      </c>
      <c r="Q87" s="7"/>
      <c r="R87" s="9">
        <v>21</v>
      </c>
      <c r="S87" s="6">
        <v>7.8116882979742355E-2</v>
      </c>
    </row>
    <row r="88" spans="1:19" x14ac:dyDescent="0.2">
      <c r="A88" s="1">
        <f t="shared" si="11"/>
        <v>21.25</v>
      </c>
      <c r="B88" s="1">
        <f t="shared" si="7"/>
        <v>18.25</v>
      </c>
      <c r="C88" s="5">
        <v>0.05</v>
      </c>
      <c r="D88" s="5">
        <v>9.411535992176382E-4</v>
      </c>
      <c r="E88" s="5">
        <v>4.7045529545252252E-3</v>
      </c>
      <c r="F88" s="5">
        <v>1.0883679670326517E-2</v>
      </c>
      <c r="G88" s="5"/>
      <c r="H88" s="5"/>
      <c r="I88" s="7">
        <v>9.4651292076326898E-3</v>
      </c>
      <c r="J88" s="11">
        <v>0.99771943790460782</v>
      </c>
      <c r="K88" s="11">
        <v>6.083333333333333</v>
      </c>
      <c r="L88" s="11">
        <f t="shared" si="9"/>
        <v>0.16400867472404512</v>
      </c>
      <c r="M88" s="11">
        <v>2.2805620953921611E-3</v>
      </c>
      <c r="N88" s="11">
        <f t="shared" si="10"/>
        <v>0.16172811262865297</v>
      </c>
      <c r="O88" s="7">
        <v>3.1896921317903545E-2</v>
      </c>
      <c r="P88" s="7">
        <f t="shared" si="8"/>
        <v>1.9138152790742127E-3</v>
      </c>
      <c r="Q88" s="7"/>
      <c r="R88" s="9">
        <v>21.25</v>
      </c>
      <c r="S88" s="6">
        <v>7.7908330710776283E-2</v>
      </c>
    </row>
    <row r="89" spans="1:19" x14ac:dyDescent="0.2">
      <c r="A89" s="1">
        <f t="shared" si="11"/>
        <v>21.5</v>
      </c>
      <c r="B89" s="1">
        <f t="shared" si="7"/>
        <v>18.5</v>
      </c>
      <c r="C89" s="5">
        <v>0.05</v>
      </c>
      <c r="D89" s="5">
        <v>9.3021260892249622E-4</v>
      </c>
      <c r="E89" s="5">
        <v>4.6499907741966518E-3</v>
      </c>
      <c r="F89" s="5">
        <v>1.0791705084131804E-2</v>
      </c>
      <c r="G89" s="5"/>
      <c r="H89" s="5"/>
      <c r="I89" s="7">
        <v>9.3370462694737522E-3</v>
      </c>
      <c r="J89" s="11">
        <v>0.99790178158191911</v>
      </c>
      <c r="K89" s="11">
        <v>6.166666666666667</v>
      </c>
      <c r="L89" s="11">
        <f t="shared" si="9"/>
        <v>0.16182191052679767</v>
      </c>
      <c r="M89" s="11">
        <v>2.0982184180809026E-3</v>
      </c>
      <c r="N89" s="11">
        <f t="shared" si="10"/>
        <v>0.15972369210871676</v>
      </c>
      <c r="O89" s="7">
        <v>3.3327037701106475E-2</v>
      </c>
      <c r="P89" s="7">
        <f t="shared" si="8"/>
        <v>1.9996222620663885E-3</v>
      </c>
      <c r="Q89" s="7"/>
      <c r="R89" s="9">
        <v>21.5</v>
      </c>
      <c r="S89" s="6">
        <v>7.7708576998791093E-2</v>
      </c>
    </row>
    <row r="90" spans="1:19" x14ac:dyDescent="0.2">
      <c r="A90" s="1">
        <f t="shared" si="11"/>
        <v>21.75</v>
      </c>
      <c r="B90" s="1">
        <f t="shared" si="7"/>
        <v>18.75</v>
      </c>
      <c r="C90" s="5">
        <v>0.05</v>
      </c>
      <c r="D90" s="5">
        <v>9.1952282712053882E-4</v>
      </c>
      <c r="E90" s="5">
        <v>4.5966678602819919E-3</v>
      </c>
      <c r="F90" s="5">
        <v>1.0700558076947503E-2</v>
      </c>
      <c r="G90" s="5"/>
      <c r="H90" s="5"/>
      <c r="I90" s="7">
        <v>9.2114572381439656E-3</v>
      </c>
      <c r="J90" s="11">
        <v>0.99806954586377228</v>
      </c>
      <c r="K90" s="11">
        <v>6.25</v>
      </c>
      <c r="L90" s="11">
        <f t="shared" si="9"/>
        <v>0.15969112733820356</v>
      </c>
      <c r="M90" s="11">
        <v>1.9304541362277093E-3</v>
      </c>
      <c r="N90" s="11">
        <f t="shared" si="10"/>
        <v>0.15776067320197584</v>
      </c>
      <c r="O90" s="7">
        <v>3.4825982914803058E-2</v>
      </c>
      <c r="P90" s="7">
        <f t="shared" si="8"/>
        <v>2.0895589748881832E-3</v>
      </c>
      <c r="Q90" s="7"/>
      <c r="R90" s="9">
        <v>21.75</v>
      </c>
      <c r="S90" s="6">
        <v>7.7517764977382192E-2</v>
      </c>
    </row>
    <row r="91" spans="1:19" x14ac:dyDescent="0.2">
      <c r="A91" s="1">
        <f t="shared" si="11"/>
        <v>22</v>
      </c>
      <c r="B91" s="1">
        <f t="shared" si="7"/>
        <v>19</v>
      </c>
      <c r="C91" s="5">
        <v>0.05</v>
      </c>
      <c r="D91" s="5">
        <v>9.0907572572655434E-4</v>
      </c>
      <c r="E91" s="5">
        <v>4.5445435435932597E-3</v>
      </c>
      <c r="F91" s="5">
        <v>1.0610254142311711E-2</v>
      </c>
      <c r="G91" s="5"/>
      <c r="H91" s="5"/>
      <c r="I91" s="7">
        <v>9.08834046911626E-3</v>
      </c>
      <c r="J91" s="11">
        <v>0.99822389645426557</v>
      </c>
      <c r="K91" s="11">
        <v>6.333333333333333</v>
      </c>
      <c r="L91" s="11">
        <f t="shared" si="9"/>
        <v>0.15761429944014721</v>
      </c>
      <c r="M91" s="11">
        <v>1.7761035457343791E-3</v>
      </c>
      <c r="N91" s="11">
        <f t="shared" si="10"/>
        <v>0.15583819589441283</v>
      </c>
      <c r="O91" s="7">
        <v>3.6397154678036732E-2</v>
      </c>
      <c r="P91" s="7">
        <f t="shared" si="8"/>
        <v>2.183829280682204E-3</v>
      </c>
      <c r="Q91" s="7"/>
      <c r="R91" s="9">
        <v>22</v>
      </c>
      <c r="S91" s="6">
        <v>7.7336043161429988E-2</v>
      </c>
    </row>
    <row r="92" spans="1:19" x14ac:dyDescent="0.2">
      <c r="A92" s="1">
        <f t="shared" si="11"/>
        <v>22.25</v>
      </c>
      <c r="B92" s="1">
        <f t="shared" si="7"/>
        <v>19.25</v>
      </c>
      <c r="C92" s="5">
        <v>0.05</v>
      </c>
      <c r="D92" s="5">
        <v>8.9886315577598626E-4</v>
      </c>
      <c r="E92" s="5">
        <v>4.4935788189191675E-3</v>
      </c>
      <c r="F92" s="5">
        <v>1.0520806854060054E-2</v>
      </c>
      <c r="G92" s="5"/>
      <c r="H92" s="5"/>
      <c r="I92" s="7">
        <v>8.9676703932331219E-3</v>
      </c>
      <c r="J92" s="11">
        <v>0.99836590585294371</v>
      </c>
      <c r="K92" s="11">
        <v>6.416666666666667</v>
      </c>
      <c r="L92" s="11">
        <f t="shared" si="9"/>
        <v>0.15558949182123796</v>
      </c>
      <c r="M92" s="11">
        <v>1.6340941470562513E-3</v>
      </c>
      <c r="N92" s="11">
        <f t="shared" si="10"/>
        <v>0.1539553976741817</v>
      </c>
      <c r="O92" s="7">
        <v>3.8044122466993895E-2</v>
      </c>
      <c r="P92" s="7">
        <f t="shared" si="8"/>
        <v>2.2826473480196336E-3</v>
      </c>
      <c r="Q92" s="7"/>
      <c r="R92" s="9">
        <v>22.25</v>
      </c>
      <c r="S92" s="6">
        <v>7.7163566570007974E-2</v>
      </c>
    </row>
    <row r="93" spans="1:19" x14ac:dyDescent="0.2">
      <c r="A93" s="1">
        <f t="shared" si="11"/>
        <v>22.5</v>
      </c>
      <c r="B93" s="1">
        <f t="shared" si="7"/>
        <v>19.5</v>
      </c>
      <c r="C93" s="5">
        <v>0.05</v>
      </c>
      <c r="D93" s="5">
        <v>8.8887732684652971E-4</v>
      </c>
      <c r="E93" s="5">
        <v>4.4437362693499453E-3</v>
      </c>
      <c r="F93" s="5">
        <v>1.043222798932964E-2</v>
      </c>
      <c r="G93" s="5"/>
      <c r="H93" s="5"/>
      <c r="I93" s="7">
        <v>8.8494180513634876E-3</v>
      </c>
      <c r="J93" s="11">
        <v>0.99849656080702243</v>
      </c>
      <c r="K93" s="11">
        <v>6.5</v>
      </c>
      <c r="L93" s="11">
        <f t="shared" si="9"/>
        <v>0.15361485550877269</v>
      </c>
      <c r="M93" s="11">
        <v>1.5034391929775724E-3</v>
      </c>
      <c r="N93" s="11">
        <f t="shared" si="10"/>
        <v>0.15211141631579511</v>
      </c>
      <c r="O93" s="7">
        <v>3.977063630286088E-2</v>
      </c>
      <c r="P93" s="7">
        <f t="shared" si="8"/>
        <v>2.3862381781716529E-3</v>
      </c>
      <c r="Q93" s="7"/>
      <c r="R93" s="9">
        <v>22.5</v>
      </c>
      <c r="S93" s="6">
        <v>7.700049781506127E-2</v>
      </c>
    </row>
    <row r="94" spans="1:19" x14ac:dyDescent="0.2">
      <c r="A94" s="1">
        <f t="shared" si="11"/>
        <v>22.75</v>
      </c>
      <c r="B94" s="1">
        <f t="shared" si="7"/>
        <v>19.75</v>
      </c>
      <c r="C94" s="5">
        <v>0.05</v>
      </c>
      <c r="D94" s="5">
        <v>8.7911078778031592E-4</v>
      </c>
      <c r="E94" s="5">
        <v>4.3949799939070437E-3</v>
      </c>
      <c r="F94" s="5">
        <v>1.0344527644721074E-2</v>
      </c>
      <c r="G94" s="5"/>
      <c r="H94" s="5"/>
      <c r="I94" s="7">
        <v>8.7335515763953629E-3</v>
      </c>
      <c r="J94" s="11">
        <v>0.99861676916776621</v>
      </c>
      <c r="K94" s="11">
        <v>6.583333333333333</v>
      </c>
      <c r="L94" s="11">
        <f t="shared" si="9"/>
        <v>0.15168862316472398</v>
      </c>
      <c r="M94" s="11">
        <v>1.3832308322338331E-3</v>
      </c>
      <c r="N94" s="11">
        <f t="shared" si="10"/>
        <v>0.15030539233249016</v>
      </c>
      <c r="O94" s="7">
        <v>4.1580635995901775E-2</v>
      </c>
      <c r="P94" s="7">
        <f t="shared" si="8"/>
        <v>2.4948381597541063E-3</v>
      </c>
      <c r="Q94" s="7"/>
      <c r="R94" s="9">
        <v>22.75</v>
      </c>
      <c r="S94" s="6">
        <v>7.684700816255792E-2</v>
      </c>
    </row>
    <row r="95" spans="1:19" x14ac:dyDescent="0.2">
      <c r="A95" s="1">
        <f t="shared" si="11"/>
        <v>23</v>
      </c>
      <c r="B95" s="1">
        <f t="shared" si="7"/>
        <v>20</v>
      </c>
      <c r="C95" s="5">
        <v>0.05</v>
      </c>
      <c r="D95" s="5">
        <v>8.6955640861426206E-4</v>
      </c>
      <c r="E95" s="5">
        <v>4.3472755383913795E-3</v>
      </c>
      <c r="F95" s="5">
        <v>1.0257714345978828E-2</v>
      </c>
      <c r="G95" s="5"/>
      <c r="H95" s="5"/>
      <c r="I95" s="7">
        <v>8.6200366272667795E-3</v>
      </c>
      <c r="J95" s="11">
        <v>0.9987273661986602</v>
      </c>
      <c r="K95" s="11">
        <v>6.666666666666667</v>
      </c>
      <c r="L95" s="11">
        <f t="shared" si="9"/>
        <v>0.14980910492979901</v>
      </c>
      <c r="M95" s="11">
        <v>1.2726338013398079E-3</v>
      </c>
      <c r="N95" s="11">
        <f t="shared" si="10"/>
        <v>0.14853647112845922</v>
      </c>
      <c r="O95" s="7">
        <v>4.3478260869565216E-2</v>
      </c>
      <c r="P95" s="7">
        <f t="shared" si="8"/>
        <v>2.6086956521739128E-3</v>
      </c>
      <c r="Q95" s="7"/>
      <c r="R95" s="9">
        <v>23</v>
      </c>
      <c r="S95" s="6">
        <v>7.6703278572425149E-2</v>
      </c>
    </row>
    <row r="96" spans="1:19" x14ac:dyDescent="0.2">
      <c r="A96" s="1">
        <f t="shared" si="11"/>
        <v>23.25</v>
      </c>
      <c r="B96" s="1">
        <f t="shared" si="7"/>
        <v>20.25</v>
      </c>
      <c r="C96" s="5">
        <v>0.05</v>
      </c>
      <c r="D96" s="5">
        <v>8.6020736363335583E-4</v>
      </c>
      <c r="E96" s="5">
        <v>4.300589829355596E-3</v>
      </c>
      <c r="F96" s="5">
        <v>1.0171795151531497E-2</v>
      </c>
      <c r="G96" s="5"/>
      <c r="H96" s="5"/>
      <c r="I96" s="7">
        <v>8.5088367793353017E-3</v>
      </c>
      <c r="J96" s="11">
        <v>0.99882912037920879</v>
      </c>
      <c r="K96" s="11">
        <v>6.75</v>
      </c>
      <c r="L96" s="11">
        <f t="shared" si="9"/>
        <v>0.14797468450062354</v>
      </c>
      <c r="M96" s="11">
        <v>1.1708796207911744E-3</v>
      </c>
      <c r="N96" s="11">
        <f t="shared" si="10"/>
        <v>0.14680380487983236</v>
      </c>
      <c r="O96" s="7">
        <v>4.5467859989687595E-2</v>
      </c>
      <c r="P96" s="7">
        <f t="shared" si="8"/>
        <v>2.7280715993812554E-3</v>
      </c>
      <c r="Q96" s="7"/>
      <c r="R96" s="9">
        <v>23.25</v>
      </c>
      <c r="S96" s="6">
        <v>7.6569500723236997E-2</v>
      </c>
    </row>
    <row r="97" spans="1:19" x14ac:dyDescent="0.2">
      <c r="A97" s="1">
        <f t="shared" si="11"/>
        <v>23.5</v>
      </c>
      <c r="B97" s="1">
        <f t="shared" si="7"/>
        <v>20.5</v>
      </c>
      <c r="C97" s="5">
        <v>0.05</v>
      </c>
      <c r="D97" s="5">
        <v>8.510571154682321E-4</v>
      </c>
      <c r="E97" s="5">
        <v>4.2548911110998006E-3</v>
      </c>
      <c r="F97" s="5">
        <v>1.0086775750216319E-2</v>
      </c>
      <c r="G97" s="5"/>
      <c r="H97" s="5"/>
      <c r="I97" s="7">
        <v>8.3999138750177928E-3</v>
      </c>
      <c r="J97" s="11">
        <v>0.99892273874468773</v>
      </c>
      <c r="K97" s="11">
        <v>6.833333333333333</v>
      </c>
      <c r="L97" s="11">
        <f t="shared" si="9"/>
        <v>0.14618381542605188</v>
      </c>
      <c r="M97" s="11">
        <v>1.0772612553122203E-3</v>
      </c>
      <c r="N97" s="11">
        <f t="shared" si="10"/>
        <v>0.14510655417073967</v>
      </c>
      <c r="O97" s="7">
        <v>4.755400292518569E-2</v>
      </c>
      <c r="P97" s="7">
        <f t="shared" si="8"/>
        <v>2.8532401755111412E-3</v>
      </c>
      <c r="Q97" s="7"/>
      <c r="R97" s="9">
        <v>23.5</v>
      </c>
      <c r="S97" s="6">
        <v>7.6445878027313285E-2</v>
      </c>
    </row>
    <row r="98" spans="1:19" x14ac:dyDescent="0.2">
      <c r="A98" s="1">
        <f t="shared" si="11"/>
        <v>23.75</v>
      </c>
      <c r="B98" s="1">
        <f t="shared" si="7"/>
        <v>20.75</v>
      </c>
      <c r="C98" s="5">
        <v>0.05</v>
      </c>
      <c r="D98" s="5">
        <v>8.4209940016444337E-4</v>
      </c>
      <c r="E98" s="5">
        <v>4.2101488855860424E-3</v>
      </c>
      <c r="F98" s="5">
        <v>1.0002660553495329E-2</v>
      </c>
      <c r="G98" s="5"/>
      <c r="H98" s="5"/>
      <c r="I98" s="7">
        <v>8.2932283382943714E-3</v>
      </c>
      <c r="J98" s="11">
        <v>0.99900887179895337</v>
      </c>
      <c r="K98" s="11">
        <v>6.916666666666667</v>
      </c>
      <c r="L98" s="11">
        <f t="shared" si="9"/>
        <v>0.14443501760948724</v>
      </c>
      <c r="M98" s="11">
        <v>9.9112820104658105E-4</v>
      </c>
      <c r="N98" s="11">
        <f t="shared" si="10"/>
        <v>0.14344388940844066</v>
      </c>
      <c r="O98" s="7">
        <v>4.9741491068027194E-2</v>
      </c>
      <c r="P98" s="7">
        <f t="shared" si="8"/>
        <v>2.9844894640816315E-3</v>
      </c>
      <c r="Q98" s="7"/>
      <c r="R98" s="9">
        <v>23.75</v>
      </c>
      <c r="S98" s="6">
        <v>7.6332626641621812E-2</v>
      </c>
    </row>
    <row r="99" spans="1:19" x14ac:dyDescent="0.2">
      <c r="A99" s="1">
        <f t="shared" si="11"/>
        <v>24</v>
      </c>
      <c r="B99" s="1">
        <f t="shared" si="7"/>
        <v>21</v>
      </c>
      <c r="C99" s="5">
        <v>0.05</v>
      </c>
      <c r="D99" s="5">
        <v>8.3332821315637226E-4</v>
      </c>
      <c r="E99" s="5">
        <v>4.166333855164195E-3</v>
      </c>
      <c r="F99" s="5">
        <v>9.9194527824550405E-3</v>
      </c>
      <c r="G99" s="5"/>
      <c r="H99" s="5"/>
      <c r="I99" s="7">
        <v>8.1887394563611299E-3</v>
      </c>
      <c r="J99" s="11">
        <v>0.99908811803444553</v>
      </c>
      <c r="K99" s="11">
        <v>7</v>
      </c>
      <c r="L99" s="11">
        <f t="shared" si="9"/>
        <v>0.14272687400492079</v>
      </c>
      <c r="M99" s="11">
        <v>9.1188196555451624E-4</v>
      </c>
      <c r="N99" s="11">
        <f t="shared" si="10"/>
        <v>0.14181499203936626</v>
      </c>
      <c r="O99" s="7">
        <v>5.2035369541736758E-2</v>
      </c>
      <c r="P99" s="7">
        <f t="shared" si="8"/>
        <v>3.1221221725042055E-3</v>
      </c>
      <c r="Q99" s="7"/>
      <c r="R99" s="9">
        <v>24</v>
      </c>
      <c r="S99" s="6">
        <v>7.6229976479640957E-2</v>
      </c>
    </row>
    <row r="100" spans="1:19" x14ac:dyDescent="0.2">
      <c r="A100" s="1">
        <f t="shared" si="11"/>
        <v>24.25</v>
      </c>
      <c r="B100" s="1">
        <f t="shared" ref="B100:B131" si="12">MAX(0.25,A100-trans)</f>
        <v>21.25</v>
      </c>
      <c r="C100" s="5">
        <v>0.05</v>
      </c>
      <c r="D100" s="5">
        <v>8.2473779608381809E-4</v>
      </c>
      <c r="E100" s="5">
        <v>4.1234178680005585E-3</v>
      </c>
      <c r="F100" s="5">
        <v>9.8371545498662817E-3</v>
      </c>
      <c r="G100" s="5"/>
      <c r="H100" s="5"/>
      <c r="I100" s="7">
        <v>8.0864056314326489E-3</v>
      </c>
      <c r="J100" s="11">
        <v>0.99916102809079033</v>
      </c>
      <c r="K100" s="11">
        <v>7.083333333333333</v>
      </c>
      <c r="L100" s="11">
        <f t="shared" si="9"/>
        <v>0.14105802749517041</v>
      </c>
      <c r="M100" s="11">
        <v>8.3897190920964181E-4</v>
      </c>
      <c r="N100" s="11">
        <f t="shared" si="10"/>
        <v>0.14021905558596076</v>
      </c>
      <c r="O100" s="7">
        <v>5.444093972924207E-2</v>
      </c>
      <c r="P100" s="7">
        <f t="shared" ref="P100:P131" si="13">MIN(O100,1)*capex</f>
        <v>3.2664563837545243E-3</v>
      </c>
      <c r="Q100" s="7"/>
      <c r="R100" s="9">
        <v>24.25</v>
      </c>
      <c r="S100" s="6">
        <v>7.6138172229137838E-2</v>
      </c>
    </row>
    <row r="101" spans="1:19" x14ac:dyDescent="0.2">
      <c r="A101" s="1">
        <f t="shared" si="11"/>
        <v>24.5</v>
      </c>
      <c r="B101" s="1">
        <f t="shared" si="12"/>
        <v>21.5</v>
      </c>
      <c r="C101" s="5">
        <v>0.05</v>
      </c>
      <c r="D101" s="5">
        <v>8.1632262439396564E-4</v>
      </c>
      <c r="E101" s="5">
        <v>4.0813738661002212E-3</v>
      </c>
      <c r="F101" s="5">
        <v>9.755766937566801E-3</v>
      </c>
      <c r="G101" s="5"/>
      <c r="H101" s="5"/>
      <c r="I101" s="7">
        <v>7.986184605435839E-3</v>
      </c>
      <c r="J101" s="11">
        <v>0.99922810858090072</v>
      </c>
      <c r="K101" s="11">
        <v>7.166666666666667</v>
      </c>
      <c r="L101" s="11">
        <f t="shared" si="9"/>
        <v>0.13942717794152101</v>
      </c>
      <c r="M101" s="11">
        <v>7.7189141909923017E-4</v>
      </c>
      <c r="N101" s="11">
        <f t="shared" si="10"/>
        <v>0.13865528652242179</v>
      </c>
      <c r="O101" s="7">
        <v>5.6963772452493448E-2</v>
      </c>
      <c r="P101" s="7">
        <f t="shared" si="13"/>
        <v>3.4178263471496069E-3</v>
      </c>
      <c r="Q101" s="7"/>
      <c r="R101" s="9">
        <v>24.5</v>
      </c>
      <c r="S101" s="6">
        <v>7.6057474380646445E-2</v>
      </c>
    </row>
    <row r="102" spans="1:19" x14ac:dyDescent="0.2">
      <c r="A102" s="1">
        <f t="shared" si="11"/>
        <v>24.75</v>
      </c>
      <c r="B102" s="1">
        <f t="shared" si="12"/>
        <v>21.75</v>
      </c>
      <c r="C102" s="5">
        <v>0.05</v>
      </c>
      <c r="D102" s="5">
        <v>8.0807739567573559E-4</v>
      </c>
      <c r="E102" s="5">
        <v>4.0401758358148254E-3</v>
      </c>
      <c r="F102" s="5">
        <v>9.6752900694155545E-3</v>
      </c>
      <c r="G102" s="5"/>
      <c r="H102" s="5"/>
      <c r="I102" s="7">
        <v>7.8880336600987925E-3</v>
      </c>
      <c r="J102" s="11">
        <v>0.99928982561115742</v>
      </c>
      <c r="K102" s="11">
        <v>7.25</v>
      </c>
      <c r="L102" s="11">
        <f t="shared" si="9"/>
        <v>0.1378330793946424</v>
      </c>
      <c r="M102" s="11">
        <v>7.1017438884254903E-4</v>
      </c>
      <c r="N102" s="11">
        <f t="shared" si="10"/>
        <v>0.13712290500579985</v>
      </c>
      <c r="O102" s="7">
        <v>5.9609721838004941E-2</v>
      </c>
      <c r="P102" s="7">
        <f t="shared" si="13"/>
        <v>3.5765833102802962E-3</v>
      </c>
      <c r="Q102" s="7"/>
      <c r="R102" s="9">
        <v>24.75</v>
      </c>
      <c r="S102" s="6">
        <v>7.5988160271285216E-2</v>
      </c>
    </row>
    <row r="103" spans="1:19" x14ac:dyDescent="0.2">
      <c r="A103" s="1">
        <f t="shared" si="11"/>
        <v>25</v>
      </c>
      <c r="B103" s="1">
        <f t="shared" si="12"/>
        <v>22</v>
      </c>
      <c r="C103" s="5">
        <v>0.05</v>
      </c>
      <c r="D103" s="5">
        <v>7.9999701867746245E-4</v>
      </c>
      <c r="E103" s="5">
        <v>3.999798760728708E-3</v>
      </c>
      <c r="F103" s="5">
        <v>9.5957231800548725E-3</v>
      </c>
      <c r="G103" s="5"/>
      <c r="H103" s="5"/>
      <c r="I103" s="7">
        <v>7.7919097947206422E-3</v>
      </c>
      <c r="J103" s="11">
        <v>0.99934660802013264</v>
      </c>
      <c r="K103" s="11">
        <v>7.333333333333333</v>
      </c>
      <c r="L103" s="11">
        <f t="shared" si="9"/>
        <v>0.13627453745729082</v>
      </c>
      <c r="M103" s="11">
        <v>6.5339197986738061E-4</v>
      </c>
      <c r="N103" s="11">
        <f t="shared" si="10"/>
        <v>0.13562114547742343</v>
      </c>
      <c r="O103" s="7">
        <v>6.2384939904271228E-2</v>
      </c>
      <c r="P103" s="7">
        <f t="shared" si="13"/>
        <v>3.7430963942562735E-3</v>
      </c>
      <c r="Q103" s="7"/>
      <c r="R103" s="9">
        <v>25</v>
      </c>
      <c r="S103" s="6">
        <v>7.5930525148437941E-2</v>
      </c>
    </row>
    <row r="104" spans="1:19" x14ac:dyDescent="0.2">
      <c r="A104" s="1">
        <f t="shared" si="11"/>
        <v>25.25</v>
      </c>
      <c r="B104" s="1">
        <f t="shared" si="12"/>
        <v>22.25</v>
      </c>
      <c r="C104" s="5">
        <v>0.05</v>
      </c>
      <c r="D104" s="5">
        <v>7.9207660296247027E-4</v>
      </c>
      <c r="E104" s="5">
        <v>3.960218576818283E-3</v>
      </c>
      <c r="F104" s="5">
        <v>9.5170646797044442E-3</v>
      </c>
      <c r="G104" s="5"/>
      <c r="H104" s="5"/>
      <c r="I104" s="7">
        <v>7.6977698837090852E-3</v>
      </c>
      <c r="J104" s="11">
        <v>0.9993988503583594</v>
      </c>
      <c r="K104" s="11">
        <v>7.416666666666667</v>
      </c>
      <c r="L104" s="11">
        <f t="shared" si="9"/>
        <v>0.13475040678989114</v>
      </c>
      <c r="M104" s="11">
        <v>6.0114964164057838E-4</v>
      </c>
      <c r="N104" s="11">
        <f t="shared" si="10"/>
        <v>0.13414925714825057</v>
      </c>
      <c r="O104" s="7">
        <v>6.5295891908915965E-2</v>
      </c>
      <c r="P104" s="7">
        <f t="shared" si="13"/>
        <v>3.9177535145349576E-3</v>
      </c>
      <c r="Q104" s="7"/>
      <c r="R104" s="9">
        <v>25.25</v>
      </c>
      <c r="S104" s="6">
        <v>7.5884883257729241E-2</v>
      </c>
    </row>
    <row r="105" spans="1:19" x14ac:dyDescent="0.2">
      <c r="A105" s="1">
        <f t="shared" si="11"/>
        <v>25.5</v>
      </c>
      <c r="B105" s="1">
        <f t="shared" si="12"/>
        <v>22.5</v>
      </c>
      <c r="C105" s="5">
        <v>0.05</v>
      </c>
      <c r="D105" s="5">
        <v>7.8431144916046381E-4</v>
      </c>
      <c r="E105" s="5">
        <v>3.9214121297818857E-3</v>
      </c>
      <c r="F105" s="5">
        <v>9.4393122151995561E-3</v>
      </c>
      <c r="G105" s="5"/>
      <c r="H105" s="5"/>
      <c r="I105" s="7">
        <v>7.6055708157897559E-3</v>
      </c>
      <c r="J105" s="11">
        <v>0.99944691562985222</v>
      </c>
      <c r="K105" s="11">
        <v>7.5</v>
      </c>
      <c r="L105" s="11">
        <f t="shared" si="9"/>
        <v>0.13325958875064697</v>
      </c>
      <c r="M105" s="11">
        <v>5.5308437014783363E-4</v>
      </c>
      <c r="N105" s="11">
        <f t="shared" si="10"/>
        <v>0.13270650438049914</v>
      </c>
      <c r="O105" s="7">
        <v>6.8349372495429717E-2</v>
      </c>
      <c r="P105" s="7">
        <f t="shared" si="13"/>
        <v>4.1009623497257827E-3</v>
      </c>
      <c r="Q105" s="7"/>
      <c r="R105" s="9">
        <v>25.5</v>
      </c>
      <c r="S105" s="6">
        <v>7.5851568959657445E-2</v>
      </c>
    </row>
    <row r="106" spans="1:19" x14ac:dyDescent="0.2">
      <c r="A106" s="1">
        <f t="shared" si="11"/>
        <v>25.75</v>
      </c>
      <c r="B106" s="1">
        <f t="shared" si="12"/>
        <v>22.75</v>
      </c>
      <c r="C106" s="5">
        <v>0.05</v>
      </c>
      <c r="D106" s="5">
        <v>7.7669703977571183E-4</v>
      </c>
      <c r="E106" s="5">
        <v>3.8833571344400125E-3</v>
      </c>
      <c r="F106" s="5">
        <v>9.362462727474959E-3</v>
      </c>
      <c r="G106" s="5"/>
      <c r="H106" s="5"/>
      <c r="I106" s="7">
        <v>7.5152696166245082E-3</v>
      </c>
      <c r="J106" s="11">
        <v>0.99949113781442667</v>
      </c>
      <c r="K106" s="11">
        <v>7.583333333333333</v>
      </c>
      <c r="L106" s="11">
        <f t="shared" si="9"/>
        <v>0.13180102916234199</v>
      </c>
      <c r="M106" s="11">
        <v>5.0886218557329166E-4</v>
      </c>
      <c r="N106" s="11">
        <f t="shared" si="10"/>
        <v>0.13129216697676871</v>
      </c>
      <c r="O106" s="7">
        <v>7.1552522681464434E-2</v>
      </c>
      <c r="P106" s="7">
        <f t="shared" si="13"/>
        <v>4.2931513608878659E-3</v>
      </c>
      <c r="Q106" s="7"/>
      <c r="R106" s="9">
        <v>25.75</v>
      </c>
      <c r="S106" s="6">
        <v>7.5830937879203059E-2</v>
      </c>
    </row>
    <row r="107" spans="1:19" x14ac:dyDescent="0.2">
      <c r="A107" s="1">
        <f t="shared" si="11"/>
        <v>26</v>
      </c>
      <c r="B107" s="1">
        <f t="shared" si="12"/>
        <v>23</v>
      </c>
      <c r="C107" s="5">
        <v>0.05</v>
      </c>
      <c r="D107" s="5">
        <v>7.6922903051584079E-4</v>
      </c>
      <c r="E107" s="5">
        <v>3.8460321361088556E-3</v>
      </c>
      <c r="F107" s="5">
        <v>9.2865125056854157E-3</v>
      </c>
      <c r="G107" s="5"/>
      <c r="H107" s="5"/>
      <c r="I107" s="7">
        <v>7.4268235564229615E-3</v>
      </c>
      <c r="J107" s="11">
        <v>0.99953182418834718</v>
      </c>
      <c r="K107" s="11">
        <v>7.666666666666667</v>
      </c>
      <c r="L107" s="11">
        <f t="shared" si="9"/>
        <v>0.13037371619848007</v>
      </c>
      <c r="M107" s="11">
        <v>4.6817581165277687E-4</v>
      </c>
      <c r="N107" s="11">
        <f t="shared" si="10"/>
        <v>0.12990554038682728</v>
      </c>
      <c r="O107" s="7">
        <v>7.4912847732872143E-2</v>
      </c>
      <c r="P107" s="7">
        <f t="shared" si="13"/>
        <v>4.4947708639723281E-3</v>
      </c>
      <c r="Q107" s="7"/>
      <c r="R107" s="9">
        <v>26</v>
      </c>
      <c r="S107" s="6">
        <v>7.5823368092705415E-2</v>
      </c>
    </row>
    <row r="108" spans="1:19" x14ac:dyDescent="0.2">
      <c r="A108" s="1">
        <f t="shared" si="11"/>
        <v>26.25</v>
      </c>
      <c r="B108" s="1">
        <f t="shared" si="12"/>
        <v>23.25</v>
      </c>
      <c r="C108" s="5">
        <v>0.05</v>
      </c>
      <c r="D108" s="5">
        <v>7.6190324210765681E-4</v>
      </c>
      <c r="E108" s="5">
        <v>3.8094164738532604E-3</v>
      </c>
      <c r="F108" s="5">
        <v>9.2114572381439656E-3</v>
      </c>
      <c r="G108" s="5"/>
      <c r="H108" s="5"/>
      <c r="I108" s="7">
        <v>7.3401902439916185E-3</v>
      </c>
      <c r="J108" s="11">
        <v>0.99956925745942427</v>
      </c>
      <c r="K108" s="11">
        <v>7.75</v>
      </c>
      <c r="L108" s="11">
        <f t="shared" si="9"/>
        <v>0.12897667838186119</v>
      </c>
      <c r="M108" s="11">
        <v>4.3074254057568753E-4</v>
      </c>
      <c r="N108" s="11">
        <f t="shared" si="10"/>
        <v>0.12854593584128551</v>
      </c>
      <c r="O108" s="7">
        <v>7.8438235970014147E-2</v>
      </c>
      <c r="P108" s="7">
        <f t="shared" si="13"/>
        <v>4.7062941582008489E-3</v>
      </c>
      <c r="Q108" s="7"/>
      <c r="R108" s="9">
        <v>26.25</v>
      </c>
      <c r="S108" s="6">
        <v>7.5829261356297348E-2</v>
      </c>
    </row>
    <row r="109" spans="1:19" x14ac:dyDescent="0.2">
      <c r="A109" s="1">
        <f t="shared" si="11"/>
        <v>26.5</v>
      </c>
      <c r="B109" s="1">
        <f t="shared" si="12"/>
        <v>23.5</v>
      </c>
      <c r="C109" s="5">
        <v>0.05</v>
      </c>
      <c r="D109" s="5">
        <v>7.5471565256882102E-4</v>
      </c>
      <c r="E109" s="5">
        <v>3.7734902455284973E-3</v>
      </c>
      <c r="F109" s="5">
        <v>9.1372920602496768E-3</v>
      </c>
      <c r="G109" s="5"/>
      <c r="H109" s="5"/>
      <c r="I109" s="7">
        <v>7.2553277085369841E-3</v>
      </c>
      <c r="J109" s="11">
        <v>0.99960369773140012</v>
      </c>
      <c r="K109" s="11">
        <v>7.833333333333333</v>
      </c>
      <c r="L109" s="11">
        <f t="shared" si="9"/>
        <v>0.12760898268911491</v>
      </c>
      <c r="M109" s="11">
        <v>3.9630226859990606E-4</v>
      </c>
      <c r="N109" s="11">
        <f t="shared" si="10"/>
        <v>0.12721268042051501</v>
      </c>
      <c r="O109" s="7">
        <v>8.2136978555330128E-2</v>
      </c>
      <c r="P109" s="7">
        <f t="shared" si="13"/>
        <v>4.9282187133198076E-3</v>
      </c>
      <c r="Q109" s="7"/>
      <c r="R109" s="9">
        <v>26.5</v>
      </c>
      <c r="S109" s="6">
        <v>7.5849044380203789E-2</v>
      </c>
    </row>
    <row r="110" spans="1:19" x14ac:dyDescent="0.2">
      <c r="A110" s="1">
        <f t="shared" si="11"/>
        <v>26.75</v>
      </c>
      <c r="B110" s="1">
        <f t="shared" si="12"/>
        <v>23.75</v>
      </c>
      <c r="C110" s="5">
        <v>0.05</v>
      </c>
      <c r="D110" s="5">
        <v>7.4766238990641657E-4</v>
      </c>
      <c r="E110" s="5">
        <v>3.738234274523685E-3</v>
      </c>
      <c r="F110" s="5">
        <v>9.0640115995676371E-3</v>
      </c>
      <c r="G110" s="5"/>
      <c r="H110" s="5"/>
      <c r="I110" s="7">
        <v>7.1721944704220336E-3</v>
      </c>
      <c r="J110" s="11">
        <v>0.99963538431126975</v>
      </c>
      <c r="K110" s="11">
        <v>7.916666666666667</v>
      </c>
      <c r="L110" s="11">
        <f t="shared" si="9"/>
        <v>0.12626973275510775</v>
      </c>
      <c r="M110" s="11">
        <v>3.6461568873027322E-4</v>
      </c>
      <c r="N110" s="11">
        <f t="shared" si="10"/>
        <v>0.12590511706637747</v>
      </c>
      <c r="O110" s="7">
        <v>8.6017790313750467E-2</v>
      </c>
      <c r="P110" s="7">
        <f t="shared" si="13"/>
        <v>5.1610674188250277E-3</v>
      </c>
      <c r="Q110" s="7"/>
      <c r="R110" s="9">
        <v>26.75</v>
      </c>
      <c r="S110" s="6">
        <v>7.5883170153244792E-2</v>
      </c>
    </row>
    <row r="111" spans="1:19" x14ac:dyDescent="0.2">
      <c r="A111" s="1">
        <f t="shared" si="11"/>
        <v>27</v>
      </c>
      <c r="B111" s="1">
        <f t="shared" si="12"/>
        <v>24</v>
      </c>
      <c r="C111" s="5">
        <v>0.05</v>
      </c>
      <c r="D111" s="5">
        <v>7.4073972521549163E-4</v>
      </c>
      <c r="E111" s="5">
        <v>3.7036300781231389E-3</v>
      </c>
      <c r="F111" s="5">
        <v>8.9916100182155442E-3</v>
      </c>
      <c r="G111" s="5"/>
      <c r="H111" s="5"/>
      <c r="I111" s="7">
        <v>7.0907496019683132E-3</v>
      </c>
      <c r="J111" s="11">
        <v>0.99966453737209748</v>
      </c>
      <c r="K111" s="11">
        <v>8</v>
      </c>
      <c r="L111" s="11">
        <f t="shared" si="9"/>
        <v>0.12495806717151219</v>
      </c>
      <c r="M111" s="11">
        <v>3.3546262790251185E-4</v>
      </c>
      <c r="N111" s="11">
        <f t="shared" si="10"/>
        <v>0.12462260454360967</v>
      </c>
      <c r="O111" s="7">
        <v>9.0089831640266946E-2</v>
      </c>
      <c r="P111" s="7">
        <f t="shared" si="13"/>
        <v>5.405389898416017E-3</v>
      </c>
      <c r="Q111" s="7"/>
      <c r="R111" s="9">
        <v>27</v>
      </c>
      <c r="S111" s="6">
        <v>7.593211932193851E-2</v>
      </c>
    </row>
    <row r="112" spans="1:19" x14ac:dyDescent="0.2">
      <c r="A112" s="1">
        <f t="shared" si="11"/>
        <v>27.25</v>
      </c>
      <c r="B112" s="1">
        <f t="shared" si="12"/>
        <v>24.25</v>
      </c>
      <c r="C112" s="5">
        <v>0.05</v>
      </c>
      <c r="D112" s="5">
        <v>7.3394406615255234E-4</v>
      </c>
      <c r="E112" s="5">
        <v>3.6696598374053972E-3</v>
      </c>
      <c r="F112" s="5">
        <v>8.9200810527031871E-3</v>
      </c>
      <c r="G112" s="5"/>
      <c r="H112" s="5"/>
      <c r="I112" s="7">
        <v>7.0109527792980384E-3</v>
      </c>
      <c r="J112" s="11">
        <v>0.99969135948288146</v>
      </c>
      <c r="K112" s="11">
        <v>8.0833333333333339</v>
      </c>
      <c r="L112" s="11">
        <f t="shared" si="9"/>
        <v>0.12367315787417089</v>
      </c>
      <c r="M112" s="11">
        <v>3.0864051711858081E-4</v>
      </c>
      <c r="N112" s="11">
        <f t="shared" si="10"/>
        <v>0.12336451735705231</v>
      </c>
      <c r="O112" s="7">
        <v>9.4362731551854304E-2</v>
      </c>
      <c r="P112" s="7">
        <f t="shared" si="13"/>
        <v>5.6617638931112579E-3</v>
      </c>
      <c r="Q112" s="7"/>
      <c r="R112" s="9">
        <v>27.25</v>
      </c>
      <c r="S112" s="6">
        <v>7.5996401628670426E-2</v>
      </c>
    </row>
    <row r="113" spans="1:19" x14ac:dyDescent="0.2">
      <c r="A113" s="1">
        <f t="shared" si="11"/>
        <v>27.5</v>
      </c>
      <c r="B113" s="1">
        <f t="shared" si="12"/>
        <v>24.5</v>
      </c>
      <c r="C113" s="5">
        <v>0.05</v>
      </c>
      <c r="D113" s="5">
        <v>7.2727195076072008E-4</v>
      </c>
      <c r="E113" s="5">
        <v>3.6363063686030983E-3</v>
      </c>
      <c r="F113" s="5">
        <v>8.8494180513634876E-3</v>
      </c>
      <c r="G113" s="5"/>
      <c r="H113" s="5"/>
      <c r="I113" s="7">
        <v>6.9327643261210894E-3</v>
      </c>
      <c r="J113" s="11">
        <v>0.99971603701609679</v>
      </c>
      <c r="K113" s="11">
        <v>8.1666666666666661</v>
      </c>
      <c r="L113" s="11">
        <f t="shared" si="9"/>
        <v>0.12241420861421594</v>
      </c>
      <c r="M113" s="11">
        <v>2.8396298390325663E-4</v>
      </c>
      <c r="N113" s="11">
        <f t="shared" si="10"/>
        <v>0.12213024563031268</v>
      </c>
      <c r="O113" s="7">
        <v>9.8846611943965282E-2</v>
      </c>
      <c r="P113" s="7">
        <f t="shared" si="13"/>
        <v>5.9307967166379169E-3</v>
      </c>
      <c r="Q113" s="7"/>
      <c r="R113" s="9">
        <v>27.5</v>
      </c>
      <c r="S113" s="6">
        <v>7.6076557413486304E-2</v>
      </c>
    </row>
    <row r="114" spans="1:19" x14ac:dyDescent="0.2">
      <c r="A114" s="1">
        <f t="shared" si="11"/>
        <v>27.75</v>
      </c>
      <c r="B114" s="1">
        <f t="shared" si="12"/>
        <v>24.75</v>
      </c>
      <c r="C114" s="5">
        <v>0.05</v>
      </c>
      <c r="D114" s="5">
        <v>7.2072004162487802E-4</v>
      </c>
      <c r="E114" s="5">
        <v>3.6035530958503032E-3</v>
      </c>
      <c r="F114" s="5">
        <v>8.779614009506588E-3</v>
      </c>
      <c r="G114" s="5"/>
      <c r="H114" s="5"/>
      <c r="I114" s="7">
        <v>6.8561452502899928E-3</v>
      </c>
      <c r="J114" s="11">
        <v>0.99973874144269836</v>
      </c>
      <c r="K114" s="11">
        <v>8.25</v>
      </c>
      <c r="L114" s="11">
        <f t="shared" si="9"/>
        <v>0.12118045350820586</v>
      </c>
      <c r="M114" s="11">
        <v>2.6125855730166754E-4</v>
      </c>
      <c r="N114" s="11">
        <f t="shared" si="10"/>
        <v>0.1209191949509042</v>
      </c>
      <c r="O114" s="7">
        <v>0.10355211311501415</v>
      </c>
      <c r="P114" s="7">
        <f t="shared" si="13"/>
        <v>6.2131267869008485E-3</v>
      </c>
      <c r="Q114" s="7"/>
      <c r="R114" s="9">
        <v>27.75</v>
      </c>
      <c r="S114" s="6">
        <v>7.6173159184172612E-2</v>
      </c>
    </row>
    <row r="115" spans="1:19" x14ac:dyDescent="0.2">
      <c r="A115" s="1">
        <f t="shared" si="11"/>
        <v>28</v>
      </c>
      <c r="B115" s="1">
        <f t="shared" si="12"/>
        <v>25</v>
      </c>
      <c r="C115" s="5">
        <v>0.05</v>
      </c>
      <c r="D115" s="5">
        <v>7.1428512033662917E-4</v>
      </c>
      <c r="E115" s="5">
        <v>3.571384025247191E-3</v>
      </c>
      <c r="F115" s="5">
        <v>8.710661602421543E-3</v>
      </c>
      <c r="G115" s="5"/>
      <c r="H115" s="5"/>
      <c r="I115" s="7">
        <v>6.7810572738711723E-3</v>
      </c>
      <c r="J115" s="11">
        <v>0.99975963052358052</v>
      </c>
      <c r="K115" s="11">
        <v>8.3333333333333339</v>
      </c>
      <c r="L115" s="11">
        <f t="shared" si="9"/>
        <v>0.11997115566282965</v>
      </c>
      <c r="M115" s="11">
        <v>2.4036947641951407E-4</v>
      </c>
      <c r="N115" s="11">
        <f t="shared" si="10"/>
        <v>0.11973078618641013</v>
      </c>
      <c r="O115" s="7">
        <v>0.10849042062562439</v>
      </c>
      <c r="P115" s="7">
        <f t="shared" si="13"/>
        <v>6.5094252375374629E-3</v>
      </c>
      <c r="Q115" s="7"/>
      <c r="R115" s="9">
        <v>28</v>
      </c>
      <c r="S115" s="6">
        <v>7.6286813259413999E-2</v>
      </c>
    </row>
    <row r="116" spans="1:19" x14ac:dyDescent="0.2">
      <c r="A116" s="1">
        <f t="shared" si="11"/>
        <v>28.25</v>
      </c>
      <c r="B116" s="1">
        <f t="shared" si="12"/>
        <v>25.25</v>
      </c>
      <c r="C116" s="5">
        <v>0.05</v>
      </c>
      <c r="D116" s="5">
        <v>7.0796408225025202E-4</v>
      </c>
      <c r="E116" s="5">
        <v>3.5397837201753091E-3</v>
      </c>
      <c r="F116" s="5">
        <v>8.6425532163436677E-3</v>
      </c>
      <c r="G116" s="5"/>
      <c r="H116" s="5"/>
      <c r="I116" s="7">
        <v>6.707462857412529E-3</v>
      </c>
      <c r="J116" s="11">
        <v>0.99977884940577288</v>
      </c>
      <c r="K116" s="11">
        <v>8.4166666666666661</v>
      </c>
      <c r="L116" s="11">
        <f t="shared" si="9"/>
        <v>0.11878560586999283</v>
      </c>
      <c r="M116" s="11">
        <v>2.2115059422714899E-4</v>
      </c>
      <c r="N116" s="11">
        <f t="shared" si="10"/>
        <v>0.11856445527576569</v>
      </c>
      <c r="O116" s="7">
        <v>0.11367329356295791</v>
      </c>
      <c r="P116" s="7">
        <f t="shared" si="13"/>
        <v>6.8203976137774748E-3</v>
      </c>
      <c r="Q116" s="7"/>
      <c r="R116" s="9">
        <v>28.25</v>
      </c>
      <c r="S116" s="6">
        <v>7.6418161489959238E-2</v>
      </c>
    </row>
    <row r="117" spans="1:19" x14ac:dyDescent="0.2">
      <c r="A117" s="1">
        <f t="shared" si="11"/>
        <v>28.5</v>
      </c>
      <c r="B117" s="1">
        <f t="shared" si="12"/>
        <v>25.5</v>
      </c>
      <c r="C117" s="5">
        <v>0.05</v>
      </c>
      <c r="D117" s="5">
        <v>7.0175393151212801E-4</v>
      </c>
      <c r="E117" s="5">
        <v>3.5087372777997611E-3</v>
      </c>
      <c r="F117" s="5">
        <v>8.5752809774994956E-3</v>
      </c>
      <c r="G117" s="5"/>
      <c r="H117" s="5"/>
      <c r="I117" s="7">
        <v>6.6353252190249571E-3</v>
      </c>
      <c r="J117" s="11">
        <v>0.99979653163098936</v>
      </c>
      <c r="K117" s="11">
        <v>8.5</v>
      </c>
      <c r="L117" s="11">
        <f t="shared" si="9"/>
        <v>0.11762312136835169</v>
      </c>
      <c r="M117" s="11">
        <v>2.0346836901064417E-4</v>
      </c>
      <c r="N117" s="11">
        <f t="shared" si="10"/>
        <v>0.11741965299934105</v>
      </c>
      <c r="O117" s="7">
        <v>0.11911309428417205</v>
      </c>
      <c r="P117" s="7">
        <f t="shared" si="13"/>
        <v>7.1467856570503231E-3</v>
      </c>
      <c r="Q117" s="7"/>
      <c r="R117" s="9">
        <v>28.5</v>
      </c>
      <c r="S117" s="6">
        <v>7.6567883062886671E-2</v>
      </c>
    </row>
    <row r="118" spans="1:19" x14ac:dyDescent="0.2">
      <c r="A118" s="1">
        <f t="shared" si="11"/>
        <v>28.75</v>
      </c>
      <c r="B118" s="1">
        <f t="shared" si="12"/>
        <v>25.75</v>
      </c>
      <c r="C118" s="5">
        <v>0.05</v>
      </c>
      <c r="D118" s="5">
        <v>6.9565177634728793E-4</v>
      </c>
      <c r="E118" s="5">
        <v>3.4782303066977572E-3</v>
      </c>
      <c r="F118" s="5">
        <v>8.5088367793353017E-3</v>
      </c>
      <c r="G118" s="5"/>
      <c r="H118" s="5"/>
      <c r="I118" s="7">
        <v>6.564608348838436E-3</v>
      </c>
      <c r="J118" s="11">
        <v>0.99981280006353801</v>
      </c>
      <c r="K118" s="11">
        <v>8.5833333333333339</v>
      </c>
      <c r="L118" s="11">
        <f t="shared" si="9"/>
        <v>0.11648304466759665</v>
      </c>
      <c r="M118" s="11">
        <v>1.8719993646198116E-4</v>
      </c>
      <c r="N118" s="11">
        <f t="shared" si="10"/>
        <v>0.11629584473113468</v>
      </c>
      <c r="O118" s="7">
        <v>0.12482281971697898</v>
      </c>
      <c r="P118" s="7">
        <f t="shared" si="13"/>
        <v>7.4893691830187382E-3</v>
      </c>
      <c r="Q118" s="7"/>
      <c r="R118" s="9">
        <v>28.75</v>
      </c>
      <c r="S118" s="6">
        <v>7.6736696394237511E-2</v>
      </c>
    </row>
    <row r="119" spans="1:19" x14ac:dyDescent="0.2">
      <c r="A119" s="1">
        <f t="shared" si="11"/>
        <v>29</v>
      </c>
      <c r="B119" s="1">
        <f t="shared" si="12"/>
        <v>26</v>
      </c>
      <c r="C119" s="5">
        <v>0.05</v>
      </c>
      <c r="D119" s="5">
        <v>6.8965482458781886E-4</v>
      </c>
      <c r="E119" s="5">
        <v>3.4482489055559667E-3</v>
      </c>
      <c r="F119" s="5">
        <v>8.4432123080296941E-3</v>
      </c>
      <c r="G119" s="5"/>
      <c r="H119" s="5"/>
      <c r="I119" s="7">
        <v>6.4952770193413643E-3</v>
      </c>
      <c r="J119" s="11">
        <v>0.99982776774403914</v>
      </c>
      <c r="K119" s="11">
        <v>8.6666666666666661</v>
      </c>
      <c r="L119" s="11">
        <f t="shared" si="9"/>
        <v>0.11536474243200452</v>
      </c>
      <c r="M119" s="11">
        <v>1.7223225596081014E-4</v>
      </c>
      <c r="N119" s="11">
        <f t="shared" si="10"/>
        <v>0.11519251017604371</v>
      </c>
      <c r="O119" s="7">
        <v>0.13081613429941991</v>
      </c>
      <c r="P119" s="7">
        <f t="shared" si="13"/>
        <v>7.8489680579651947E-3</v>
      </c>
      <c r="Q119" s="7"/>
      <c r="R119" s="9">
        <v>29</v>
      </c>
      <c r="S119" s="6">
        <v>7.6925361115480054E-2</v>
      </c>
    </row>
    <row r="120" spans="1:19" x14ac:dyDescent="0.2">
      <c r="A120" s="1">
        <f t="shared" si="11"/>
        <v>29.25</v>
      </c>
      <c r="B120" s="1">
        <f t="shared" si="12"/>
        <v>26.25</v>
      </c>
      <c r="C120" s="5">
        <v>0.05</v>
      </c>
      <c r="D120" s="5">
        <v>6.8376037942888897E-4</v>
      </c>
      <c r="E120" s="5">
        <v>3.4187796428819424E-3</v>
      </c>
      <c r="F120" s="5">
        <v>8.3783990663854318E-3</v>
      </c>
      <c r="G120" s="5"/>
      <c r="H120" s="5"/>
      <c r="I120" s="7">
        <v>6.427296792064276E-3</v>
      </c>
      <c r="J120" s="11">
        <v>0.99984153867488423</v>
      </c>
      <c r="K120" s="11">
        <v>8.75</v>
      </c>
      <c r="L120" s="11">
        <f t="shared" si="9"/>
        <v>0.11426760441998678</v>
      </c>
      <c r="M120" s="11">
        <v>1.5846132511575126E-4</v>
      </c>
      <c r="N120" s="11">
        <f t="shared" si="10"/>
        <v>0.11410914309487102</v>
      </c>
      <c r="O120" s="7">
        <v>0.1371074046453245</v>
      </c>
      <c r="P120" s="7">
        <f t="shared" si="13"/>
        <v>8.2264442787194705E-3</v>
      </c>
      <c r="Q120" s="7"/>
      <c r="R120" s="9">
        <v>29.25</v>
      </c>
      <c r="S120" s="6">
        <v>7.7134680159480024E-2</v>
      </c>
    </row>
    <row r="121" spans="1:19" x14ac:dyDescent="0.2">
      <c r="A121" s="1">
        <f t="shared" si="11"/>
        <v>29.5</v>
      </c>
      <c r="B121" s="1">
        <f t="shared" si="12"/>
        <v>26.5</v>
      </c>
      <c r="C121" s="5">
        <v>0.05</v>
      </c>
      <c r="D121" s="5">
        <v>6.7796583539908172E-4</v>
      </c>
      <c r="E121" s="5">
        <v>3.3898095376776807E-3</v>
      </c>
      <c r="F121" s="5">
        <v>8.3143883961906626E-3</v>
      </c>
      <c r="G121" s="5"/>
      <c r="H121" s="5"/>
      <c r="I121" s="7">
        <v>6.360634021025751E-3</v>
      </c>
      <c r="J121" s="11">
        <v>0.99985420854289253</v>
      </c>
      <c r="K121" s="11">
        <v>8.8333333333333339</v>
      </c>
      <c r="L121" s="11">
        <f t="shared" si="9"/>
        <v>0.11319104247655386</v>
      </c>
      <c r="M121" s="11">
        <v>1.4579145710750816E-4</v>
      </c>
      <c r="N121" s="11">
        <f t="shared" si="10"/>
        <v>0.11304525101944635</v>
      </c>
      <c r="O121" s="7">
        <v>0.14371173602651699</v>
      </c>
      <c r="P121" s="7">
        <f t="shared" si="13"/>
        <v>8.6227041615910185E-3</v>
      </c>
      <c r="Q121" s="7"/>
      <c r="R121" s="9">
        <v>29.5</v>
      </c>
      <c r="S121" s="6">
        <v>7.7365501951884186E-2</v>
      </c>
    </row>
    <row r="122" spans="1:19" x14ac:dyDescent="0.2">
      <c r="A122" s="1">
        <f t="shared" si="11"/>
        <v>29.75</v>
      </c>
      <c r="B122" s="1">
        <f t="shared" si="12"/>
        <v>26.75</v>
      </c>
      <c r="C122" s="5">
        <v>0.05</v>
      </c>
      <c r="D122" s="5">
        <v>6.7226867453261093E-4</v>
      </c>
      <c r="E122" s="5">
        <v>3.3613260410259916E-3</v>
      </c>
      <c r="F122" s="5">
        <v>8.2511714991349659E-3</v>
      </c>
      <c r="G122" s="5"/>
      <c r="H122" s="5"/>
      <c r="I122" s="7">
        <v>6.2952558533188735E-3</v>
      </c>
      <c r="J122" s="11">
        <v>0.99986586538418754</v>
      </c>
      <c r="K122" s="11">
        <v>8.9166666666666661</v>
      </c>
      <c r="L122" s="11">
        <f t="shared" si="9"/>
        <v>0.11213448957579673</v>
      </c>
      <c r="M122" s="11">
        <v>1.3413461581243357E-4</v>
      </c>
      <c r="N122" s="11">
        <f t="shared" si="10"/>
        <v>0.1120003549599843</v>
      </c>
      <c r="O122" s="7">
        <v>0.15064501076766604</v>
      </c>
      <c r="P122" s="7">
        <f t="shared" si="13"/>
        <v>9.0387006460599627E-3</v>
      </c>
      <c r="Q122" s="7"/>
      <c r="R122" s="9">
        <v>29.75</v>
      </c>
      <c r="S122" s="6">
        <v>7.7618722714072413E-2</v>
      </c>
    </row>
    <row r="123" spans="1:19" x14ac:dyDescent="0.2">
      <c r="A123" s="1">
        <f t="shared" si="11"/>
        <v>30</v>
      </c>
      <c r="B123" s="1">
        <f t="shared" si="12"/>
        <v>27</v>
      </c>
      <c r="C123" s="5">
        <v>0.05</v>
      </c>
      <c r="D123" s="5">
        <v>6.6666646273178638E-4</v>
      </c>
      <c r="E123" s="5">
        <v>3.3333170185429065E-3</v>
      </c>
      <c r="F123" s="5">
        <v>8.1887394563611299E-3</v>
      </c>
      <c r="G123" s="5"/>
      <c r="H123" s="5"/>
      <c r="I123" s="7">
        <v>6.2311302271804841E-3</v>
      </c>
      <c r="J123" s="11">
        <v>0.99987659019591335</v>
      </c>
      <c r="K123" s="11">
        <v>9</v>
      </c>
      <c r="L123" s="11">
        <f t="shared" si="9"/>
        <v>0.11109739891065704</v>
      </c>
      <c r="M123" s="11">
        <v>1.2340980408667956E-4</v>
      </c>
      <c r="N123" s="11">
        <f t="shared" si="10"/>
        <v>0.11097398910657036</v>
      </c>
      <c r="O123" s="7">
        <v>0.15792392865476931</v>
      </c>
      <c r="P123" s="7">
        <f t="shared" si="13"/>
        <v>9.4754357192861592E-3</v>
      </c>
      <c r="Q123" s="7"/>
      <c r="R123" s="9">
        <v>30</v>
      </c>
      <c r="S123" s="6">
        <v>7.7895288884102465E-2</v>
      </c>
    </row>
    <row r="124" spans="1:19" x14ac:dyDescent="0.2">
      <c r="A124" s="1">
        <f t="shared" si="11"/>
        <v>30.25</v>
      </c>
      <c r="B124" s="1">
        <f t="shared" si="12"/>
        <v>27.25</v>
      </c>
      <c r="C124" s="5">
        <v>0.05</v>
      </c>
      <c r="D124" s="5">
        <v>6.6115684630885924E-4</v>
      </c>
      <c r="E124" s="5">
        <v>3.3057707336517799E-3</v>
      </c>
      <c r="F124" s="5">
        <v>8.1270832467292883E-3</v>
      </c>
      <c r="G124" s="5"/>
      <c r="H124" s="5"/>
      <c r="I124" s="7">
        <v>6.1682258678526156E-3</v>
      </c>
      <c r="J124" s="11">
        <v>0.99988645749903959</v>
      </c>
      <c r="K124" s="11">
        <v>9.0833333333333339</v>
      </c>
      <c r="L124" s="11">
        <f t="shared" si="9"/>
        <v>0.1100792430274172</v>
      </c>
      <c r="M124" s="11">
        <v>1.1354250096044848E-4</v>
      </c>
      <c r="N124" s="11">
        <f t="shared" si="10"/>
        <v>0.10996570052645675</v>
      </c>
      <c r="O124" s="7">
        <v>0.16556604946362918</v>
      </c>
      <c r="P124" s="7">
        <f t="shared" si="13"/>
        <v>9.9339629678177506E-3</v>
      </c>
      <c r="Q124" s="7"/>
      <c r="R124" s="9">
        <v>30.25</v>
      </c>
      <c r="S124" s="6">
        <v>7.8196199662360286E-2</v>
      </c>
    </row>
    <row r="125" spans="1:19" x14ac:dyDescent="0.2">
      <c r="A125" s="1">
        <f t="shared" si="11"/>
        <v>30.5</v>
      </c>
      <c r="B125" s="1">
        <f t="shared" si="12"/>
        <v>27.5</v>
      </c>
      <c r="C125" s="5">
        <v>0.05</v>
      </c>
      <c r="D125" s="5">
        <v>6.5573754869707095E-4</v>
      </c>
      <c r="E125" s="5">
        <v>3.2786758316370175E-3</v>
      </c>
      <c r="F125" s="5">
        <v>8.0661937638659906E-3</v>
      </c>
      <c r="G125" s="5"/>
      <c r="H125" s="5"/>
      <c r="I125" s="7">
        <v>6.1065122815156343E-3</v>
      </c>
      <c r="J125" s="11">
        <v>0.9998955358561683</v>
      </c>
      <c r="K125" s="11">
        <v>9.1666666666666661</v>
      </c>
      <c r="L125" s="11">
        <f t="shared" si="9"/>
        <v>0.10907951300249109</v>
      </c>
      <c r="M125" s="11">
        <v>1.0446414383170532E-4</v>
      </c>
      <c r="N125" s="11">
        <f t="shared" si="10"/>
        <v>0.10897504885865938</v>
      </c>
      <c r="O125" s="7">
        <v>0.17358983772032885</v>
      </c>
      <c r="P125" s="7">
        <f t="shared" si="13"/>
        <v>1.0415390263219731E-2</v>
      </c>
      <c r="Q125" s="7"/>
      <c r="R125" s="9">
        <v>30.5</v>
      </c>
      <c r="S125" s="6">
        <v>7.8522509688935455E-2</v>
      </c>
    </row>
    <row r="126" spans="1:19" x14ac:dyDescent="0.2">
      <c r="A126" s="1">
        <f t="shared" si="11"/>
        <v>30.75</v>
      </c>
      <c r="B126" s="1">
        <f t="shared" si="12"/>
        <v>27.75</v>
      </c>
      <c r="C126" s="5">
        <v>0.05</v>
      </c>
      <c r="D126" s="5">
        <v>6.5040636732137554E-4</v>
      </c>
      <c r="E126" s="5">
        <v>3.2520213244376151E-3</v>
      </c>
      <c r="F126" s="5">
        <v>8.0060618320669137E-3</v>
      </c>
      <c r="G126" s="5"/>
      <c r="H126" s="5"/>
      <c r="I126" s="7">
        <v>6.0459597475452098E-3</v>
      </c>
      <c r="J126" s="11">
        <v>0.99990388834793864</v>
      </c>
      <c r="K126" s="11">
        <v>9.25</v>
      </c>
      <c r="L126" s="11">
        <f t="shared" si="9"/>
        <v>0.10809771765923661</v>
      </c>
      <c r="M126" s="11">
        <v>9.6111652061394695E-5</v>
      </c>
      <c r="N126" s="11">
        <f t="shared" si="10"/>
        <v>0.1080016060071752</v>
      </c>
      <c r="O126" s="7">
        <v>0.18201470981167134</v>
      </c>
      <c r="P126" s="7">
        <f t="shared" si="13"/>
        <v>1.0920882588700279E-2</v>
      </c>
      <c r="Q126" s="7"/>
      <c r="R126" s="9">
        <v>30.75</v>
      </c>
      <c r="S126" s="6">
        <v>7.8875331860071396E-2</v>
      </c>
    </row>
    <row r="127" spans="1:19" x14ac:dyDescent="0.2">
      <c r="A127" s="1">
        <f t="shared" si="11"/>
        <v>31</v>
      </c>
      <c r="B127" s="1">
        <f t="shared" si="12"/>
        <v>28</v>
      </c>
      <c r="C127" s="5">
        <v>0.05</v>
      </c>
      <c r="D127" s="5">
        <v>6.4516117061991208E-4</v>
      </c>
      <c r="E127" s="5">
        <v>3.2257965761427472E-3</v>
      </c>
      <c r="F127" s="5">
        <v>7.9466782211183133E-3</v>
      </c>
      <c r="G127" s="5"/>
      <c r="H127" s="5"/>
      <c r="I127" s="7">
        <v>5.9865393093205066E-3</v>
      </c>
      <c r="J127" s="11">
        <v>0.99991157301134015</v>
      </c>
      <c r="K127" s="11">
        <v>9.3333333333333339</v>
      </c>
      <c r="L127" s="11">
        <f t="shared" si="9"/>
        <v>0.10713338282264358</v>
      </c>
      <c r="M127" s="11">
        <v>8.8426988659883016E-5</v>
      </c>
      <c r="N127" s="11">
        <f t="shared" si="10"/>
        <v>0.1070449558339837</v>
      </c>
      <c r="O127" s="7">
        <v>0.19086108356981707</v>
      </c>
      <c r="P127" s="7">
        <f t="shared" si="13"/>
        <v>1.1451665014189023E-2</v>
      </c>
      <c r="Q127" s="7"/>
      <c r="R127" s="9">
        <v>31</v>
      </c>
      <c r="S127" s="6">
        <v>7.9255840291390517E-2</v>
      </c>
    </row>
    <row r="128" spans="1:19" x14ac:dyDescent="0.2">
      <c r="A128" s="1">
        <f t="shared" si="11"/>
        <v>31.25</v>
      </c>
      <c r="B128" s="1">
        <f t="shared" si="12"/>
        <v>28.25</v>
      </c>
      <c r="C128" s="5">
        <v>0.05</v>
      </c>
      <c r="D128" s="5">
        <v>6.3999989520786371E-4</v>
      </c>
      <c r="E128" s="5">
        <v>3.1999912891536655E-3</v>
      </c>
      <c r="F128" s="5">
        <v>7.8880336600987925E-3</v>
      </c>
      <c r="G128" s="5"/>
      <c r="H128" s="5"/>
      <c r="I128" s="7">
        <v>5.9282227637882847E-3</v>
      </c>
      <c r="J128" s="11">
        <v>0.99991864324298096</v>
      </c>
      <c r="K128" s="11">
        <v>9.4166666666666661</v>
      </c>
      <c r="L128" s="11">
        <f t="shared" si="9"/>
        <v>0.10618605060987409</v>
      </c>
      <c r="M128" s="11">
        <v>8.1356757019015967E-5</v>
      </c>
      <c r="N128" s="11">
        <f t="shared" si="10"/>
        <v>0.10610469385285506</v>
      </c>
      <c r="O128" s="7">
        <v>0.20015043046196251</v>
      </c>
      <c r="P128" s="7">
        <f t="shared" si="13"/>
        <v>1.200902582771775E-2</v>
      </c>
      <c r="Q128" s="7"/>
      <c r="R128" s="9">
        <v>31.25</v>
      </c>
      <c r="S128" s="6">
        <v>7.9665273435966355E-2</v>
      </c>
    </row>
    <row r="129" spans="1:19" x14ac:dyDescent="0.2">
      <c r="A129" s="1">
        <f t="shared" si="11"/>
        <v>31.5</v>
      </c>
      <c r="B129" s="1">
        <f t="shared" si="12"/>
        <v>28.5</v>
      </c>
      <c r="C129" s="5">
        <v>0.05</v>
      </c>
      <c r="D129" s="5">
        <v>6.3492054317585735E-4</v>
      </c>
      <c r="E129" s="5">
        <v>3.1745954909780565E-3</v>
      </c>
      <c r="F129" s="5">
        <v>7.8301188502197545E-3</v>
      </c>
      <c r="G129" s="5"/>
      <c r="H129" s="5"/>
      <c r="I129" s="7">
        <v>5.8709826499670527E-3</v>
      </c>
      <c r="J129" s="11">
        <v>0.99992514817011235</v>
      </c>
      <c r="K129" s="11">
        <v>9.5</v>
      </c>
      <c r="L129" s="11">
        <f t="shared" si="9"/>
        <v>0.10525527875474867</v>
      </c>
      <c r="M129" s="11">
        <v>7.4851829887700598E-5</v>
      </c>
      <c r="N129" s="11">
        <f t="shared" si="10"/>
        <v>0.10518042692486097</v>
      </c>
      <c r="O129" s="7">
        <v>0.20990533052286206</v>
      </c>
      <c r="P129" s="7">
        <f t="shared" si="13"/>
        <v>1.2594319831371723E-2</v>
      </c>
      <c r="Q129" s="7"/>
      <c r="R129" s="9">
        <v>31.5</v>
      </c>
      <c r="S129" s="6">
        <v>8.0104937365712447E-2</v>
      </c>
    </row>
    <row r="130" spans="1:19" x14ac:dyDescent="0.2">
      <c r="A130" s="1">
        <f t="shared" si="11"/>
        <v>31.75</v>
      </c>
      <c r="B130" s="1">
        <f t="shared" si="12"/>
        <v>28.75</v>
      </c>
      <c r="C130" s="5">
        <v>0.05</v>
      </c>
      <c r="D130" s="5">
        <v>6.2992117951555322E-4</v>
      </c>
      <c r="E130" s="5">
        <v>3.1495995216248088E-3</v>
      </c>
      <c r="F130" s="5">
        <v>7.7729244767596921E-3</v>
      </c>
      <c r="G130" s="5"/>
      <c r="H130" s="5"/>
      <c r="I130" s="7">
        <v>5.8147922365567343E-3</v>
      </c>
      <c r="J130" s="11">
        <v>0.99993113299198699</v>
      </c>
      <c r="K130" s="11">
        <v>9.5833333333333339</v>
      </c>
      <c r="L130" s="11">
        <f t="shared" si="9"/>
        <v>0.10434063996438124</v>
      </c>
      <c r="M130" s="11">
        <v>6.8867008012963126E-5</v>
      </c>
      <c r="N130" s="11">
        <f t="shared" si="10"/>
        <v>0.10427177295636827</v>
      </c>
      <c r="O130" s="7">
        <v>0.2201495301753302</v>
      </c>
      <c r="P130" s="7">
        <f t="shared" si="13"/>
        <v>1.3208971810519813E-2</v>
      </c>
      <c r="Q130" s="7"/>
      <c r="R130" s="9">
        <v>31.75</v>
      </c>
      <c r="S130" s="6">
        <v>8.0576209224976617E-2</v>
      </c>
    </row>
    <row r="131" spans="1:19" x14ac:dyDescent="0.2">
      <c r="A131" s="1">
        <f t="shared" si="11"/>
        <v>32</v>
      </c>
      <c r="B131" s="1">
        <f t="shared" si="12"/>
        <v>29</v>
      </c>
      <c r="C131" s="5">
        <v>0.05</v>
      </c>
      <c r="D131" s="5">
        <v>6.2499992966551579E-4</v>
      </c>
      <c r="E131" s="5">
        <v>3.1249940215688429E-3</v>
      </c>
      <c r="F131" s="5">
        <v>7.7164412201446309E-3</v>
      </c>
      <c r="G131" s="5"/>
      <c r="H131" s="5"/>
      <c r="I131" s="7">
        <v>5.7596255088021853E-3</v>
      </c>
      <c r="J131" s="11">
        <v>0.9999366392939254</v>
      </c>
      <c r="K131" s="11">
        <v>9.6666666666666661</v>
      </c>
      <c r="L131" s="11">
        <f t="shared" si="9"/>
        <v>0.10344172130626815</v>
      </c>
      <c r="M131" s="11">
        <v>6.3360706074559649E-5</v>
      </c>
      <c r="N131" s="11">
        <f t="shared" si="10"/>
        <v>0.10337836060019359</v>
      </c>
      <c r="O131" s="7">
        <v>0.23090800309158283</v>
      </c>
      <c r="P131" s="7">
        <f t="shared" si="13"/>
        <v>1.3854480185494969E-2</v>
      </c>
      <c r="Q131" s="7"/>
      <c r="R131" s="9">
        <v>32</v>
      </c>
      <c r="S131" s="6">
        <v>8.1080540865676134E-2</v>
      </c>
    </row>
    <row r="132" spans="1:19" x14ac:dyDescent="0.2">
      <c r="A132" s="1">
        <f t="shared" si="11"/>
        <v>32.25</v>
      </c>
      <c r="B132" s="1">
        <f t="shared" ref="B132:B163" si="14">MAX(0.25,A132-trans)</f>
        <v>29.25</v>
      </c>
      <c r="C132" s="5">
        <v>0.05</v>
      </c>
      <c r="D132" s="5">
        <v>6.2015497717088808E-4</v>
      </c>
      <c r="E132" s="5">
        <v>3.1007699202572842E-3</v>
      </c>
      <c r="F132" s="5">
        <v>7.6606597662241486E-3</v>
      </c>
      <c r="G132" s="5"/>
      <c r="H132" s="5"/>
      <c r="I132" s="7">
        <v>5.7054571547435519E-3</v>
      </c>
      <c r="J132" s="11">
        <v>0.99994170533626914</v>
      </c>
      <c r="K132" s="11">
        <v>9.75</v>
      </c>
      <c r="L132" s="11">
        <f t="shared" si="9"/>
        <v>0.10255812362423274</v>
      </c>
      <c r="M132" s="11">
        <v>5.8294663730868811E-5</v>
      </c>
      <c r="N132" s="11">
        <f t="shared" si="10"/>
        <v>0.10249982896050187</v>
      </c>
      <c r="O132" s="7">
        <v>0.24220701425641636</v>
      </c>
      <c r="P132" s="7">
        <f t="shared" ref="P132:P163" si="15">MIN(O132,1)*capex</f>
        <v>1.4532420855384981E-2</v>
      </c>
      <c r="Q132" s="7"/>
      <c r="R132" s="9">
        <v>32.25</v>
      </c>
      <c r="S132" s="6">
        <v>8.1619462673780854E-2</v>
      </c>
    </row>
    <row r="133" spans="1:19" x14ac:dyDescent="0.2">
      <c r="A133" s="1">
        <f t="shared" si="11"/>
        <v>32.5</v>
      </c>
      <c r="B133" s="1">
        <f t="shared" si="14"/>
        <v>29.5</v>
      </c>
      <c r="C133" s="5">
        <v>0.05</v>
      </c>
      <c r="D133" s="5">
        <v>6.1538456145078025E-4</v>
      </c>
      <c r="E133" s="5">
        <v>3.0769184251297917E-3</v>
      </c>
      <c r="F133" s="5">
        <v>7.6055708157897559E-3</v>
      </c>
      <c r="G133" s="5"/>
      <c r="H133" s="5"/>
      <c r="I133" s="7">
        <v>5.652262550972318E-3</v>
      </c>
      <c r="J133" s="11">
        <v>0.99994636632023171</v>
      </c>
      <c r="K133" s="11">
        <v>9.8333333333333339</v>
      </c>
      <c r="L133" s="11">
        <f t="shared" ref="L133:L196" si="16">J133/K133</f>
        <v>0.10168946098171847</v>
      </c>
      <c r="M133" s="11">
        <v>5.3633679768280402E-5</v>
      </c>
      <c r="N133" s="11">
        <f t="shared" ref="N133:N196" si="17">L133-M133</f>
        <v>0.10163582730195019</v>
      </c>
      <c r="O133" s="7">
        <v>0.25407418740179599</v>
      </c>
      <c r="P133" s="7">
        <f t="shared" si="15"/>
        <v>1.5244451244107759E-2</v>
      </c>
      <c r="Q133" s="7"/>
      <c r="R133" s="9">
        <v>32.5</v>
      </c>
      <c r="S133" s="6">
        <v>8.2194587597450394E-2</v>
      </c>
    </row>
    <row r="134" spans="1:19" x14ac:dyDescent="0.2">
      <c r="A134" s="1">
        <f t="shared" ref="A134:A197" si="18">A133+0.25</f>
        <v>32.75</v>
      </c>
      <c r="B134" s="1">
        <f t="shared" si="14"/>
        <v>29.75</v>
      </c>
      <c r="C134" s="5">
        <v>0.05</v>
      </c>
      <c r="D134" s="5">
        <v>6.1068697566765251E-4</v>
      </c>
      <c r="E134" s="5">
        <v>3.0534310111273093E-3</v>
      </c>
      <c r="F134" s="5">
        <v>7.5511650933799664E-3</v>
      </c>
      <c r="G134" s="5"/>
      <c r="H134" s="5"/>
      <c r="I134" s="7">
        <v>5.6000177479992152E-3</v>
      </c>
      <c r="J134" s="11">
        <v>0.99995065463249322</v>
      </c>
      <c r="K134" s="11">
        <v>9.9166666666666661</v>
      </c>
      <c r="L134" s="11">
        <f t="shared" si="16"/>
        <v>0.10083536013100773</v>
      </c>
      <c r="M134" s="11">
        <v>4.9345367506824176E-5</v>
      </c>
      <c r="N134" s="11">
        <f t="shared" si="17"/>
        <v>0.10078601476350091</v>
      </c>
      <c r="O134" s="7">
        <v>0.26653857599145436</v>
      </c>
      <c r="P134" s="7">
        <f t="shared" si="15"/>
        <v>1.5992314559487263E-2</v>
      </c>
      <c r="Q134" s="7"/>
      <c r="R134" s="9">
        <v>32.75</v>
      </c>
      <c r="S134" s="6">
        <v>8.2807615387661404E-2</v>
      </c>
    </row>
    <row r="135" spans="1:19" x14ac:dyDescent="0.2">
      <c r="A135" s="1">
        <f t="shared" si="18"/>
        <v>33</v>
      </c>
      <c r="B135" s="1">
        <f t="shared" si="14"/>
        <v>30</v>
      </c>
      <c r="C135" s="5">
        <v>0.05</v>
      </c>
      <c r="D135" s="5">
        <v>6.0606056469331301E-4</v>
      </c>
      <c r="E135" s="5">
        <v>3.0302994106648764E-3</v>
      </c>
      <c r="F135" s="5">
        <v>7.4974333554139105E-3</v>
      </c>
      <c r="G135" s="5"/>
      <c r="H135" s="5"/>
      <c r="I135" s="7">
        <v>5.5486994553285186E-3</v>
      </c>
      <c r="J135" s="11">
        <v>0.99995460007023751</v>
      </c>
      <c r="K135" s="11">
        <v>10</v>
      </c>
      <c r="L135" s="11">
        <f t="shared" si="16"/>
        <v>9.9995460007023751E-2</v>
      </c>
      <c r="M135" s="11">
        <v>4.5399929762484854E-5</v>
      </c>
      <c r="N135" s="11">
        <f t="shared" si="17"/>
        <v>9.995006007726126E-2</v>
      </c>
      <c r="O135" s="7">
        <v>0.27963073794362198</v>
      </c>
      <c r="P135" s="7">
        <f t="shared" si="15"/>
        <v>1.6777844276617319E-2</v>
      </c>
      <c r="Q135" s="7"/>
      <c r="R135" s="9">
        <v>33</v>
      </c>
      <c r="S135" s="6">
        <v>8.3460337062717938E-2</v>
      </c>
    </row>
    <row r="136" spans="1:19" x14ac:dyDescent="0.2">
      <c r="A136" s="1">
        <f t="shared" si="18"/>
        <v>33.25</v>
      </c>
      <c r="B136" s="1">
        <f t="shared" si="14"/>
        <v>30.25</v>
      </c>
      <c r="C136" s="5">
        <v>0.05</v>
      </c>
      <c r="D136" s="5">
        <v>6.0150372316647308E-4</v>
      </c>
      <c r="E136" s="5">
        <v>3.007515604045447E-3</v>
      </c>
      <c r="F136" s="5">
        <v>7.444366397693131E-3</v>
      </c>
      <c r="G136" s="5"/>
      <c r="H136" s="5"/>
      <c r="I136" s="7">
        <v>5.4982850263228383E-3</v>
      </c>
      <c r="J136" s="11">
        <v>0.99995823004819751</v>
      </c>
      <c r="K136" s="11">
        <v>10.083333333333334</v>
      </c>
      <c r="L136" s="11">
        <f t="shared" si="16"/>
        <v>9.9169411244449335E-2</v>
      </c>
      <c r="M136" s="11">
        <v>4.1769951802537738E-5</v>
      </c>
      <c r="N136" s="11">
        <f t="shared" si="17"/>
        <v>9.9127641292646798E-2</v>
      </c>
      <c r="O136" s="7">
        <v>0.29338281429002699</v>
      </c>
      <c r="P136" s="7">
        <f t="shared" si="15"/>
        <v>1.7602968857401619E-2</v>
      </c>
      <c r="Q136" s="7"/>
      <c r="R136" s="9">
        <v>33.25</v>
      </c>
      <c r="S136" s="6">
        <v>8.4154639608629511E-2</v>
      </c>
    </row>
    <row r="137" spans="1:19" x14ac:dyDescent="0.2">
      <c r="A137" s="1">
        <f t="shared" si="18"/>
        <v>33.5</v>
      </c>
      <c r="B137" s="1">
        <f t="shared" si="14"/>
        <v>30.5</v>
      </c>
      <c r="C137" s="5">
        <v>0.05</v>
      </c>
      <c r="D137" s="5">
        <v>5.9701489363710289E-4</v>
      </c>
      <c r="E137" s="5">
        <v>2.9850718102928876E-3</v>
      </c>
      <c r="F137" s="5">
        <v>7.3919550623090611E-3</v>
      </c>
      <c r="G137" s="5"/>
      <c r="H137" s="5"/>
      <c r="I137" s="7">
        <v>5.4487524429329692E-3</v>
      </c>
      <c r="J137" s="11">
        <v>0.99996156978914474</v>
      </c>
      <c r="K137" s="11">
        <v>10.166666666666666</v>
      </c>
      <c r="L137" s="11">
        <f t="shared" si="16"/>
        <v>9.8356875716965067E-2</v>
      </c>
      <c r="M137" s="11">
        <v>3.8430210855260928E-5</v>
      </c>
      <c r="N137" s="11">
        <f t="shared" si="17"/>
        <v>9.8318445506109811E-2</v>
      </c>
      <c r="O137" s="7">
        <v>0.30782861197987366</v>
      </c>
      <c r="P137" s="7">
        <f t="shared" si="15"/>
        <v>1.8469716718792419E-2</v>
      </c>
      <c r="Q137" s="7"/>
      <c r="R137" s="9">
        <v>33.5</v>
      </c>
      <c r="S137" s="6">
        <v>8.4892510927964432E-2</v>
      </c>
    </row>
    <row r="138" spans="1:19" x14ac:dyDescent="0.2">
      <c r="A138" s="1">
        <f t="shared" si="18"/>
        <v>33.75</v>
      </c>
      <c r="B138" s="1">
        <f t="shared" si="14"/>
        <v>30.75</v>
      </c>
      <c r="C138" s="5">
        <v>0.05</v>
      </c>
      <c r="D138" s="5">
        <v>5.9259256479310212E-4</v>
      </c>
      <c r="E138" s="5">
        <v>2.9629604783834996E-3</v>
      </c>
      <c r="F138" s="5">
        <v>7.3401902439916185E-3</v>
      </c>
      <c r="G138" s="5"/>
      <c r="H138" s="5"/>
      <c r="I138" s="7">
        <v>5.4000803003587602E-3</v>
      </c>
      <c r="J138" s="11">
        <v>0.99996464249914963</v>
      </c>
      <c r="K138" s="11">
        <v>10.25</v>
      </c>
      <c r="L138" s="11">
        <f t="shared" si="16"/>
        <v>9.7557526097478017E-2</v>
      </c>
      <c r="M138" s="11">
        <v>3.5357500850409981E-5</v>
      </c>
      <c r="N138" s="11">
        <f t="shared" si="17"/>
        <v>9.7522168596627601E-2</v>
      </c>
      <c r="O138" s="7">
        <v>0.32300369104862464</v>
      </c>
      <c r="P138" s="7">
        <f t="shared" si="15"/>
        <v>1.9380221462917478E-2</v>
      </c>
      <c r="Q138" s="7"/>
      <c r="R138" s="9">
        <v>33.75</v>
      </c>
      <c r="S138" s="6">
        <v>8.567604505044446E-2</v>
      </c>
    </row>
    <row r="139" spans="1:19" x14ac:dyDescent="0.2">
      <c r="A139" s="1">
        <f t="shared" si="18"/>
        <v>34</v>
      </c>
      <c r="B139" s="1">
        <f t="shared" si="14"/>
        <v>31</v>
      </c>
      <c r="C139" s="5">
        <v>0.05</v>
      </c>
      <c r="D139" s="5">
        <v>5.8823526976507225E-4</v>
      </c>
      <c r="E139" s="5">
        <v>2.9411742788565017E-3</v>
      </c>
      <c r="F139" s="5">
        <v>7.2890628959324305E-3</v>
      </c>
      <c r="G139" s="5"/>
      <c r="H139" s="5"/>
      <c r="I139" s="7">
        <v>5.3522477916991855E-3</v>
      </c>
      <c r="J139" s="11">
        <v>0.99996746952882731</v>
      </c>
      <c r="K139" s="11">
        <v>10.333333333333334</v>
      </c>
      <c r="L139" s="11">
        <f t="shared" si="16"/>
        <v>9.6771045438273612E-2</v>
      </c>
      <c r="M139" s="11">
        <v>3.2530471172671234E-5</v>
      </c>
      <c r="N139" s="11">
        <f t="shared" si="17"/>
        <v>9.6738514967100939E-2</v>
      </c>
      <c r="O139" s="7">
        <v>0.33894545638314522</v>
      </c>
      <c r="P139" s="7">
        <f t="shared" si="15"/>
        <v>2.0336727382988713E-2</v>
      </c>
      <c r="Q139" s="7"/>
      <c r="R139" s="9">
        <v>34</v>
      </c>
      <c r="S139" s="6">
        <v>8.6507447619241909E-2</v>
      </c>
    </row>
    <row r="140" spans="1:19" x14ac:dyDescent="0.2">
      <c r="A140" s="1">
        <f t="shared" si="18"/>
        <v>34.25</v>
      </c>
      <c r="B140" s="1">
        <f t="shared" si="14"/>
        <v>31.25</v>
      </c>
      <c r="C140" s="5">
        <v>0.05</v>
      </c>
      <c r="D140" s="5">
        <v>5.8394158450521337E-4</v>
      </c>
      <c r="E140" s="5">
        <v>2.9197060957849596E-3</v>
      </c>
      <c r="F140" s="5">
        <v>7.2385640351144186E-3</v>
      </c>
      <c r="G140" s="5"/>
      <c r="H140" s="5"/>
      <c r="I140" s="7">
        <v>5.3052346926427537E-3</v>
      </c>
      <c r="J140" s="11">
        <v>0.99997007052169229</v>
      </c>
      <c r="K140" s="11">
        <v>10.416666666666666</v>
      </c>
      <c r="L140" s="11">
        <f t="shared" si="16"/>
        <v>9.5997126770082472E-2</v>
      </c>
      <c r="M140" s="11">
        <v>2.9929478307676412E-5</v>
      </c>
      <c r="N140" s="11">
        <f t="shared" si="17"/>
        <v>9.5967197291774789E-2</v>
      </c>
      <c r="O140" s="7">
        <v>0.35569325432710869</v>
      </c>
      <c r="P140" s="7">
        <f t="shared" si="15"/>
        <v>2.134159525962652E-2</v>
      </c>
      <c r="Q140" s="7"/>
      <c r="R140" s="9">
        <v>34.25</v>
      </c>
      <c r="S140" s="6">
        <v>8.7389041667673861E-2</v>
      </c>
    </row>
    <row r="141" spans="1:19" x14ac:dyDescent="0.2">
      <c r="A141" s="1">
        <f t="shared" si="18"/>
        <v>34.5</v>
      </c>
      <c r="B141" s="1">
        <f t="shared" si="14"/>
        <v>31.5</v>
      </c>
      <c r="C141" s="5">
        <v>0.05</v>
      </c>
      <c r="D141" s="5">
        <v>5.7971012623659864E-4</v>
      </c>
      <c r="E141" s="5">
        <v>2.8985490190896247E-3</v>
      </c>
      <c r="F141" s="5">
        <v>7.1886847471776582E-3</v>
      </c>
      <c r="G141" s="5"/>
      <c r="H141" s="5"/>
      <c r="I141" s="7">
        <v>5.259021346243049E-3</v>
      </c>
      <c r="J141" s="11">
        <v>0.99997246355065028</v>
      </c>
      <c r="K141" s="11">
        <v>10.5</v>
      </c>
      <c r="L141" s="11">
        <f t="shared" si="16"/>
        <v>9.5235472719109551E-2</v>
      </c>
      <c r="M141" s="11">
        <v>2.7536449349747158E-5</v>
      </c>
      <c r="N141" s="11">
        <f t="shared" si="17"/>
        <v>9.5207936269759805E-2</v>
      </c>
      <c r="O141" s="7">
        <v>0.37328847438358437</v>
      </c>
      <c r="P141" s="7">
        <f t="shared" si="15"/>
        <v>2.2397308463015062E-2</v>
      </c>
      <c r="Q141" s="7"/>
      <c r="R141" s="9">
        <v>34.5</v>
      </c>
      <c r="S141" s="6">
        <v>8.8323273701762003E-2</v>
      </c>
    </row>
    <row r="142" spans="1:19" x14ac:dyDescent="0.2">
      <c r="A142" s="1">
        <f t="shared" si="18"/>
        <v>34.75</v>
      </c>
      <c r="B142" s="1">
        <f t="shared" si="14"/>
        <v>31.75</v>
      </c>
      <c r="C142" s="5">
        <v>0.05</v>
      </c>
      <c r="D142" s="5">
        <v>5.7553955196929603E-4</v>
      </c>
      <c r="E142" s="5">
        <v>2.8776963371790758E-3</v>
      </c>
      <c r="F142" s="5">
        <v>7.139416190849875E-3</v>
      </c>
      <c r="G142" s="5"/>
      <c r="H142" s="5"/>
      <c r="I142" s="7">
        <v>5.2135886478184143E-3</v>
      </c>
      <c r="J142" s="11">
        <v>0.99997466524357703</v>
      </c>
      <c r="K142" s="11">
        <v>10.583333333333334</v>
      </c>
      <c r="L142" s="11">
        <f t="shared" si="16"/>
        <v>9.4485795141125387E-2</v>
      </c>
      <c r="M142" s="11">
        <v>2.5334756422958116E-5</v>
      </c>
      <c r="N142" s="11">
        <f t="shared" si="17"/>
        <v>9.4460460384702433E-2</v>
      </c>
      <c r="O142" s="7">
        <v>0.3917746562854309</v>
      </c>
      <c r="P142" s="7">
        <f t="shared" si="15"/>
        <v>2.3506479377125852E-2</v>
      </c>
      <c r="Q142" s="7"/>
      <c r="R142" s="9">
        <v>34.75</v>
      </c>
      <c r="S142" s="6">
        <v>8.9312720104942511E-2</v>
      </c>
    </row>
    <row r="143" spans="1:19" x14ac:dyDescent="0.2">
      <c r="A143" s="1">
        <f t="shared" si="18"/>
        <v>35</v>
      </c>
      <c r="B143" s="1">
        <f t="shared" si="14"/>
        <v>32</v>
      </c>
      <c r="C143" s="5">
        <v>0.05</v>
      </c>
      <c r="D143" s="5">
        <v>5.7142855708000487E-4</v>
      </c>
      <c r="E143" s="5">
        <v>2.8571415299004465E-3</v>
      </c>
      <c r="F143" s="5">
        <v>7.0907496019683132E-3</v>
      </c>
      <c r="G143" s="5"/>
      <c r="H143" s="5"/>
      <c r="I143" s="7">
        <v>5.1689180300096803E-3</v>
      </c>
      <c r="J143" s="11">
        <v>0.9999766908988571</v>
      </c>
      <c r="K143" s="11">
        <v>10.666666666666666</v>
      </c>
      <c r="L143" s="11">
        <f t="shared" si="16"/>
        <v>9.3747814771767857E-2</v>
      </c>
      <c r="M143" s="11">
        <v>2.3309101142937016E-5</v>
      </c>
      <c r="N143" s="11">
        <f t="shared" si="17"/>
        <v>9.3724505670624916E-2</v>
      </c>
      <c r="O143" s="7">
        <v>0.41119760271856831</v>
      </c>
      <c r="P143" s="7">
        <f t="shared" si="15"/>
        <v>2.4671856163114098E-2</v>
      </c>
      <c r="Q143" s="7"/>
      <c r="R143" s="9">
        <v>35</v>
      </c>
      <c r="S143" s="6">
        <v>9.0360093882072542E-2</v>
      </c>
    </row>
    <row r="144" spans="1:19" x14ac:dyDescent="0.2">
      <c r="A144" s="1">
        <f t="shared" si="18"/>
        <v>35.25</v>
      </c>
      <c r="B144" s="1">
        <f t="shared" si="14"/>
        <v>32.25</v>
      </c>
      <c r="C144" s="5">
        <v>0.05</v>
      </c>
      <c r="D144" s="5">
        <v>5.6737587395206247E-4</v>
      </c>
      <c r="E144" s="5">
        <v>2.8368782617858245E-3</v>
      </c>
      <c r="F144" s="5">
        <v>7.0426762971182895E-3</v>
      </c>
      <c r="G144" s="5"/>
      <c r="H144" s="5"/>
      <c r="I144" s="7">
        <v>5.1249914480250942E-3</v>
      </c>
      <c r="J144" s="11">
        <v>0.99997855459168339</v>
      </c>
      <c r="K144" s="11">
        <v>10.75</v>
      </c>
      <c r="L144" s="11">
        <f t="shared" si="16"/>
        <v>9.3021260892249616E-2</v>
      </c>
      <c r="M144" s="11">
        <v>2.1445408316589164E-5</v>
      </c>
      <c r="N144" s="11">
        <f t="shared" si="17"/>
        <v>9.2999815483933032E-2</v>
      </c>
      <c r="O144" s="7">
        <v>0.43160549799842152</v>
      </c>
      <c r="P144" s="7">
        <f t="shared" si="15"/>
        <v>2.589632987990529E-2</v>
      </c>
      <c r="Q144" s="7"/>
      <c r="R144" s="9">
        <v>35.25</v>
      </c>
      <c r="S144" s="6">
        <v>9.1468251760786573E-2</v>
      </c>
    </row>
    <row r="145" spans="1:19" x14ac:dyDescent="0.2">
      <c r="A145" s="1">
        <f t="shared" si="18"/>
        <v>35.5</v>
      </c>
      <c r="B145" s="1">
        <f t="shared" si="14"/>
        <v>32.5</v>
      </c>
      <c r="C145" s="5">
        <v>0.05</v>
      </c>
      <c r="D145" s="5">
        <v>5.6338027067285581E-4</v>
      </c>
      <c r="E145" s="5">
        <v>2.8169003755802243E-3</v>
      </c>
      <c r="F145" s="5">
        <v>6.995187676912297E-3</v>
      </c>
      <c r="G145" s="5"/>
      <c r="H145" s="5"/>
      <c r="I145" s="7">
        <v>5.0817913650975099E-3</v>
      </c>
      <c r="J145" s="11">
        <v>0.9999802692718589</v>
      </c>
      <c r="K145" s="11">
        <v>10.833333333333334</v>
      </c>
      <c r="L145" s="11">
        <f t="shared" si="16"/>
        <v>9.230587100971005E-2</v>
      </c>
      <c r="M145" s="11">
        <v>1.9730728141123086E-5</v>
      </c>
      <c r="N145" s="11">
        <f t="shared" si="17"/>
        <v>9.2286140281568924E-2</v>
      </c>
      <c r="O145" s="7">
        <v>0.45304903301585764</v>
      </c>
      <c r="P145" s="7">
        <f t="shared" si="15"/>
        <v>2.7182941980951458E-2</v>
      </c>
      <c r="Q145" s="7"/>
      <c r="R145" s="9">
        <v>35.5</v>
      </c>
      <c r="S145" s="6">
        <v>9.2640201669214342E-2</v>
      </c>
    </row>
    <row r="146" spans="1:19" x14ac:dyDescent="0.2">
      <c r="A146" s="1">
        <f t="shared" si="18"/>
        <v>35.75</v>
      </c>
      <c r="B146" s="1">
        <f t="shared" si="14"/>
        <v>32.75</v>
      </c>
      <c r="C146" s="5">
        <v>0.05</v>
      </c>
      <c r="D146" s="5">
        <v>5.5944054978583049E-4</v>
      </c>
      <c r="E146" s="5">
        <v>2.7972018860377536E-3</v>
      </c>
      <c r="F146" s="5">
        <v>6.9482752289322788E-3</v>
      </c>
      <c r="G146" s="5"/>
      <c r="H146" s="5"/>
      <c r="I146" s="7">
        <v>5.0393007381750454E-3</v>
      </c>
      <c r="J146" s="11">
        <v>0.99998184685377722</v>
      </c>
      <c r="K146" s="11">
        <v>10.916666666666666</v>
      </c>
      <c r="L146" s="11">
        <f t="shared" si="16"/>
        <v>9.1601390551491052E-2</v>
      </c>
      <c r="M146" s="11">
        <v>1.8153146222809926E-5</v>
      </c>
      <c r="N146" s="11">
        <f t="shared" si="17"/>
        <v>9.1583237405268247E-2</v>
      </c>
      <c r="O146" s="7">
        <v>0.47558153678584669</v>
      </c>
      <c r="P146" s="7">
        <f t="shared" si="15"/>
        <v>2.8534892207150799E-2</v>
      </c>
      <c r="Q146" s="7"/>
      <c r="R146" s="9">
        <v>35.75</v>
      </c>
      <c r="S146" s="6">
        <v>9.3879110610081723E-2</v>
      </c>
    </row>
    <row r="147" spans="1:19" x14ac:dyDescent="0.2">
      <c r="A147" s="1">
        <f t="shared" si="18"/>
        <v>36</v>
      </c>
      <c r="B147" s="1">
        <f t="shared" si="14"/>
        <v>33</v>
      </c>
      <c r="C147" s="5">
        <v>0.05</v>
      </c>
      <c r="D147" s="5">
        <v>5.5555554709445568E-4</v>
      </c>
      <c r="E147" s="5">
        <v>2.7777769739732918E-3</v>
      </c>
      <c r="F147" s="5">
        <v>6.901930530356328E-3</v>
      </c>
      <c r="G147" s="5"/>
      <c r="H147" s="5"/>
      <c r="I147" s="7">
        <v>4.997503003863063E-3</v>
      </c>
      <c r="J147" s="11">
        <v>0.99998329829920973</v>
      </c>
      <c r="K147" s="11">
        <v>11</v>
      </c>
      <c r="L147" s="11">
        <f t="shared" si="16"/>
        <v>9.0907572572655429E-2</v>
      </c>
      <c r="M147" s="11">
        <v>1.6701700790245659E-5</v>
      </c>
      <c r="N147" s="11">
        <f t="shared" si="17"/>
        <v>9.089087087186519E-2</v>
      </c>
      <c r="O147" s="7">
        <v>0.49925911494986253</v>
      </c>
      <c r="P147" s="7">
        <f t="shared" si="15"/>
        <v>2.9955546896991751E-2</v>
      </c>
      <c r="Q147" s="7"/>
      <c r="R147" s="9">
        <v>36</v>
      </c>
      <c r="S147" s="6">
        <v>9.5188312952278892E-2</v>
      </c>
    </row>
    <row r="148" spans="1:19" x14ac:dyDescent="0.2">
      <c r="A148" s="1">
        <f t="shared" si="18"/>
        <v>36.25</v>
      </c>
      <c r="B148" s="1">
        <f t="shared" si="14"/>
        <v>33.25</v>
      </c>
      <c r="C148" s="5">
        <v>0.05</v>
      </c>
      <c r="D148" s="5">
        <v>5.5172413051563592E-4</v>
      </c>
      <c r="E148" s="5">
        <v>2.7586199805576823E-3</v>
      </c>
      <c r="F148" s="5">
        <v>6.8561452502899928E-3</v>
      </c>
      <c r="G148" s="5"/>
      <c r="H148" s="5"/>
      <c r="I148" s="7">
        <v>4.9563820646323399E-3</v>
      </c>
      <c r="J148" s="11">
        <v>0.99998463369347312</v>
      </c>
      <c r="K148" s="11">
        <v>11.083333333333334</v>
      </c>
      <c r="L148" s="11">
        <f t="shared" si="16"/>
        <v>9.022417747610284E-2</v>
      </c>
      <c r="M148" s="11">
        <v>1.5366306526875664E-5</v>
      </c>
      <c r="N148" s="11">
        <f t="shared" si="17"/>
        <v>9.0208811169575964E-2</v>
      </c>
      <c r="O148" s="7">
        <v>0.52414079560181626</v>
      </c>
      <c r="P148" s="7">
        <f t="shared" si="15"/>
        <v>3.1448447736108977E-2</v>
      </c>
      <c r="Q148" s="7"/>
      <c r="R148" s="9">
        <v>36.25</v>
      </c>
      <c r="S148" s="6">
        <v>9.6571319162104624E-2</v>
      </c>
    </row>
    <row r="149" spans="1:19" x14ac:dyDescent="0.2">
      <c r="A149" s="1">
        <f t="shared" si="18"/>
        <v>36.5</v>
      </c>
      <c r="B149" s="1">
        <f t="shared" si="14"/>
        <v>33.5</v>
      </c>
      <c r="C149" s="5">
        <v>0.05</v>
      </c>
      <c r="D149" s="5">
        <v>5.4794519898020806E-4</v>
      </c>
      <c r="E149" s="5">
        <v>2.7397254018450331E-3</v>
      </c>
      <c r="F149" s="5">
        <v>6.8109111518211713E-3</v>
      </c>
      <c r="G149" s="5"/>
      <c r="H149" s="5"/>
      <c r="I149" s="7">
        <v>4.9159222753054907E-3</v>
      </c>
      <c r="J149" s="11">
        <v>0.99998586231550646</v>
      </c>
      <c r="K149" s="11">
        <v>11.166666666666666</v>
      </c>
      <c r="L149" s="11">
        <f t="shared" si="16"/>
        <v>8.9550972744672219E-2</v>
      </c>
      <c r="M149" s="11">
        <v>1.4137684493534087E-5</v>
      </c>
      <c r="N149" s="11">
        <f t="shared" si="17"/>
        <v>8.9536835060178691E-2</v>
      </c>
      <c r="O149" s="7">
        <v>0.55028868282705945</v>
      </c>
      <c r="P149" s="7">
        <f t="shared" si="15"/>
        <v>3.3017320969623565E-2</v>
      </c>
      <c r="Q149" s="7"/>
      <c r="R149" s="9">
        <v>36.5</v>
      </c>
      <c r="S149" s="6">
        <v>9.803182499757547E-2</v>
      </c>
    </row>
    <row r="150" spans="1:19" x14ac:dyDescent="0.2">
      <c r="A150" s="1">
        <f t="shared" si="18"/>
        <v>36.75</v>
      </c>
      <c r="B150" s="1">
        <f t="shared" si="14"/>
        <v>33.75</v>
      </c>
      <c r="C150" s="5">
        <v>0.05</v>
      </c>
      <c r="D150" s="5">
        <v>5.4421768137828479E-4</v>
      </c>
      <c r="E150" s="5">
        <v>2.7210878835213343E-3</v>
      </c>
      <c r="F150" s="5">
        <v>6.7662200938165386E-3</v>
      </c>
      <c r="G150" s="5"/>
      <c r="H150" s="5"/>
      <c r="I150" s="7">
        <v>4.8761084298313802E-3</v>
      </c>
      <c r="J150" s="11">
        <v>0.99998699270234592</v>
      </c>
      <c r="K150" s="11">
        <v>11.25</v>
      </c>
      <c r="L150" s="11">
        <f t="shared" si="16"/>
        <v>8.888773268465297E-2</v>
      </c>
      <c r="M150" s="11">
        <v>1.300729765406762E-5</v>
      </c>
      <c r="N150" s="11">
        <f t="shared" si="17"/>
        <v>8.8874725386998907E-2</v>
      </c>
      <c r="O150" s="7">
        <v>0.5777681183648391</v>
      </c>
      <c r="P150" s="7">
        <f t="shared" si="15"/>
        <v>3.4666087101890342E-2</v>
      </c>
      <c r="Q150" s="7"/>
      <c r="R150" s="9">
        <v>36.75</v>
      </c>
      <c r="S150" s="6">
        <v>9.9573721190437892E-2</v>
      </c>
    </row>
    <row r="151" spans="1:19" x14ac:dyDescent="0.2">
      <c r="A151" s="1">
        <f t="shared" si="18"/>
        <v>37</v>
      </c>
      <c r="B151" s="1">
        <f t="shared" si="14"/>
        <v>34</v>
      </c>
      <c r="C151" s="5">
        <v>0.05</v>
      </c>
      <c r="D151" s="5">
        <v>5.4054053554732453E-4</v>
      </c>
      <c r="E151" s="5">
        <v>2.7027022158641399E-3</v>
      </c>
      <c r="F151" s="5">
        <v>6.7220640324764285E-3</v>
      </c>
      <c r="G151" s="5"/>
      <c r="H151" s="5"/>
      <c r="I151" s="7">
        <v>4.8369257483550469E-3</v>
      </c>
      <c r="J151" s="11">
        <v>0.99998803270844394</v>
      </c>
      <c r="K151" s="11">
        <v>11.333333333333334</v>
      </c>
      <c r="L151" s="11">
        <f t="shared" si="16"/>
        <v>8.8234238180156813E-2</v>
      </c>
      <c r="M151" s="11">
        <v>1.1967291556046007E-5</v>
      </c>
      <c r="N151" s="11">
        <f t="shared" si="17"/>
        <v>8.8222270888600768E-2</v>
      </c>
      <c r="O151" s="7">
        <v>0.60664785182651348</v>
      </c>
      <c r="P151" s="7">
        <f t="shared" si="15"/>
        <v>3.6398871109590808E-2</v>
      </c>
      <c r="Q151" s="7"/>
      <c r="R151" s="9">
        <v>37</v>
      </c>
      <c r="S151" s="6">
        <v>0.10120110364183375</v>
      </c>
    </row>
    <row r="152" spans="1:19" x14ac:dyDescent="0.2">
      <c r="A152" s="1">
        <f t="shared" si="18"/>
        <v>37.25</v>
      </c>
      <c r="B152" s="1">
        <f t="shared" si="14"/>
        <v>34.25</v>
      </c>
      <c r="C152" s="5">
        <v>0.05</v>
      </c>
      <c r="D152" s="5">
        <v>5.3691274730092845E-4</v>
      </c>
      <c r="E152" s="5">
        <v>2.6845633289036067E-3</v>
      </c>
      <c r="F152" s="5">
        <v>6.6784350226641795E-3</v>
      </c>
      <c r="G152" s="5"/>
      <c r="H152" s="5"/>
      <c r="I152" s="7">
        <v>4.7983598645887394E-3</v>
      </c>
      <c r="J152" s="11">
        <v>0.99998898956024562</v>
      </c>
      <c r="K152" s="11">
        <v>11.416666666666666</v>
      </c>
      <c r="L152" s="11">
        <f t="shared" si="16"/>
        <v>8.7590276457831739E-2</v>
      </c>
      <c r="M152" s="11">
        <v>1.1010439754380804E-5</v>
      </c>
      <c r="N152" s="11">
        <f t="shared" si="17"/>
        <v>8.7579266018077362E-2</v>
      </c>
      <c r="O152" s="7">
        <v>0.63700021992497069</v>
      </c>
      <c r="P152" s="7">
        <f t="shared" si="15"/>
        <v>3.822001319549824E-2</v>
      </c>
      <c r="Q152" s="7"/>
      <c r="R152" s="9">
        <v>37.25</v>
      </c>
      <c r="S152" s="6">
        <v>0.10291828415895569</v>
      </c>
    </row>
    <row r="153" spans="1:19" x14ac:dyDescent="0.2">
      <c r="A153" s="1">
        <f t="shared" si="18"/>
        <v>37.5</v>
      </c>
      <c r="B153" s="1">
        <f t="shared" si="14"/>
        <v>34.5</v>
      </c>
      <c r="C153" s="5">
        <v>0.05</v>
      </c>
      <c r="D153" s="5">
        <v>5.3333332949646233E-4</v>
      </c>
      <c r="E153" s="5">
        <v>2.6666662877756603E-3</v>
      </c>
      <c r="F153" s="5">
        <v>6.6353252190249571E-3</v>
      </c>
      <c r="G153" s="5"/>
      <c r="H153" s="5"/>
      <c r="I153" s="7">
        <v>4.7603968134879906E-3</v>
      </c>
      <c r="J153" s="11">
        <v>0.99998986990640137</v>
      </c>
      <c r="K153" s="11">
        <v>11.5</v>
      </c>
      <c r="L153" s="11">
        <f t="shared" si="16"/>
        <v>8.6955640861426209E-2</v>
      </c>
      <c r="M153" s="11">
        <v>1.0130093598630711E-5</v>
      </c>
      <c r="N153" s="11">
        <f t="shared" si="17"/>
        <v>8.6945510767827583E-2</v>
      </c>
      <c r="O153" s="7">
        <v>0.6689013351950519</v>
      </c>
      <c r="P153" s="7">
        <f t="shared" si="15"/>
        <v>4.0134080111703115E-2</v>
      </c>
      <c r="Q153" s="7"/>
      <c r="R153" s="9">
        <v>37.5</v>
      </c>
      <c r="S153" s="6">
        <v>0.10472980176148819</v>
      </c>
    </row>
    <row r="154" spans="1:19" x14ac:dyDescent="0.2">
      <c r="A154" s="1">
        <f t="shared" si="18"/>
        <v>37.75</v>
      </c>
      <c r="B154" s="1">
        <f t="shared" si="14"/>
        <v>34.75</v>
      </c>
      <c r="C154" s="5">
        <v>0.05</v>
      </c>
      <c r="D154" s="5">
        <v>5.2980132113970857E-4</v>
      </c>
      <c r="E154" s="5">
        <v>2.649006288258537E-3</v>
      </c>
      <c r="F154" s="5">
        <v>6.5927268769083299E-3</v>
      </c>
      <c r="G154" s="5"/>
      <c r="H154" s="5"/>
      <c r="I154" s="7">
        <v>4.723023019235122E-3</v>
      </c>
      <c r="J154" s="11">
        <v>0.99999067986396495</v>
      </c>
      <c r="K154" s="11">
        <v>11.583333333333334</v>
      </c>
      <c r="L154" s="11">
        <f t="shared" si="16"/>
        <v>8.6330130635737981E-2</v>
      </c>
      <c r="M154" s="11">
        <v>9.3201360350924421E-6</v>
      </c>
      <c r="N154" s="11">
        <f t="shared" si="17"/>
        <v>8.6320810499702888E-2</v>
      </c>
      <c r="O154" s="7">
        <v>0.70243128471045313</v>
      </c>
      <c r="P154" s="7">
        <f t="shared" si="15"/>
        <v>4.2145877082627188E-2</v>
      </c>
      <c r="Q154" s="7"/>
      <c r="R154" s="9">
        <v>37.75</v>
      </c>
      <c r="S154" s="6">
        <v>0.10664043458816888</v>
      </c>
    </row>
    <row r="155" spans="1:19" x14ac:dyDescent="0.2">
      <c r="A155" s="1">
        <f t="shared" si="18"/>
        <v>38</v>
      </c>
      <c r="B155" s="1">
        <f t="shared" si="14"/>
        <v>35</v>
      </c>
      <c r="C155" s="5">
        <v>0.05</v>
      </c>
      <c r="D155" s="5">
        <v>5.2631578652484392E-4</v>
      </c>
      <c r="E155" s="5">
        <v>2.6315786524843984E-3</v>
      </c>
      <c r="F155" s="5">
        <v>6.5506323531079663E-3</v>
      </c>
      <c r="G155" s="5"/>
      <c r="H155" s="5"/>
      <c r="I155" s="7">
        <v>4.6862252835312458E-3</v>
      </c>
      <c r="J155" s="11">
        <v>0.99999142506089733</v>
      </c>
      <c r="K155" s="11">
        <v>11.666666666666666</v>
      </c>
      <c r="L155" s="11">
        <f t="shared" si="16"/>
        <v>8.5713550719505496E-2</v>
      </c>
      <c r="M155" s="11">
        <v>8.5749391026722973E-6</v>
      </c>
      <c r="N155" s="11">
        <f t="shared" si="17"/>
        <v>8.5704975780402828E-2</v>
      </c>
      <c r="O155" s="7">
        <v>0.73767433932963522</v>
      </c>
      <c r="P155" s="7">
        <f t="shared" si="15"/>
        <v>4.4260460359778112E-2</v>
      </c>
      <c r="Q155" s="7"/>
      <c r="R155" s="9">
        <v>38</v>
      </c>
      <c r="S155" s="6">
        <v>0.10865521243542657</v>
      </c>
    </row>
    <row r="156" spans="1:19" x14ac:dyDescent="0.2">
      <c r="A156" s="1">
        <f t="shared" si="18"/>
        <v>38.25</v>
      </c>
      <c r="B156" s="1">
        <f t="shared" si="14"/>
        <v>35.25</v>
      </c>
      <c r="C156" s="5">
        <v>0.05</v>
      </c>
      <c r="D156" s="5">
        <v>5.2287581440813046E-4</v>
      </c>
      <c r="E156" s="5">
        <v>2.6143788248181275E-3</v>
      </c>
      <c r="F156" s="5">
        <v>6.5090341064310943E-3</v>
      </c>
      <c r="G156" s="5"/>
      <c r="H156" s="5"/>
      <c r="I156" s="7">
        <v>4.6499907741966518E-3</v>
      </c>
      <c r="J156" s="11">
        <v>0.9999921106751728</v>
      </c>
      <c r="K156" s="11">
        <v>11.75</v>
      </c>
      <c r="L156" s="11">
        <f t="shared" si="16"/>
        <v>8.5105711546823212E-2</v>
      </c>
      <c r="M156" s="11">
        <v>7.8893248272002229E-6</v>
      </c>
      <c r="N156" s="11">
        <f t="shared" si="17"/>
        <v>8.5097822221996008E-2</v>
      </c>
      <c r="O156" s="7">
        <v>0.77471917403177282</v>
      </c>
      <c r="P156" s="7">
        <f t="shared" si="15"/>
        <v>4.6483150441906367E-2</v>
      </c>
      <c r="Q156" s="7"/>
      <c r="R156" s="9">
        <v>38.25</v>
      </c>
      <c r="S156" s="6">
        <v>0.11077942996176038</v>
      </c>
    </row>
    <row r="157" spans="1:19" x14ac:dyDescent="0.2">
      <c r="A157" s="1">
        <f t="shared" si="18"/>
        <v>38.5</v>
      </c>
      <c r="B157" s="1">
        <f t="shared" si="14"/>
        <v>35.5</v>
      </c>
      <c r="C157" s="5">
        <v>0.05</v>
      </c>
      <c r="D157" s="5">
        <v>5.1948051721378591E-4</v>
      </c>
      <c r="E157" s="5">
        <v>2.5974023678958166E-3</v>
      </c>
      <c r="F157" s="5">
        <v>6.4679246981096429E-3</v>
      </c>
      <c r="G157" s="5"/>
      <c r="H157" s="5"/>
      <c r="I157" s="7">
        <v>4.6143070140784465E-3</v>
      </c>
      <c r="J157" s="11">
        <v>0.99999274147075756</v>
      </c>
      <c r="K157" s="11">
        <v>11.833333333333334</v>
      </c>
      <c r="L157" s="11">
        <f t="shared" si="16"/>
        <v>8.4506428856683732E-2</v>
      </c>
      <c r="M157" s="11">
        <v>7.2585292424620116E-6</v>
      </c>
      <c r="N157" s="11">
        <f t="shared" si="17"/>
        <v>8.4499170327441267E-2</v>
      </c>
      <c r="O157" s="7">
        <v>0.81365909993382057</v>
      </c>
      <c r="P157" s="7">
        <f t="shared" si="15"/>
        <v>4.881954599602923E-2</v>
      </c>
      <c r="Q157" s="7"/>
      <c r="R157" s="9">
        <v>38.5</v>
      </c>
      <c r="S157" s="6">
        <v>0.11301866059332694</v>
      </c>
    </row>
    <row r="158" spans="1:19" x14ac:dyDescent="0.2">
      <c r="A158" s="1">
        <f t="shared" si="18"/>
        <v>38.75</v>
      </c>
      <c r="B158" s="1">
        <f t="shared" si="14"/>
        <v>35.75</v>
      </c>
      <c r="C158" s="5">
        <v>0.05</v>
      </c>
      <c r="D158" s="5">
        <v>5.161290302705848E-4</v>
      </c>
      <c r="E158" s="5">
        <v>2.5806449588158284E-3</v>
      </c>
      <c r="F158" s="5">
        <v>6.427296792064276E-3</v>
      </c>
      <c r="G158" s="5"/>
      <c r="H158" s="5"/>
      <c r="I158" s="7">
        <v>4.5791618702634125E-3</v>
      </c>
      <c r="J158" s="11">
        <v>0.9999933218307121</v>
      </c>
      <c r="K158" s="11">
        <v>11.916666666666666</v>
      </c>
      <c r="L158" s="11">
        <f t="shared" si="16"/>
        <v>8.3915523510269555E-2</v>
      </c>
      <c r="M158" s="11">
        <v>6.6781692879507944E-6</v>
      </c>
      <c r="N158" s="11">
        <f t="shared" si="17"/>
        <v>8.39088453409816E-2</v>
      </c>
      <c r="O158" s="7">
        <v>0.85459230861141444</v>
      </c>
      <c r="P158" s="7">
        <f t="shared" si="15"/>
        <v>5.1275538516684864E-2</v>
      </c>
      <c r="Q158" s="7"/>
      <c r="R158" s="9">
        <v>38.75</v>
      </c>
      <c r="S158" s="6">
        <v>0.11537877116809897</v>
      </c>
    </row>
    <row r="159" spans="1:19" x14ac:dyDescent="0.2">
      <c r="A159" s="1">
        <f t="shared" si="18"/>
        <v>39</v>
      </c>
      <c r="B159" s="1">
        <f t="shared" si="14"/>
        <v>36</v>
      </c>
      <c r="C159" s="5">
        <v>0.05</v>
      </c>
      <c r="D159" s="5">
        <v>5.1282051107781146E-4</v>
      </c>
      <c r="E159" s="5">
        <v>2.5641023854756661E-3</v>
      </c>
      <c r="F159" s="5">
        <v>6.3871431550319106E-3</v>
      </c>
      <c r="G159" s="5"/>
      <c r="H159" s="5"/>
      <c r="I159" s="7">
        <v>4.5445435435932597E-3</v>
      </c>
      <c r="J159" s="11">
        <v>0.99999385578764666</v>
      </c>
      <c r="K159" s="11">
        <v>12</v>
      </c>
      <c r="L159" s="11">
        <f t="shared" si="16"/>
        <v>8.3332821315637226E-2</v>
      </c>
      <c r="M159" s="11">
        <v>6.1442123533282098E-6</v>
      </c>
      <c r="N159" s="11">
        <f t="shared" si="17"/>
        <v>8.3326677103283897E-2</v>
      </c>
      <c r="O159" s="7">
        <v>0.89762212937970132</v>
      </c>
      <c r="P159" s="7">
        <f t="shared" si="15"/>
        <v>5.3857327762782077E-2</v>
      </c>
      <c r="Q159" s="7"/>
      <c r="R159" s="9">
        <v>39</v>
      </c>
      <c r="S159" s="6">
        <v>0.11786593735796072</v>
      </c>
    </row>
    <row r="160" spans="1:19" x14ac:dyDescent="0.2">
      <c r="A160" s="1">
        <f t="shared" si="18"/>
        <v>39.25</v>
      </c>
      <c r="B160" s="1">
        <f t="shared" si="14"/>
        <v>36.25</v>
      </c>
      <c r="C160" s="5">
        <v>0.05</v>
      </c>
      <c r="D160" s="5">
        <v>5.0955413859925561E-4</v>
      </c>
      <c r="E160" s="5">
        <v>2.547770543048237E-3</v>
      </c>
      <c r="F160" s="5">
        <v>6.3474566565666444E-3</v>
      </c>
      <c r="G160" s="5"/>
      <c r="H160" s="5"/>
      <c r="I160" s="7">
        <v>4.510440558478798E-3</v>
      </c>
      <c r="J160" s="11">
        <v>0.99999434705174206</v>
      </c>
      <c r="K160" s="11">
        <v>12.083333333333334</v>
      </c>
      <c r="L160" s="11">
        <f t="shared" si="16"/>
        <v>8.2758152859454509E-2</v>
      </c>
      <c r="M160" s="11">
        <v>5.6529482579761061E-6</v>
      </c>
      <c r="N160" s="11">
        <f t="shared" si="17"/>
        <v>8.2752499911196528E-2</v>
      </c>
      <c r="O160" s="7">
        <v>0.94285730022531877</v>
      </c>
      <c r="P160" s="7">
        <f t="shared" si="15"/>
        <v>5.6571438013519125E-2</v>
      </c>
      <c r="Q160" s="7"/>
      <c r="R160" s="9">
        <v>39.25</v>
      </c>
      <c r="S160" s="6">
        <v>0.12048665991021207</v>
      </c>
    </row>
    <row r="161" spans="1:19" x14ac:dyDescent="0.2">
      <c r="A161" s="1">
        <f t="shared" si="18"/>
        <v>39.5</v>
      </c>
      <c r="B161" s="1">
        <f t="shared" si="14"/>
        <v>36.5</v>
      </c>
      <c r="C161" s="5">
        <v>0.05</v>
      </c>
      <c r="D161" s="5">
        <v>5.0632911258401342E-4</v>
      </c>
      <c r="E161" s="5">
        <v>2.5316454305913849E-3</v>
      </c>
      <c r="F161" s="5">
        <v>6.3082302689235065E-3</v>
      </c>
      <c r="G161" s="5"/>
      <c r="H161" s="5"/>
      <c r="I161" s="7">
        <v>4.4768417530089344E-3</v>
      </c>
      <c r="J161" s="11">
        <v>0.9999947990365291</v>
      </c>
      <c r="K161" s="11">
        <v>12.166666666666666</v>
      </c>
      <c r="L161" s="11">
        <f t="shared" si="16"/>
        <v>8.2191353345468149E-2</v>
      </c>
      <c r="M161" s="11">
        <v>5.2009634709394854E-6</v>
      </c>
      <c r="N161" s="11">
        <f t="shared" si="17"/>
        <v>8.218615238199721E-2</v>
      </c>
      <c r="O161" s="7">
        <v>0.99041225311780279</v>
      </c>
      <c r="P161" s="7">
        <f t="shared" si="15"/>
        <v>5.9424735187068166E-2</v>
      </c>
      <c r="Q161" s="7"/>
      <c r="R161" s="9">
        <v>39.5</v>
      </c>
      <c r="S161" s="6">
        <v>0.12324778175217602</v>
      </c>
    </row>
    <row r="162" spans="1:19" x14ac:dyDescent="0.2">
      <c r="A162" s="1">
        <f t="shared" si="18"/>
        <v>39.75</v>
      </c>
      <c r="B162" s="1">
        <f t="shared" si="14"/>
        <v>36.75</v>
      </c>
      <c r="C162" s="5">
        <v>0.05</v>
      </c>
      <c r="D162" s="5">
        <v>5.0314465291290914E-4</v>
      </c>
      <c r="E162" s="5">
        <v>2.5157231477848942E-3</v>
      </c>
      <c r="F162" s="5">
        <v>6.2694570668338188E-3</v>
      </c>
      <c r="G162" s="5"/>
      <c r="H162" s="5"/>
      <c r="I162" s="7">
        <v>4.4437362693499453E-3</v>
      </c>
      <c r="J162" s="11">
        <v>0.9999952148826079</v>
      </c>
      <c r="K162" s="11">
        <v>12.25</v>
      </c>
      <c r="L162" s="11">
        <f t="shared" si="16"/>
        <v>8.1632262439396558E-2</v>
      </c>
      <c r="M162" s="11">
        <v>4.7851173921290088E-6</v>
      </c>
      <c r="N162" s="11">
        <f t="shared" si="17"/>
        <v>8.1627477322004427E-2</v>
      </c>
      <c r="O162" s="7">
        <v>1.0404074144677344</v>
      </c>
      <c r="P162" s="7">
        <f t="shared" si="15"/>
        <v>0.06</v>
      </c>
      <c r="Q162" s="7"/>
      <c r="R162" s="9">
        <v>39.75</v>
      </c>
      <c r="S162" s="6">
        <v>0.12373206113688157</v>
      </c>
    </row>
    <row r="163" spans="1:19" x14ac:dyDescent="0.2">
      <c r="A163" s="1">
        <f t="shared" si="18"/>
        <v>40</v>
      </c>
      <c r="B163" s="1">
        <f t="shared" si="14"/>
        <v>37</v>
      </c>
      <c r="C163" s="5">
        <v>0.05</v>
      </c>
      <c r="D163" s="5">
        <v>4.9999999896942324E-4</v>
      </c>
      <c r="E163" s="5">
        <v>2.499999891789435E-3</v>
      </c>
      <c r="F163" s="5">
        <v>6.2311302271804841E-3</v>
      </c>
      <c r="G163" s="5"/>
      <c r="H163" s="5"/>
      <c r="I163" s="7">
        <v>4.4111135444300387E-3</v>
      </c>
      <c r="J163" s="11">
        <v>0.99999559747946998</v>
      </c>
      <c r="K163" s="11">
        <v>12.333333333333334</v>
      </c>
      <c r="L163" s="11">
        <f t="shared" si="16"/>
        <v>8.1080724119957023E-2</v>
      </c>
      <c r="M163" s="11">
        <v>4.4025205299739253E-6</v>
      </c>
      <c r="N163" s="11">
        <f t="shared" si="17"/>
        <v>8.1076321599427043E-2</v>
      </c>
      <c r="O163" s="7">
        <v>1.0929695215400537</v>
      </c>
      <c r="P163" s="7">
        <f t="shared" si="15"/>
        <v>0.06</v>
      </c>
      <c r="Q163" s="7"/>
      <c r="R163" s="9">
        <v>40</v>
      </c>
      <c r="S163" s="6">
        <v>0.12364224366236938</v>
      </c>
    </row>
    <row r="164" spans="1:19" hidden="1" x14ac:dyDescent="0.2">
      <c r="A164" s="1">
        <f t="shared" si="18"/>
        <v>40.25</v>
      </c>
      <c r="B164" s="1">
        <f t="shared" ref="B164:B195" si="19">MAX(0.25,A164-trans)</f>
        <v>37.25</v>
      </c>
      <c r="C164" s="5">
        <v>0.05</v>
      </c>
      <c r="D164" s="5" t="e">
        <v>#N/A</v>
      </c>
      <c r="E164" s="5" t="e">
        <v>#N/A</v>
      </c>
      <c r="F164" s="5" t="e">
        <v>#N/A</v>
      </c>
      <c r="G164" s="5"/>
      <c r="H164" s="5"/>
      <c r="I164" s="7" t="e">
        <v>#N/A</v>
      </c>
      <c r="J164" s="11"/>
      <c r="K164" s="11"/>
      <c r="L164" s="11" t="e">
        <f t="shared" si="16"/>
        <v>#DIV/0!</v>
      </c>
      <c r="M164" s="11"/>
      <c r="N164" s="11" t="e">
        <f t="shared" si="17"/>
        <v>#DIV/0!</v>
      </c>
      <c r="O164" s="11"/>
      <c r="P164" s="7">
        <f t="shared" ref="P164:P195" si="20">MIN(O164,1)*capex</f>
        <v>0.06</v>
      </c>
      <c r="Q164" s="7"/>
      <c r="S164" s="6" t="e">
        <v>#N/A</v>
      </c>
    </row>
    <row r="165" spans="1:19" hidden="1" x14ac:dyDescent="0.2">
      <c r="A165" s="1">
        <f t="shared" si="18"/>
        <v>40.5</v>
      </c>
      <c r="B165" s="1">
        <f t="shared" si="19"/>
        <v>37.5</v>
      </c>
      <c r="C165" s="5">
        <v>0.05</v>
      </c>
      <c r="D165" s="5" t="e">
        <v>#N/A</v>
      </c>
      <c r="E165" s="5" t="e">
        <v>#N/A</v>
      </c>
      <c r="F165" s="5" t="e">
        <v>#N/A</v>
      </c>
      <c r="G165" s="5"/>
      <c r="H165" s="5"/>
      <c r="I165" s="7" t="e">
        <v>#N/A</v>
      </c>
      <c r="J165" s="11"/>
      <c r="K165" s="11"/>
      <c r="L165" s="11" t="e">
        <f t="shared" si="16"/>
        <v>#DIV/0!</v>
      </c>
      <c r="M165" s="11"/>
      <c r="N165" s="11" t="e">
        <f t="shared" si="17"/>
        <v>#DIV/0!</v>
      </c>
      <c r="O165" s="11"/>
      <c r="P165" s="7">
        <f t="shared" si="20"/>
        <v>0.06</v>
      </c>
      <c r="Q165" s="7"/>
      <c r="S165" s="6" t="e">
        <v>#N/A</v>
      </c>
    </row>
    <row r="166" spans="1:19" hidden="1" x14ac:dyDescent="0.2">
      <c r="A166" s="1">
        <f t="shared" si="18"/>
        <v>40.75</v>
      </c>
      <c r="B166" s="1">
        <f t="shared" si="19"/>
        <v>37.75</v>
      </c>
      <c r="C166" s="5">
        <v>0.05</v>
      </c>
      <c r="D166" s="5" t="e">
        <v>#N/A</v>
      </c>
      <c r="E166" s="5" t="e">
        <v>#N/A</v>
      </c>
      <c r="F166" s="5" t="e">
        <v>#N/A</v>
      </c>
      <c r="G166" s="5"/>
      <c r="H166" s="5"/>
      <c r="I166" s="7" t="e">
        <v>#N/A</v>
      </c>
      <c r="J166" s="11"/>
      <c r="K166" s="11"/>
      <c r="L166" s="11" t="e">
        <f t="shared" si="16"/>
        <v>#DIV/0!</v>
      </c>
      <c r="M166" s="11"/>
      <c r="N166" s="11" t="e">
        <f t="shared" si="17"/>
        <v>#DIV/0!</v>
      </c>
      <c r="O166" s="11"/>
      <c r="P166" s="7">
        <f t="shared" si="20"/>
        <v>0.06</v>
      </c>
      <c r="Q166" s="7"/>
      <c r="S166" s="6" t="e">
        <v>#N/A</v>
      </c>
    </row>
    <row r="167" spans="1:19" hidden="1" x14ac:dyDescent="0.2">
      <c r="A167" s="1">
        <f t="shared" si="18"/>
        <v>41</v>
      </c>
      <c r="B167" s="1">
        <f t="shared" si="19"/>
        <v>38</v>
      </c>
      <c r="C167" s="5">
        <v>0.05</v>
      </c>
      <c r="D167" s="5" t="e">
        <v>#N/A</v>
      </c>
      <c r="E167" s="5" t="e">
        <v>#N/A</v>
      </c>
      <c r="F167" s="5" t="e">
        <v>#N/A</v>
      </c>
      <c r="G167" s="5"/>
      <c r="H167" s="5"/>
      <c r="I167" s="7" t="e">
        <v>#N/A</v>
      </c>
      <c r="J167" s="11"/>
      <c r="K167" s="11"/>
      <c r="L167" s="11" t="e">
        <f t="shared" si="16"/>
        <v>#DIV/0!</v>
      </c>
      <c r="M167" s="11"/>
      <c r="N167" s="11" t="e">
        <f t="shared" si="17"/>
        <v>#DIV/0!</v>
      </c>
      <c r="O167" s="11"/>
      <c r="P167" s="7">
        <f t="shared" si="20"/>
        <v>0.06</v>
      </c>
      <c r="Q167" s="7"/>
      <c r="S167" s="6" t="e">
        <v>#N/A</v>
      </c>
    </row>
    <row r="168" spans="1:19" hidden="1" x14ac:dyDescent="0.2">
      <c r="A168" s="1">
        <f t="shared" si="18"/>
        <v>41.25</v>
      </c>
      <c r="B168" s="1">
        <f t="shared" si="19"/>
        <v>38.25</v>
      </c>
      <c r="C168" s="5">
        <v>0.05</v>
      </c>
      <c r="D168" s="5" t="e">
        <v>#N/A</v>
      </c>
      <c r="E168" s="5" t="e">
        <v>#N/A</v>
      </c>
      <c r="F168" s="5" t="e">
        <v>#N/A</v>
      </c>
      <c r="G168" s="5"/>
      <c r="H168" s="5"/>
      <c r="I168" s="7" t="e">
        <v>#N/A</v>
      </c>
      <c r="J168" s="11"/>
      <c r="K168" s="11"/>
      <c r="L168" s="11" t="e">
        <f t="shared" si="16"/>
        <v>#DIV/0!</v>
      </c>
      <c r="M168" s="11"/>
      <c r="N168" s="11" t="e">
        <f t="shared" si="17"/>
        <v>#DIV/0!</v>
      </c>
      <c r="O168" s="11"/>
      <c r="P168" s="7">
        <f t="shared" si="20"/>
        <v>0.06</v>
      </c>
      <c r="Q168" s="7"/>
      <c r="S168" s="6" t="e">
        <v>#N/A</v>
      </c>
    </row>
    <row r="169" spans="1:19" hidden="1" x14ac:dyDescent="0.2">
      <c r="A169" s="1">
        <f t="shared" si="18"/>
        <v>41.5</v>
      </c>
      <c r="B169" s="1">
        <f t="shared" si="19"/>
        <v>38.5</v>
      </c>
      <c r="C169" s="5">
        <v>0.05</v>
      </c>
      <c r="D169" s="5" t="e">
        <v>#N/A</v>
      </c>
      <c r="E169" s="5" t="e">
        <v>#N/A</v>
      </c>
      <c r="F169" s="5" t="e">
        <v>#N/A</v>
      </c>
      <c r="G169" s="5"/>
      <c r="H169" s="5"/>
      <c r="I169" s="7" t="e">
        <v>#N/A</v>
      </c>
      <c r="J169" s="11"/>
      <c r="K169" s="11"/>
      <c r="L169" s="11" t="e">
        <f t="shared" si="16"/>
        <v>#DIV/0!</v>
      </c>
      <c r="M169" s="11"/>
      <c r="N169" s="11" t="e">
        <f t="shared" si="17"/>
        <v>#DIV/0!</v>
      </c>
      <c r="O169" s="11"/>
      <c r="P169" s="7">
        <f t="shared" si="20"/>
        <v>0.06</v>
      </c>
      <c r="Q169" s="7"/>
      <c r="S169" s="6" t="e">
        <v>#N/A</v>
      </c>
    </row>
    <row r="170" spans="1:19" hidden="1" x14ac:dyDescent="0.2">
      <c r="A170" s="1">
        <f t="shared" si="18"/>
        <v>41.75</v>
      </c>
      <c r="B170" s="1">
        <f t="shared" si="19"/>
        <v>38.75</v>
      </c>
      <c r="C170" s="5">
        <v>0.05</v>
      </c>
      <c r="D170" s="5" t="e">
        <v>#N/A</v>
      </c>
      <c r="E170" s="5" t="e">
        <v>#N/A</v>
      </c>
      <c r="F170" s="5" t="e">
        <v>#N/A</v>
      </c>
      <c r="G170" s="5"/>
      <c r="H170" s="5"/>
      <c r="I170" s="7" t="e">
        <v>#N/A</v>
      </c>
      <c r="J170" s="11"/>
      <c r="K170" s="11"/>
      <c r="L170" s="11" t="e">
        <f t="shared" si="16"/>
        <v>#DIV/0!</v>
      </c>
      <c r="M170" s="11"/>
      <c r="N170" s="11" t="e">
        <f t="shared" si="17"/>
        <v>#DIV/0!</v>
      </c>
      <c r="O170" s="11"/>
      <c r="P170" s="7">
        <f t="shared" si="20"/>
        <v>0.06</v>
      </c>
      <c r="Q170" s="7"/>
      <c r="S170" s="6" t="e">
        <v>#N/A</v>
      </c>
    </row>
    <row r="171" spans="1:19" hidden="1" x14ac:dyDescent="0.2">
      <c r="A171" s="1">
        <f t="shared" si="18"/>
        <v>42</v>
      </c>
      <c r="B171" s="1">
        <f t="shared" si="19"/>
        <v>39</v>
      </c>
      <c r="C171" s="5">
        <v>0.05</v>
      </c>
      <c r="D171" s="5" t="e">
        <v>#N/A</v>
      </c>
      <c r="E171" s="5" t="e">
        <v>#N/A</v>
      </c>
      <c r="F171" s="5" t="e">
        <v>#N/A</v>
      </c>
      <c r="G171" s="5"/>
      <c r="H171" s="5"/>
      <c r="I171" s="7" t="e">
        <v>#N/A</v>
      </c>
      <c r="J171" s="11"/>
      <c r="K171" s="11"/>
      <c r="L171" s="11" t="e">
        <f t="shared" si="16"/>
        <v>#DIV/0!</v>
      </c>
      <c r="M171" s="11"/>
      <c r="N171" s="11" t="e">
        <f t="shared" si="17"/>
        <v>#DIV/0!</v>
      </c>
      <c r="O171" s="11"/>
      <c r="P171" s="7">
        <f t="shared" si="20"/>
        <v>0.06</v>
      </c>
      <c r="Q171" s="7"/>
      <c r="S171" s="6" t="e">
        <v>#N/A</v>
      </c>
    </row>
    <row r="172" spans="1:19" hidden="1" x14ac:dyDescent="0.2">
      <c r="A172" s="1">
        <f t="shared" si="18"/>
        <v>42.25</v>
      </c>
      <c r="B172" s="1">
        <f t="shared" si="19"/>
        <v>39.25</v>
      </c>
      <c r="C172" s="5">
        <v>0.05</v>
      </c>
      <c r="D172" s="5" t="e">
        <v>#N/A</v>
      </c>
      <c r="E172" s="5" t="e">
        <v>#N/A</v>
      </c>
      <c r="F172" s="5" t="e">
        <v>#N/A</v>
      </c>
      <c r="G172" s="5"/>
      <c r="H172" s="5"/>
      <c r="I172" s="7" t="e">
        <v>#N/A</v>
      </c>
      <c r="J172" s="11"/>
      <c r="K172" s="11"/>
      <c r="L172" s="11" t="e">
        <f t="shared" si="16"/>
        <v>#DIV/0!</v>
      </c>
      <c r="M172" s="11"/>
      <c r="N172" s="11" t="e">
        <f t="shared" si="17"/>
        <v>#DIV/0!</v>
      </c>
      <c r="O172" s="11"/>
      <c r="P172" s="7">
        <f t="shared" si="20"/>
        <v>0.06</v>
      </c>
      <c r="Q172" s="7"/>
      <c r="S172" s="6" t="e">
        <v>#N/A</v>
      </c>
    </row>
    <row r="173" spans="1:19" hidden="1" x14ac:dyDescent="0.2">
      <c r="A173" s="1">
        <f t="shared" si="18"/>
        <v>42.5</v>
      </c>
      <c r="B173" s="1">
        <f t="shared" si="19"/>
        <v>39.5</v>
      </c>
      <c r="C173" s="5">
        <v>0.05</v>
      </c>
      <c r="D173" s="5" t="e">
        <v>#N/A</v>
      </c>
      <c r="E173" s="5" t="e">
        <v>#N/A</v>
      </c>
      <c r="F173" s="5" t="e">
        <v>#N/A</v>
      </c>
      <c r="G173" s="5"/>
      <c r="H173" s="5"/>
      <c r="I173" s="7" t="e">
        <v>#N/A</v>
      </c>
      <c r="J173" s="11"/>
      <c r="K173" s="11"/>
      <c r="L173" s="11" t="e">
        <f t="shared" si="16"/>
        <v>#DIV/0!</v>
      </c>
      <c r="M173" s="11"/>
      <c r="N173" s="11" t="e">
        <f t="shared" si="17"/>
        <v>#DIV/0!</v>
      </c>
      <c r="O173" s="11"/>
      <c r="P173" s="7">
        <f t="shared" si="20"/>
        <v>0.06</v>
      </c>
      <c r="Q173" s="7"/>
      <c r="S173" s="6" t="e">
        <v>#N/A</v>
      </c>
    </row>
    <row r="174" spans="1:19" hidden="1" x14ac:dyDescent="0.2">
      <c r="A174" s="1">
        <f t="shared" si="18"/>
        <v>42.75</v>
      </c>
      <c r="B174" s="1">
        <f t="shared" si="19"/>
        <v>39.75</v>
      </c>
      <c r="C174" s="5">
        <v>0.05</v>
      </c>
      <c r="D174" s="5" t="e">
        <v>#N/A</v>
      </c>
      <c r="E174" s="5" t="e">
        <v>#N/A</v>
      </c>
      <c r="F174" s="5" t="e">
        <v>#N/A</v>
      </c>
      <c r="G174" s="5"/>
      <c r="H174" s="5"/>
      <c r="I174" s="7" t="e">
        <v>#N/A</v>
      </c>
      <c r="J174" s="11"/>
      <c r="K174" s="11"/>
      <c r="L174" s="11" t="e">
        <f t="shared" si="16"/>
        <v>#DIV/0!</v>
      </c>
      <c r="M174" s="11"/>
      <c r="N174" s="11" t="e">
        <f t="shared" si="17"/>
        <v>#DIV/0!</v>
      </c>
      <c r="O174" s="11"/>
      <c r="P174" s="7">
        <f t="shared" si="20"/>
        <v>0.06</v>
      </c>
      <c r="Q174" s="7"/>
      <c r="S174" s="6" t="e">
        <v>#N/A</v>
      </c>
    </row>
    <row r="175" spans="1:19" hidden="1" x14ac:dyDescent="0.2">
      <c r="A175" s="1">
        <f t="shared" si="18"/>
        <v>43</v>
      </c>
      <c r="B175" s="1">
        <f t="shared" si="19"/>
        <v>40</v>
      </c>
      <c r="C175" s="5">
        <v>0.05</v>
      </c>
      <c r="D175" s="5" t="e">
        <v>#N/A</v>
      </c>
      <c r="E175" s="5" t="e">
        <v>#N/A</v>
      </c>
      <c r="F175" s="5" t="e">
        <v>#N/A</v>
      </c>
      <c r="G175" s="5"/>
      <c r="H175" s="5"/>
      <c r="I175" s="7" t="e">
        <v>#N/A</v>
      </c>
      <c r="J175" s="11"/>
      <c r="K175" s="11"/>
      <c r="L175" s="11" t="e">
        <f t="shared" si="16"/>
        <v>#DIV/0!</v>
      </c>
      <c r="M175" s="11"/>
      <c r="N175" s="11" t="e">
        <f t="shared" si="17"/>
        <v>#DIV/0!</v>
      </c>
      <c r="O175" s="11"/>
      <c r="P175" s="7">
        <f t="shared" si="20"/>
        <v>0.06</v>
      </c>
      <c r="Q175" s="7"/>
      <c r="S175" s="6" t="e">
        <v>#N/A</v>
      </c>
    </row>
    <row r="176" spans="1:19" hidden="1" x14ac:dyDescent="0.2">
      <c r="A176" s="1">
        <f t="shared" si="18"/>
        <v>43.25</v>
      </c>
      <c r="B176" s="1">
        <f t="shared" si="19"/>
        <v>40.25</v>
      </c>
      <c r="C176" s="5">
        <v>0.05</v>
      </c>
      <c r="D176" s="5" t="e">
        <v>#N/A</v>
      </c>
      <c r="E176" s="5" t="e">
        <v>#N/A</v>
      </c>
      <c r="F176" s="5" t="e">
        <v>#N/A</v>
      </c>
      <c r="G176" s="5"/>
      <c r="H176" s="5"/>
      <c r="I176" s="7" t="e">
        <v>#N/A</v>
      </c>
      <c r="J176" s="11"/>
      <c r="K176" s="11"/>
      <c r="L176" s="11" t="e">
        <f t="shared" si="16"/>
        <v>#DIV/0!</v>
      </c>
      <c r="M176" s="11"/>
      <c r="N176" s="11" t="e">
        <f t="shared" si="17"/>
        <v>#DIV/0!</v>
      </c>
      <c r="O176" s="11"/>
      <c r="P176" s="7">
        <f t="shared" si="20"/>
        <v>0.06</v>
      </c>
      <c r="Q176" s="7"/>
      <c r="S176" s="6" t="e">
        <v>#N/A</v>
      </c>
    </row>
    <row r="177" spans="1:19" hidden="1" x14ac:dyDescent="0.2">
      <c r="A177" s="1">
        <f t="shared" si="18"/>
        <v>43.5</v>
      </c>
      <c r="B177" s="1">
        <f t="shared" si="19"/>
        <v>40.5</v>
      </c>
      <c r="C177" s="5">
        <v>0.05</v>
      </c>
      <c r="D177" s="5" t="e">
        <v>#N/A</v>
      </c>
      <c r="E177" s="5" t="e">
        <v>#N/A</v>
      </c>
      <c r="F177" s="5" t="e">
        <v>#N/A</v>
      </c>
      <c r="G177" s="5"/>
      <c r="H177" s="5"/>
      <c r="I177" s="7" t="e">
        <v>#N/A</v>
      </c>
      <c r="J177" s="11"/>
      <c r="K177" s="11"/>
      <c r="L177" s="11" t="e">
        <f t="shared" si="16"/>
        <v>#DIV/0!</v>
      </c>
      <c r="M177" s="11"/>
      <c r="N177" s="11" t="e">
        <f t="shared" si="17"/>
        <v>#DIV/0!</v>
      </c>
      <c r="O177" s="11"/>
      <c r="P177" s="7">
        <f t="shared" si="20"/>
        <v>0.06</v>
      </c>
      <c r="Q177" s="7"/>
      <c r="S177" s="6" t="e">
        <v>#N/A</v>
      </c>
    </row>
    <row r="178" spans="1:19" hidden="1" x14ac:dyDescent="0.2">
      <c r="A178" s="1">
        <f t="shared" si="18"/>
        <v>43.75</v>
      </c>
      <c r="B178" s="1">
        <f t="shared" si="19"/>
        <v>40.75</v>
      </c>
      <c r="C178" s="5">
        <v>0.05</v>
      </c>
      <c r="D178" s="5" t="e">
        <v>#N/A</v>
      </c>
      <c r="E178" s="5" t="e">
        <v>#N/A</v>
      </c>
      <c r="F178" s="5" t="e">
        <v>#N/A</v>
      </c>
      <c r="G178" s="5"/>
      <c r="H178" s="5"/>
      <c r="I178" s="7" t="e">
        <v>#N/A</v>
      </c>
      <c r="J178" s="11"/>
      <c r="K178" s="11"/>
      <c r="L178" s="11" t="e">
        <f t="shared" si="16"/>
        <v>#DIV/0!</v>
      </c>
      <c r="M178" s="11"/>
      <c r="N178" s="11" t="e">
        <f t="shared" si="17"/>
        <v>#DIV/0!</v>
      </c>
      <c r="O178" s="11"/>
      <c r="P178" s="7">
        <f t="shared" si="20"/>
        <v>0.06</v>
      </c>
      <c r="Q178" s="7"/>
      <c r="S178" s="6" t="e">
        <v>#N/A</v>
      </c>
    </row>
    <row r="179" spans="1:19" hidden="1" x14ac:dyDescent="0.2">
      <c r="A179" s="1">
        <f t="shared" si="18"/>
        <v>44</v>
      </c>
      <c r="B179" s="1">
        <f t="shared" si="19"/>
        <v>41</v>
      </c>
      <c r="C179" s="5">
        <v>0.05</v>
      </c>
      <c r="D179" s="5" t="e">
        <v>#N/A</v>
      </c>
      <c r="E179" s="5" t="e">
        <v>#N/A</v>
      </c>
      <c r="F179" s="5" t="e">
        <v>#N/A</v>
      </c>
      <c r="G179" s="5"/>
      <c r="H179" s="5"/>
      <c r="I179" s="7" t="e">
        <v>#N/A</v>
      </c>
      <c r="J179" s="11"/>
      <c r="K179" s="11"/>
      <c r="L179" s="11" t="e">
        <f t="shared" si="16"/>
        <v>#DIV/0!</v>
      </c>
      <c r="M179" s="11"/>
      <c r="N179" s="11" t="e">
        <f t="shared" si="17"/>
        <v>#DIV/0!</v>
      </c>
      <c r="O179" s="11"/>
      <c r="P179" s="7">
        <f t="shared" si="20"/>
        <v>0.06</v>
      </c>
      <c r="Q179" s="7"/>
      <c r="S179" s="6" t="e">
        <v>#N/A</v>
      </c>
    </row>
    <row r="180" spans="1:19" hidden="1" x14ac:dyDescent="0.2">
      <c r="A180" s="1">
        <f t="shared" si="18"/>
        <v>44.25</v>
      </c>
      <c r="B180" s="1">
        <f t="shared" si="19"/>
        <v>41.25</v>
      </c>
      <c r="C180" s="5">
        <v>0.05</v>
      </c>
      <c r="D180" s="5" t="e">
        <v>#N/A</v>
      </c>
      <c r="E180" s="5" t="e">
        <v>#N/A</v>
      </c>
      <c r="F180" s="5" t="e">
        <v>#N/A</v>
      </c>
      <c r="G180" s="5"/>
      <c r="H180" s="5"/>
      <c r="I180" s="7" t="e">
        <v>#N/A</v>
      </c>
      <c r="J180" s="11"/>
      <c r="K180" s="11"/>
      <c r="L180" s="11" t="e">
        <f t="shared" si="16"/>
        <v>#DIV/0!</v>
      </c>
      <c r="M180" s="11"/>
      <c r="N180" s="11" t="e">
        <f t="shared" si="17"/>
        <v>#DIV/0!</v>
      </c>
      <c r="O180" s="11"/>
      <c r="P180" s="7">
        <f t="shared" si="20"/>
        <v>0.06</v>
      </c>
      <c r="Q180" s="7"/>
      <c r="S180" s="6" t="e">
        <v>#N/A</v>
      </c>
    </row>
    <row r="181" spans="1:19" hidden="1" x14ac:dyDescent="0.2">
      <c r="A181" s="1">
        <f t="shared" si="18"/>
        <v>44.5</v>
      </c>
      <c r="B181" s="1">
        <f t="shared" si="19"/>
        <v>41.5</v>
      </c>
      <c r="C181" s="5">
        <v>0.05</v>
      </c>
      <c r="D181" s="5" t="e">
        <v>#N/A</v>
      </c>
      <c r="E181" s="5" t="e">
        <v>#N/A</v>
      </c>
      <c r="F181" s="5" t="e">
        <v>#N/A</v>
      </c>
      <c r="G181" s="5"/>
      <c r="H181" s="5"/>
      <c r="I181" s="7" t="e">
        <v>#N/A</v>
      </c>
      <c r="J181" s="11"/>
      <c r="K181" s="11"/>
      <c r="L181" s="11" t="e">
        <f t="shared" si="16"/>
        <v>#DIV/0!</v>
      </c>
      <c r="M181" s="11"/>
      <c r="N181" s="11" t="e">
        <f t="shared" si="17"/>
        <v>#DIV/0!</v>
      </c>
      <c r="O181" s="11"/>
      <c r="P181" s="7">
        <f t="shared" si="20"/>
        <v>0.06</v>
      </c>
      <c r="Q181" s="7"/>
      <c r="S181" s="6" t="e">
        <v>#N/A</v>
      </c>
    </row>
    <row r="182" spans="1:19" hidden="1" x14ac:dyDescent="0.2">
      <c r="A182" s="1">
        <f t="shared" si="18"/>
        <v>44.75</v>
      </c>
      <c r="B182" s="1">
        <f t="shared" si="19"/>
        <v>41.75</v>
      </c>
      <c r="C182" s="5">
        <v>0.05</v>
      </c>
      <c r="D182" s="5" t="e">
        <v>#N/A</v>
      </c>
      <c r="E182" s="5" t="e">
        <v>#N/A</v>
      </c>
      <c r="F182" s="5" t="e">
        <v>#N/A</v>
      </c>
      <c r="G182" s="5"/>
      <c r="H182" s="5"/>
      <c r="I182" s="7" t="e">
        <v>#N/A</v>
      </c>
      <c r="J182" s="11"/>
      <c r="K182" s="11"/>
      <c r="L182" s="11" t="e">
        <f t="shared" si="16"/>
        <v>#DIV/0!</v>
      </c>
      <c r="M182" s="11"/>
      <c r="N182" s="11" t="e">
        <f t="shared" si="17"/>
        <v>#DIV/0!</v>
      </c>
      <c r="O182" s="11"/>
      <c r="P182" s="7">
        <f t="shared" si="20"/>
        <v>0.06</v>
      </c>
      <c r="Q182" s="7"/>
      <c r="S182" s="6" t="e">
        <v>#N/A</v>
      </c>
    </row>
    <row r="183" spans="1:19" hidden="1" x14ac:dyDescent="0.2">
      <c r="A183" s="1">
        <f t="shared" si="18"/>
        <v>45</v>
      </c>
      <c r="B183" s="1">
        <f t="shared" si="19"/>
        <v>42</v>
      </c>
      <c r="C183" s="5">
        <v>0.05</v>
      </c>
      <c r="D183" s="5" t="e">
        <v>#N/A</v>
      </c>
      <c r="E183" s="5" t="e">
        <v>#N/A</v>
      </c>
      <c r="F183" s="5" t="e">
        <v>#N/A</v>
      </c>
      <c r="G183" s="5"/>
      <c r="H183" s="5"/>
      <c r="I183" s="7" t="e">
        <v>#N/A</v>
      </c>
      <c r="J183" s="11"/>
      <c r="K183" s="11"/>
      <c r="L183" s="11" t="e">
        <f t="shared" si="16"/>
        <v>#DIV/0!</v>
      </c>
      <c r="M183" s="11"/>
      <c r="N183" s="11" t="e">
        <f t="shared" si="17"/>
        <v>#DIV/0!</v>
      </c>
      <c r="O183" s="11"/>
      <c r="P183" s="7">
        <f t="shared" si="20"/>
        <v>0.06</v>
      </c>
      <c r="Q183" s="7"/>
      <c r="S183" s="6" t="e">
        <v>#N/A</v>
      </c>
    </row>
    <row r="184" spans="1:19" hidden="1" x14ac:dyDescent="0.2">
      <c r="A184" s="1">
        <f t="shared" si="18"/>
        <v>45.25</v>
      </c>
      <c r="B184" s="1">
        <f t="shared" si="19"/>
        <v>42.25</v>
      </c>
      <c r="C184" s="5">
        <v>0.05</v>
      </c>
      <c r="D184" s="5" t="e">
        <v>#N/A</v>
      </c>
      <c r="E184" s="5" t="e">
        <v>#N/A</v>
      </c>
      <c r="F184" s="5" t="e">
        <v>#N/A</v>
      </c>
      <c r="G184" s="5"/>
      <c r="H184" s="5"/>
      <c r="I184" s="7" t="e">
        <v>#N/A</v>
      </c>
      <c r="J184" s="11"/>
      <c r="K184" s="11"/>
      <c r="L184" s="11" t="e">
        <f t="shared" si="16"/>
        <v>#DIV/0!</v>
      </c>
      <c r="M184" s="11"/>
      <c r="N184" s="11" t="e">
        <f t="shared" si="17"/>
        <v>#DIV/0!</v>
      </c>
      <c r="O184" s="11"/>
      <c r="P184" s="7">
        <f t="shared" si="20"/>
        <v>0.06</v>
      </c>
      <c r="Q184" s="7"/>
      <c r="S184" s="6" t="e">
        <v>#N/A</v>
      </c>
    </row>
    <row r="185" spans="1:19" hidden="1" x14ac:dyDescent="0.2">
      <c r="A185" s="1">
        <f t="shared" si="18"/>
        <v>45.5</v>
      </c>
      <c r="B185" s="1">
        <f t="shared" si="19"/>
        <v>42.5</v>
      </c>
      <c r="C185" s="5">
        <v>0.05</v>
      </c>
      <c r="D185" s="5" t="e">
        <v>#N/A</v>
      </c>
      <c r="E185" s="5" t="e">
        <v>#N/A</v>
      </c>
      <c r="F185" s="5" t="e">
        <v>#N/A</v>
      </c>
      <c r="G185" s="5"/>
      <c r="H185" s="5"/>
      <c r="I185" s="7" t="e">
        <v>#N/A</v>
      </c>
      <c r="J185" s="11"/>
      <c r="K185" s="11"/>
      <c r="L185" s="11" t="e">
        <f t="shared" si="16"/>
        <v>#DIV/0!</v>
      </c>
      <c r="M185" s="11"/>
      <c r="N185" s="11" t="e">
        <f t="shared" si="17"/>
        <v>#DIV/0!</v>
      </c>
      <c r="O185" s="11"/>
      <c r="P185" s="7">
        <f t="shared" si="20"/>
        <v>0.06</v>
      </c>
      <c r="Q185" s="7"/>
      <c r="S185" s="6" t="e">
        <v>#N/A</v>
      </c>
    </row>
    <row r="186" spans="1:19" hidden="1" x14ac:dyDescent="0.2">
      <c r="A186" s="1">
        <f t="shared" si="18"/>
        <v>45.75</v>
      </c>
      <c r="B186" s="1">
        <f t="shared" si="19"/>
        <v>42.75</v>
      </c>
      <c r="C186" s="5">
        <v>0.05</v>
      </c>
      <c r="D186" s="5" t="e">
        <v>#N/A</v>
      </c>
      <c r="E186" s="5" t="e">
        <v>#N/A</v>
      </c>
      <c r="F186" s="5" t="e">
        <v>#N/A</v>
      </c>
      <c r="G186" s="5"/>
      <c r="H186" s="5"/>
      <c r="I186" s="7" t="e">
        <v>#N/A</v>
      </c>
      <c r="J186" s="11"/>
      <c r="K186" s="11"/>
      <c r="L186" s="11" t="e">
        <f t="shared" si="16"/>
        <v>#DIV/0!</v>
      </c>
      <c r="M186" s="11"/>
      <c r="N186" s="11" t="e">
        <f t="shared" si="17"/>
        <v>#DIV/0!</v>
      </c>
      <c r="O186" s="11"/>
      <c r="P186" s="7">
        <f t="shared" si="20"/>
        <v>0.06</v>
      </c>
      <c r="Q186" s="7"/>
      <c r="S186" s="6" t="e">
        <v>#N/A</v>
      </c>
    </row>
    <row r="187" spans="1:19" hidden="1" x14ac:dyDescent="0.2">
      <c r="A187" s="1">
        <f t="shared" si="18"/>
        <v>46</v>
      </c>
      <c r="B187" s="1">
        <f t="shared" si="19"/>
        <v>43</v>
      </c>
      <c r="C187" s="5">
        <v>0.05</v>
      </c>
      <c r="D187" s="5" t="e">
        <v>#N/A</v>
      </c>
      <c r="E187" s="5" t="e">
        <v>#N/A</v>
      </c>
      <c r="F187" s="5" t="e">
        <v>#N/A</v>
      </c>
      <c r="G187" s="5"/>
      <c r="H187" s="5"/>
      <c r="I187" s="7" t="e">
        <v>#N/A</v>
      </c>
      <c r="J187" s="11"/>
      <c r="K187" s="11"/>
      <c r="L187" s="11" t="e">
        <f t="shared" si="16"/>
        <v>#DIV/0!</v>
      </c>
      <c r="M187" s="11"/>
      <c r="N187" s="11" t="e">
        <f t="shared" si="17"/>
        <v>#DIV/0!</v>
      </c>
      <c r="O187" s="11"/>
      <c r="P187" s="7">
        <f t="shared" si="20"/>
        <v>0.06</v>
      </c>
      <c r="Q187" s="7"/>
      <c r="S187" s="6" t="e">
        <v>#N/A</v>
      </c>
    </row>
    <row r="188" spans="1:19" hidden="1" x14ac:dyDescent="0.2">
      <c r="A188" s="1">
        <f t="shared" si="18"/>
        <v>46.25</v>
      </c>
      <c r="B188" s="1">
        <f t="shared" si="19"/>
        <v>43.25</v>
      </c>
      <c r="C188" s="5">
        <v>0.05</v>
      </c>
      <c r="D188" s="5" t="e">
        <v>#N/A</v>
      </c>
      <c r="E188" s="5" t="e">
        <v>#N/A</v>
      </c>
      <c r="F188" s="5" t="e">
        <v>#N/A</v>
      </c>
      <c r="G188" s="5"/>
      <c r="H188" s="5"/>
      <c r="I188" s="7" t="e">
        <v>#N/A</v>
      </c>
      <c r="J188" s="11"/>
      <c r="K188" s="11"/>
      <c r="L188" s="11" t="e">
        <f t="shared" si="16"/>
        <v>#DIV/0!</v>
      </c>
      <c r="M188" s="11"/>
      <c r="N188" s="11" t="e">
        <f t="shared" si="17"/>
        <v>#DIV/0!</v>
      </c>
      <c r="O188" s="11"/>
      <c r="P188" s="7">
        <f t="shared" si="20"/>
        <v>0.06</v>
      </c>
      <c r="Q188" s="7"/>
      <c r="S188" s="6" t="e">
        <v>#N/A</v>
      </c>
    </row>
    <row r="189" spans="1:19" hidden="1" x14ac:dyDescent="0.2">
      <c r="A189" s="1">
        <f t="shared" si="18"/>
        <v>46.5</v>
      </c>
      <c r="B189" s="1">
        <f t="shared" si="19"/>
        <v>43.5</v>
      </c>
      <c r="C189" s="5">
        <v>0.05</v>
      </c>
      <c r="D189" s="5" t="e">
        <v>#N/A</v>
      </c>
      <c r="E189" s="5" t="e">
        <v>#N/A</v>
      </c>
      <c r="F189" s="5" t="e">
        <v>#N/A</v>
      </c>
      <c r="G189" s="5"/>
      <c r="H189" s="5"/>
      <c r="I189" s="7" t="e">
        <v>#N/A</v>
      </c>
      <c r="J189" s="11"/>
      <c r="K189" s="11"/>
      <c r="L189" s="11" t="e">
        <f t="shared" si="16"/>
        <v>#DIV/0!</v>
      </c>
      <c r="M189" s="11"/>
      <c r="N189" s="11" t="e">
        <f t="shared" si="17"/>
        <v>#DIV/0!</v>
      </c>
      <c r="O189" s="11"/>
      <c r="P189" s="7">
        <f t="shared" si="20"/>
        <v>0.06</v>
      </c>
      <c r="Q189" s="7"/>
      <c r="S189" s="6" t="e">
        <v>#N/A</v>
      </c>
    </row>
    <row r="190" spans="1:19" hidden="1" x14ac:dyDescent="0.2">
      <c r="A190" s="1">
        <f t="shared" si="18"/>
        <v>46.75</v>
      </c>
      <c r="B190" s="1">
        <f t="shared" si="19"/>
        <v>43.75</v>
      </c>
      <c r="C190" s="5">
        <v>0.05</v>
      </c>
      <c r="D190" s="5" t="e">
        <v>#N/A</v>
      </c>
      <c r="E190" s="5" t="e">
        <v>#N/A</v>
      </c>
      <c r="F190" s="5" t="e">
        <v>#N/A</v>
      </c>
      <c r="G190" s="5"/>
      <c r="H190" s="5"/>
      <c r="I190" s="7" t="e">
        <v>#N/A</v>
      </c>
      <c r="J190" s="11"/>
      <c r="K190" s="11"/>
      <c r="L190" s="11" t="e">
        <f t="shared" si="16"/>
        <v>#DIV/0!</v>
      </c>
      <c r="M190" s="11"/>
      <c r="N190" s="11" t="e">
        <f t="shared" si="17"/>
        <v>#DIV/0!</v>
      </c>
      <c r="O190" s="11"/>
      <c r="P190" s="7">
        <f t="shared" si="20"/>
        <v>0.06</v>
      </c>
      <c r="Q190" s="7"/>
      <c r="S190" s="6" t="e">
        <v>#N/A</v>
      </c>
    </row>
    <row r="191" spans="1:19" hidden="1" x14ac:dyDescent="0.2">
      <c r="A191" s="1">
        <f t="shared" si="18"/>
        <v>47</v>
      </c>
      <c r="B191" s="1">
        <f t="shared" si="19"/>
        <v>44</v>
      </c>
      <c r="C191" s="5">
        <v>0.05</v>
      </c>
      <c r="D191" s="5" t="e">
        <v>#N/A</v>
      </c>
      <c r="E191" s="5" t="e">
        <v>#N/A</v>
      </c>
      <c r="F191" s="5" t="e">
        <v>#N/A</v>
      </c>
      <c r="G191" s="5"/>
      <c r="H191" s="5"/>
      <c r="I191" s="7" t="e">
        <v>#N/A</v>
      </c>
      <c r="J191" s="11"/>
      <c r="K191" s="11"/>
      <c r="L191" s="11" t="e">
        <f t="shared" si="16"/>
        <v>#DIV/0!</v>
      </c>
      <c r="M191" s="11"/>
      <c r="N191" s="11" t="e">
        <f t="shared" si="17"/>
        <v>#DIV/0!</v>
      </c>
      <c r="O191" s="11"/>
      <c r="P191" s="7">
        <f t="shared" si="20"/>
        <v>0.06</v>
      </c>
      <c r="Q191" s="7"/>
      <c r="S191" s="6" t="e">
        <v>#N/A</v>
      </c>
    </row>
    <row r="192" spans="1:19" hidden="1" x14ac:dyDescent="0.2">
      <c r="A192" s="1">
        <f t="shared" si="18"/>
        <v>47.25</v>
      </c>
      <c r="B192" s="1">
        <f t="shared" si="19"/>
        <v>44.25</v>
      </c>
      <c r="C192" s="5">
        <v>0.05</v>
      </c>
      <c r="D192" s="5" t="e">
        <v>#N/A</v>
      </c>
      <c r="E192" s="5" t="e">
        <v>#N/A</v>
      </c>
      <c r="F192" s="5" t="e">
        <v>#N/A</v>
      </c>
      <c r="G192" s="5"/>
      <c r="H192" s="5"/>
      <c r="I192" s="7" t="e">
        <v>#N/A</v>
      </c>
      <c r="J192" s="11"/>
      <c r="K192" s="11"/>
      <c r="L192" s="11" t="e">
        <f t="shared" si="16"/>
        <v>#DIV/0!</v>
      </c>
      <c r="M192" s="11"/>
      <c r="N192" s="11" t="e">
        <f t="shared" si="17"/>
        <v>#DIV/0!</v>
      </c>
      <c r="O192" s="11"/>
      <c r="P192" s="7">
        <f t="shared" si="20"/>
        <v>0.06</v>
      </c>
      <c r="Q192" s="7"/>
      <c r="S192" s="6" t="e">
        <v>#N/A</v>
      </c>
    </row>
    <row r="193" spans="1:19" hidden="1" x14ac:dyDescent="0.2">
      <c r="A193" s="1">
        <f t="shared" si="18"/>
        <v>47.5</v>
      </c>
      <c r="B193" s="1">
        <f t="shared" si="19"/>
        <v>44.5</v>
      </c>
      <c r="C193" s="5">
        <v>0.05</v>
      </c>
      <c r="D193" s="5" t="e">
        <v>#N/A</v>
      </c>
      <c r="E193" s="5" t="e">
        <v>#N/A</v>
      </c>
      <c r="F193" s="5" t="e">
        <v>#N/A</v>
      </c>
      <c r="G193" s="5"/>
      <c r="H193" s="5"/>
      <c r="I193" s="7" t="e">
        <v>#N/A</v>
      </c>
      <c r="J193" s="11"/>
      <c r="K193" s="11"/>
      <c r="L193" s="11" t="e">
        <f t="shared" si="16"/>
        <v>#DIV/0!</v>
      </c>
      <c r="M193" s="11"/>
      <c r="N193" s="11" t="e">
        <f t="shared" si="17"/>
        <v>#DIV/0!</v>
      </c>
      <c r="O193" s="11"/>
      <c r="P193" s="7">
        <f t="shared" si="20"/>
        <v>0.06</v>
      </c>
      <c r="Q193" s="7"/>
      <c r="S193" s="6" t="e">
        <v>#N/A</v>
      </c>
    </row>
    <row r="194" spans="1:19" hidden="1" x14ac:dyDescent="0.2">
      <c r="A194" s="1">
        <f t="shared" si="18"/>
        <v>47.75</v>
      </c>
      <c r="B194" s="1">
        <f t="shared" si="19"/>
        <v>44.75</v>
      </c>
      <c r="C194" s="5">
        <v>0.05</v>
      </c>
      <c r="D194" s="5" t="e">
        <v>#N/A</v>
      </c>
      <c r="E194" s="5" t="e">
        <v>#N/A</v>
      </c>
      <c r="F194" s="5" t="e">
        <v>#N/A</v>
      </c>
      <c r="G194" s="5"/>
      <c r="H194" s="5"/>
      <c r="I194" s="7" t="e">
        <v>#N/A</v>
      </c>
      <c r="J194" s="11"/>
      <c r="K194" s="11"/>
      <c r="L194" s="11" t="e">
        <f t="shared" si="16"/>
        <v>#DIV/0!</v>
      </c>
      <c r="M194" s="11"/>
      <c r="N194" s="11" t="e">
        <f t="shared" si="17"/>
        <v>#DIV/0!</v>
      </c>
      <c r="O194" s="11"/>
      <c r="P194" s="7">
        <f t="shared" si="20"/>
        <v>0.06</v>
      </c>
      <c r="Q194" s="7"/>
      <c r="S194" s="6" t="e">
        <v>#N/A</v>
      </c>
    </row>
    <row r="195" spans="1:19" hidden="1" x14ac:dyDescent="0.2">
      <c r="A195" s="1">
        <f t="shared" si="18"/>
        <v>48</v>
      </c>
      <c r="B195" s="1">
        <f t="shared" si="19"/>
        <v>45</v>
      </c>
      <c r="C195" s="5">
        <v>0.05</v>
      </c>
      <c r="D195" s="5" t="e">
        <v>#N/A</v>
      </c>
      <c r="E195" s="5" t="e">
        <v>#N/A</v>
      </c>
      <c r="F195" s="5" t="e">
        <v>#N/A</v>
      </c>
      <c r="G195" s="5"/>
      <c r="H195" s="5"/>
      <c r="I195" s="7" t="e">
        <v>#N/A</v>
      </c>
      <c r="J195" s="11"/>
      <c r="K195" s="11"/>
      <c r="L195" s="11" t="e">
        <f t="shared" si="16"/>
        <v>#DIV/0!</v>
      </c>
      <c r="M195" s="11"/>
      <c r="N195" s="11" t="e">
        <f t="shared" si="17"/>
        <v>#DIV/0!</v>
      </c>
      <c r="O195" s="11"/>
      <c r="P195" s="7">
        <f t="shared" si="20"/>
        <v>0.06</v>
      </c>
      <c r="Q195" s="7"/>
      <c r="S195" s="6" t="e">
        <v>#N/A</v>
      </c>
    </row>
    <row r="196" spans="1:19" hidden="1" x14ac:dyDescent="0.2">
      <c r="A196" s="1">
        <f t="shared" si="18"/>
        <v>48.25</v>
      </c>
      <c r="B196" s="1">
        <f t="shared" ref="B196:B227" si="21">MAX(0.25,A196-trans)</f>
        <v>45.25</v>
      </c>
      <c r="C196" s="5">
        <v>0.05</v>
      </c>
      <c r="D196" s="5" t="e">
        <v>#N/A</v>
      </c>
      <c r="E196" s="5" t="e">
        <v>#N/A</v>
      </c>
      <c r="F196" s="5" t="e">
        <v>#N/A</v>
      </c>
      <c r="G196" s="5"/>
      <c r="H196" s="5"/>
      <c r="I196" s="7" t="e">
        <v>#N/A</v>
      </c>
      <c r="J196" s="11"/>
      <c r="K196" s="11"/>
      <c r="L196" s="11" t="e">
        <f t="shared" si="16"/>
        <v>#DIV/0!</v>
      </c>
      <c r="M196" s="11"/>
      <c r="N196" s="11" t="e">
        <f t="shared" si="17"/>
        <v>#DIV/0!</v>
      </c>
      <c r="O196" s="11"/>
      <c r="P196" s="7">
        <f t="shared" ref="P196:P227" si="22">MIN(O196,1)*capex</f>
        <v>0.06</v>
      </c>
      <c r="Q196" s="7"/>
      <c r="S196" s="6" t="e">
        <v>#N/A</v>
      </c>
    </row>
    <row r="197" spans="1:19" hidden="1" x14ac:dyDescent="0.2">
      <c r="A197" s="1">
        <f t="shared" si="18"/>
        <v>48.5</v>
      </c>
      <c r="B197" s="1">
        <f t="shared" si="21"/>
        <v>45.5</v>
      </c>
      <c r="C197" s="5">
        <v>0.05</v>
      </c>
      <c r="D197" s="5" t="e">
        <v>#N/A</v>
      </c>
      <c r="E197" s="5" t="e">
        <v>#N/A</v>
      </c>
      <c r="F197" s="5" t="e">
        <v>#N/A</v>
      </c>
      <c r="G197" s="5"/>
      <c r="H197" s="5"/>
      <c r="I197" s="7" t="e">
        <v>#N/A</v>
      </c>
      <c r="J197" s="11"/>
      <c r="K197" s="11"/>
      <c r="L197" s="11" t="e">
        <f t="shared" ref="L197:L203" si="23">J197/K197</f>
        <v>#DIV/0!</v>
      </c>
      <c r="M197" s="11"/>
      <c r="N197" s="11" t="e">
        <f t="shared" ref="N197:N203" si="24">L197-M197</f>
        <v>#DIV/0!</v>
      </c>
      <c r="O197" s="11"/>
      <c r="P197" s="7">
        <f t="shared" si="22"/>
        <v>0.06</v>
      </c>
      <c r="Q197" s="7"/>
      <c r="S197" s="6" t="e">
        <v>#N/A</v>
      </c>
    </row>
    <row r="198" spans="1:19" hidden="1" x14ac:dyDescent="0.2">
      <c r="A198" s="1">
        <f t="shared" ref="A198:A203" si="25">A197+0.25</f>
        <v>48.75</v>
      </c>
      <c r="B198" s="1">
        <f t="shared" si="21"/>
        <v>45.75</v>
      </c>
      <c r="C198" s="5">
        <v>0.05</v>
      </c>
      <c r="D198" s="5" t="e">
        <v>#N/A</v>
      </c>
      <c r="E198" s="5" t="e">
        <v>#N/A</v>
      </c>
      <c r="F198" s="5" t="e">
        <v>#N/A</v>
      </c>
      <c r="G198" s="5"/>
      <c r="H198" s="5"/>
      <c r="I198" s="7" t="e">
        <v>#N/A</v>
      </c>
      <c r="J198" s="11"/>
      <c r="K198" s="11"/>
      <c r="L198" s="11" t="e">
        <f t="shared" si="23"/>
        <v>#DIV/0!</v>
      </c>
      <c r="M198" s="11"/>
      <c r="N198" s="11" t="e">
        <f t="shared" si="24"/>
        <v>#DIV/0!</v>
      </c>
      <c r="O198" s="11"/>
      <c r="P198" s="7">
        <f t="shared" si="22"/>
        <v>0.06</v>
      </c>
      <c r="Q198" s="7"/>
      <c r="S198" s="6" t="e">
        <v>#N/A</v>
      </c>
    </row>
    <row r="199" spans="1:19" hidden="1" x14ac:dyDescent="0.2">
      <c r="A199" s="1">
        <f t="shared" si="25"/>
        <v>49</v>
      </c>
      <c r="B199" s="1">
        <f t="shared" si="21"/>
        <v>46</v>
      </c>
      <c r="C199" s="5">
        <v>0.05</v>
      </c>
      <c r="D199" s="5" t="e">
        <v>#N/A</v>
      </c>
      <c r="E199" s="5" t="e">
        <v>#N/A</v>
      </c>
      <c r="F199" s="5" t="e">
        <v>#N/A</v>
      </c>
      <c r="G199" s="5"/>
      <c r="H199" s="5"/>
      <c r="I199" s="7" t="e">
        <v>#N/A</v>
      </c>
      <c r="J199" s="11"/>
      <c r="K199" s="11"/>
      <c r="L199" s="11" t="e">
        <f t="shared" si="23"/>
        <v>#DIV/0!</v>
      </c>
      <c r="M199" s="11"/>
      <c r="N199" s="11" t="e">
        <f t="shared" si="24"/>
        <v>#DIV/0!</v>
      </c>
      <c r="O199" s="11"/>
      <c r="P199" s="7">
        <f t="shared" si="22"/>
        <v>0.06</v>
      </c>
      <c r="Q199" s="7"/>
      <c r="S199" s="6" t="e">
        <v>#N/A</v>
      </c>
    </row>
    <row r="200" spans="1:19" hidden="1" x14ac:dyDescent="0.2">
      <c r="A200" s="1">
        <f t="shared" si="25"/>
        <v>49.25</v>
      </c>
      <c r="B200" s="1">
        <f t="shared" si="21"/>
        <v>46.25</v>
      </c>
      <c r="C200" s="5">
        <v>0.05</v>
      </c>
      <c r="D200" s="5" t="e">
        <v>#N/A</v>
      </c>
      <c r="E200" s="5" t="e">
        <v>#N/A</v>
      </c>
      <c r="F200" s="5" t="e">
        <v>#N/A</v>
      </c>
      <c r="G200" s="5"/>
      <c r="H200" s="5"/>
      <c r="I200" s="7" t="e">
        <v>#N/A</v>
      </c>
      <c r="J200" s="11"/>
      <c r="K200" s="11"/>
      <c r="L200" s="11" t="e">
        <f t="shared" si="23"/>
        <v>#DIV/0!</v>
      </c>
      <c r="M200" s="11"/>
      <c r="N200" s="11" t="e">
        <f t="shared" si="24"/>
        <v>#DIV/0!</v>
      </c>
      <c r="O200" s="11"/>
      <c r="P200" s="7">
        <f t="shared" si="22"/>
        <v>0.06</v>
      </c>
      <c r="Q200" s="7"/>
      <c r="S200" s="6" t="e">
        <v>#N/A</v>
      </c>
    </row>
    <row r="201" spans="1:19" hidden="1" x14ac:dyDescent="0.2">
      <c r="A201" s="1">
        <f t="shared" si="25"/>
        <v>49.5</v>
      </c>
      <c r="B201" s="1">
        <f t="shared" si="21"/>
        <v>46.5</v>
      </c>
      <c r="C201" s="5">
        <v>0.05</v>
      </c>
      <c r="D201" s="5" t="e">
        <v>#N/A</v>
      </c>
      <c r="E201" s="5" t="e">
        <v>#N/A</v>
      </c>
      <c r="F201" s="5" t="e">
        <v>#N/A</v>
      </c>
      <c r="G201" s="5"/>
      <c r="H201" s="5"/>
      <c r="I201" s="7" t="e">
        <v>#N/A</v>
      </c>
      <c r="J201" s="11"/>
      <c r="K201" s="11"/>
      <c r="L201" s="11" t="e">
        <f t="shared" si="23"/>
        <v>#DIV/0!</v>
      </c>
      <c r="M201" s="11"/>
      <c r="N201" s="11" t="e">
        <f t="shared" si="24"/>
        <v>#DIV/0!</v>
      </c>
      <c r="O201" s="11"/>
      <c r="P201" s="7">
        <f t="shared" si="22"/>
        <v>0.06</v>
      </c>
      <c r="Q201" s="7"/>
      <c r="S201" s="6" t="e">
        <v>#N/A</v>
      </c>
    </row>
    <row r="202" spans="1:19" hidden="1" x14ac:dyDescent="0.2">
      <c r="A202" s="1">
        <f t="shared" si="25"/>
        <v>49.75</v>
      </c>
      <c r="B202" s="1">
        <f t="shared" si="21"/>
        <v>46.75</v>
      </c>
      <c r="C202" s="5">
        <v>0.05</v>
      </c>
      <c r="D202" s="5" t="e">
        <v>#N/A</v>
      </c>
      <c r="E202" s="5" t="e">
        <v>#N/A</v>
      </c>
      <c r="F202" s="5" t="e">
        <v>#N/A</v>
      </c>
      <c r="G202" s="5"/>
      <c r="H202" s="5"/>
      <c r="I202" s="7" t="e">
        <v>#N/A</v>
      </c>
      <c r="J202" s="11"/>
      <c r="K202" s="11"/>
      <c r="L202" s="11" t="e">
        <f t="shared" si="23"/>
        <v>#DIV/0!</v>
      </c>
      <c r="M202" s="11"/>
      <c r="N202" s="11" t="e">
        <f t="shared" si="24"/>
        <v>#DIV/0!</v>
      </c>
      <c r="O202" s="11"/>
      <c r="P202" s="7">
        <f t="shared" si="22"/>
        <v>0.06</v>
      </c>
      <c r="Q202" s="7"/>
      <c r="S202" s="6" t="e">
        <v>#N/A</v>
      </c>
    </row>
    <row r="203" spans="1:19" hidden="1" x14ac:dyDescent="0.2">
      <c r="A203" s="1">
        <f t="shared" si="25"/>
        <v>50</v>
      </c>
      <c r="B203" s="1">
        <f t="shared" si="21"/>
        <v>47</v>
      </c>
      <c r="C203" s="5">
        <v>0.05</v>
      </c>
      <c r="D203" s="5" t="e">
        <v>#N/A</v>
      </c>
      <c r="E203" s="5" t="e">
        <v>#N/A</v>
      </c>
      <c r="F203" s="5" t="e">
        <v>#N/A</v>
      </c>
      <c r="G203" s="5"/>
      <c r="H203" s="5"/>
      <c r="I203" s="7" t="e">
        <v>#N/A</v>
      </c>
      <c r="J203" s="11"/>
      <c r="K203" s="11"/>
      <c r="L203" s="11" t="e">
        <f t="shared" si="23"/>
        <v>#DIV/0!</v>
      </c>
      <c r="M203" s="11"/>
      <c r="N203" s="11" t="e">
        <f t="shared" si="24"/>
        <v>#DIV/0!</v>
      </c>
      <c r="O203" s="11"/>
      <c r="P203" s="7">
        <f t="shared" si="22"/>
        <v>0.06</v>
      </c>
      <c r="Q203" s="7"/>
      <c r="S203" s="6" t="e">
        <v>#N/A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HeadingPairs>
  <TitlesOfParts>
    <vt:vector size="25" baseType="lpstr">
      <vt:lpstr>N-S</vt:lpstr>
      <vt:lpstr>N-S-S</vt:lpstr>
      <vt:lpstr>beta0</vt:lpstr>
      <vt:lpstr>beta1</vt:lpstr>
      <vt:lpstr>beta2</vt:lpstr>
      <vt:lpstr>beta3</vt:lpstr>
      <vt:lpstr>beta4</vt:lpstr>
      <vt:lpstr>capex</vt:lpstr>
      <vt:lpstr>Mat</vt:lpstr>
      <vt:lpstr>mat_2</vt:lpstr>
      <vt:lpstr>mat_3</vt:lpstr>
      <vt:lpstr>Matt</vt:lpstr>
      <vt:lpstr>Physical</vt:lpstr>
      <vt:lpstr>Sum</vt:lpstr>
      <vt:lpstr>tau</vt:lpstr>
      <vt:lpstr>tau_2</vt:lpstr>
      <vt:lpstr>tau_3</vt:lpstr>
      <vt:lpstr>tau_4</vt:lpstr>
      <vt:lpstr>Term0</vt:lpstr>
      <vt:lpstr>Term1</vt:lpstr>
      <vt:lpstr>Term2</vt:lpstr>
      <vt:lpstr>Term3</vt:lpstr>
      <vt:lpstr>timelag</vt:lpstr>
      <vt:lpstr>trans</vt:lpstr>
      <vt:lpstr>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</dc:creator>
  <cp:lastModifiedBy>David Kerr Kelly</cp:lastModifiedBy>
  <dcterms:created xsi:type="dcterms:W3CDTF">2018-03-03T09:30:00Z</dcterms:created>
  <dcterms:modified xsi:type="dcterms:W3CDTF">2023-01-20T11:49:55Z</dcterms:modified>
</cp:coreProperties>
</file>