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Efficient-3DCNNs\results_FINAL\"/>
    </mc:Choice>
  </mc:AlternateContent>
  <xr:revisionPtr revIDLastSave="0" documentId="13_ncr:1_{143342BC-3EA1-4757-B3FC-17FBF7CEC306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results_full" sheetId="1" r:id="rId1"/>
    <sheet name="Sheet2" sheetId="2" r:id="rId2"/>
  </sheets>
  <definedNames>
    <definedName name="_xlnm._FilterDatabase" localSheetId="0" hidden="1">results_full!$A$1:$K$75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77" i="1" l="1"/>
  <c r="E76" i="1"/>
  <c r="F76" i="1"/>
  <c r="F77" i="1"/>
  <c r="F103" i="1"/>
  <c r="F104" i="1"/>
  <c r="F106" i="1"/>
  <c r="F107" i="1"/>
  <c r="E106" i="1"/>
  <c r="E107" i="1"/>
  <c r="F105" i="1"/>
  <c r="E105" i="1"/>
  <c r="F102" i="1"/>
  <c r="E103" i="1"/>
  <c r="E104" i="1"/>
  <c r="E102" i="1"/>
  <c r="C107" i="1"/>
  <c r="C106" i="1"/>
  <c r="C105" i="1"/>
  <c r="C104" i="1"/>
  <c r="C103" i="1"/>
  <c r="C102" i="1"/>
  <c r="F97" i="1"/>
  <c r="F98" i="1"/>
  <c r="F99" i="1"/>
  <c r="F96" i="1"/>
  <c r="F93" i="1"/>
  <c r="F94" i="1"/>
  <c r="F95" i="1"/>
  <c r="F92" i="1"/>
  <c r="F88" i="1"/>
  <c r="F89" i="1"/>
  <c r="F87" i="1"/>
  <c r="F85" i="1"/>
  <c r="F86" i="1"/>
  <c r="F84" i="1"/>
  <c r="C97" i="1"/>
  <c r="C98" i="1"/>
  <c r="C99" i="1"/>
  <c r="C96" i="1"/>
  <c r="C92" i="1"/>
  <c r="C93" i="1"/>
  <c r="C94" i="1"/>
  <c r="C95" i="1"/>
  <c r="C88" i="1"/>
  <c r="C89" i="1"/>
  <c r="C87" i="1"/>
  <c r="C85" i="1"/>
  <c r="C86" i="1"/>
  <c r="C84" i="1"/>
  <c r="E97" i="1"/>
  <c r="E98" i="1"/>
  <c r="E99" i="1"/>
  <c r="E96" i="1"/>
  <c r="E93" i="1"/>
  <c r="E94" i="1"/>
  <c r="E95" i="1"/>
  <c r="E92" i="1"/>
  <c r="E88" i="1"/>
  <c r="E89" i="1"/>
  <c r="E87" i="1"/>
  <c r="E85" i="1"/>
  <c r="E86" i="1"/>
  <c r="E84" i="1"/>
  <c r="E128" i="1" a="1"/>
  <c r="E128" i="1" s="1"/>
  <c r="E129" i="1" a="1"/>
  <c r="E129" i="1" s="1"/>
  <c r="E127" i="1" a="1"/>
  <c r="E127" i="1" s="1"/>
  <c r="E124" i="1"/>
  <c r="E125" i="1"/>
  <c r="E123" i="1"/>
  <c r="E118" i="1"/>
  <c r="E119" i="1"/>
  <c r="E120" i="1"/>
  <c r="E117" i="1"/>
  <c r="E80" i="1"/>
  <c r="E81" i="1"/>
  <c r="E79" i="1"/>
  <c r="J13" i="2"/>
  <c r="J12" i="2"/>
  <c r="J11" i="2"/>
  <c r="J10" i="2"/>
  <c r="J9" i="2"/>
  <c r="J8" i="2"/>
  <c r="K73" i="1"/>
  <c r="J73" i="1"/>
  <c r="I73" i="1"/>
  <c r="H73" i="1"/>
  <c r="G73" i="1"/>
  <c r="K72" i="1"/>
  <c r="J72" i="1"/>
  <c r="I72" i="1"/>
  <c r="H72" i="1"/>
  <c r="G72" i="1"/>
  <c r="K71" i="1"/>
  <c r="J71" i="1"/>
  <c r="I71" i="1"/>
  <c r="H71" i="1"/>
  <c r="G71" i="1"/>
  <c r="K70" i="1"/>
  <c r="J70" i="1"/>
  <c r="I70" i="1"/>
  <c r="H70" i="1"/>
  <c r="G70" i="1"/>
  <c r="K69" i="1"/>
  <c r="J69" i="1"/>
  <c r="I69" i="1"/>
  <c r="H69" i="1"/>
  <c r="G69" i="1"/>
  <c r="K68" i="1"/>
  <c r="J68" i="1"/>
  <c r="I68" i="1"/>
  <c r="H68" i="1"/>
  <c r="G68" i="1"/>
  <c r="K67" i="1"/>
  <c r="J67" i="1"/>
  <c r="I67" i="1"/>
  <c r="H67" i="1"/>
  <c r="G67" i="1"/>
  <c r="K66" i="1"/>
  <c r="J66" i="1"/>
  <c r="I66" i="1"/>
  <c r="H66" i="1"/>
  <c r="G66" i="1"/>
  <c r="K65" i="1"/>
  <c r="J65" i="1"/>
  <c r="I65" i="1"/>
  <c r="H65" i="1"/>
  <c r="G65" i="1"/>
  <c r="K64" i="1"/>
  <c r="J64" i="1"/>
  <c r="I64" i="1"/>
  <c r="H64" i="1"/>
  <c r="G64" i="1"/>
  <c r="K63" i="1"/>
  <c r="J63" i="1"/>
  <c r="I63" i="1"/>
  <c r="H63" i="1"/>
  <c r="G63" i="1"/>
  <c r="K62" i="1"/>
  <c r="J62" i="1"/>
  <c r="I62" i="1"/>
  <c r="H62" i="1"/>
  <c r="G62" i="1"/>
  <c r="K61" i="1"/>
  <c r="J61" i="1"/>
  <c r="I61" i="1"/>
  <c r="H61" i="1"/>
  <c r="G61" i="1"/>
  <c r="K60" i="1"/>
  <c r="J60" i="1"/>
  <c r="I60" i="1"/>
  <c r="H60" i="1"/>
  <c r="G60" i="1"/>
  <c r="K59" i="1"/>
  <c r="J59" i="1"/>
  <c r="I59" i="1"/>
  <c r="H59" i="1"/>
  <c r="G59" i="1"/>
  <c r="K58" i="1"/>
  <c r="J58" i="1"/>
  <c r="I58" i="1"/>
  <c r="H58" i="1"/>
  <c r="G58" i="1"/>
  <c r="K57" i="1"/>
  <c r="J57" i="1"/>
  <c r="I57" i="1"/>
  <c r="H57" i="1"/>
  <c r="G57" i="1"/>
  <c r="K56" i="1"/>
  <c r="J56" i="1"/>
  <c r="I56" i="1"/>
  <c r="H56" i="1"/>
  <c r="G56" i="1"/>
  <c r="K55" i="1"/>
  <c r="J55" i="1"/>
  <c r="I55" i="1"/>
  <c r="H55" i="1"/>
  <c r="G55" i="1"/>
  <c r="K54" i="1"/>
  <c r="J54" i="1"/>
  <c r="I54" i="1"/>
  <c r="H54" i="1"/>
  <c r="G54" i="1"/>
  <c r="K53" i="1"/>
  <c r="J53" i="1"/>
  <c r="I53" i="1"/>
  <c r="H53" i="1"/>
  <c r="G53" i="1"/>
  <c r="K52" i="1"/>
  <c r="J52" i="1"/>
  <c r="I52" i="1"/>
  <c r="H52" i="1"/>
  <c r="G52" i="1"/>
  <c r="K51" i="1"/>
  <c r="J51" i="1"/>
  <c r="I51" i="1"/>
  <c r="H51" i="1"/>
  <c r="G51" i="1"/>
  <c r="K50" i="1"/>
  <c r="J50" i="1"/>
  <c r="I50" i="1"/>
  <c r="H50" i="1"/>
  <c r="G50" i="1"/>
  <c r="K49" i="1"/>
  <c r="J49" i="1"/>
  <c r="I49" i="1"/>
  <c r="H49" i="1"/>
  <c r="G49" i="1"/>
  <c r="K48" i="1"/>
  <c r="J48" i="1"/>
  <c r="I48" i="1"/>
  <c r="H48" i="1"/>
  <c r="G48" i="1"/>
  <c r="K47" i="1"/>
  <c r="J47" i="1"/>
  <c r="I47" i="1"/>
  <c r="H47" i="1"/>
  <c r="G47" i="1"/>
  <c r="K46" i="1"/>
  <c r="J46" i="1"/>
  <c r="I46" i="1"/>
  <c r="H46" i="1"/>
  <c r="G46" i="1"/>
  <c r="K45" i="1"/>
  <c r="J45" i="1"/>
  <c r="I45" i="1"/>
  <c r="H45" i="1"/>
  <c r="G45" i="1"/>
  <c r="K44" i="1"/>
  <c r="J44" i="1"/>
  <c r="I44" i="1"/>
  <c r="H44" i="1"/>
  <c r="G44" i="1"/>
  <c r="K43" i="1"/>
  <c r="J43" i="1"/>
  <c r="I43" i="1"/>
  <c r="H43" i="1"/>
  <c r="G43" i="1"/>
  <c r="K42" i="1"/>
  <c r="J42" i="1"/>
  <c r="I42" i="1"/>
  <c r="H42" i="1"/>
  <c r="G42" i="1"/>
  <c r="K41" i="1"/>
  <c r="J41" i="1"/>
  <c r="I41" i="1"/>
  <c r="H41" i="1"/>
  <c r="G41" i="1"/>
  <c r="K40" i="1"/>
  <c r="J40" i="1"/>
  <c r="I40" i="1"/>
  <c r="H40" i="1"/>
  <c r="G40" i="1"/>
  <c r="K39" i="1"/>
  <c r="J39" i="1"/>
  <c r="I39" i="1"/>
  <c r="H39" i="1"/>
  <c r="G39" i="1"/>
  <c r="K38" i="1"/>
  <c r="J38" i="1"/>
  <c r="I38" i="1"/>
  <c r="H38" i="1"/>
  <c r="G38" i="1"/>
  <c r="K37" i="1"/>
  <c r="J37" i="1"/>
  <c r="I37" i="1"/>
  <c r="H37" i="1"/>
  <c r="G37" i="1"/>
  <c r="K36" i="1"/>
  <c r="J36" i="1"/>
  <c r="I36" i="1"/>
  <c r="H36" i="1"/>
  <c r="G36" i="1"/>
  <c r="K35" i="1"/>
  <c r="J35" i="1"/>
  <c r="I35" i="1"/>
  <c r="H35" i="1"/>
  <c r="G35" i="1"/>
  <c r="K34" i="1"/>
  <c r="J34" i="1"/>
  <c r="I34" i="1"/>
  <c r="H34" i="1"/>
  <c r="G34" i="1"/>
  <c r="K33" i="1"/>
  <c r="J33" i="1"/>
  <c r="I33" i="1"/>
  <c r="H33" i="1"/>
  <c r="G33" i="1"/>
  <c r="K32" i="1"/>
  <c r="J32" i="1"/>
  <c r="I32" i="1"/>
  <c r="H32" i="1"/>
  <c r="G32" i="1"/>
  <c r="K31" i="1"/>
  <c r="J31" i="1"/>
  <c r="I31" i="1"/>
  <c r="H31" i="1"/>
  <c r="G31" i="1"/>
  <c r="K30" i="1"/>
  <c r="J30" i="1"/>
  <c r="I30" i="1"/>
  <c r="H30" i="1"/>
  <c r="G30" i="1"/>
  <c r="K29" i="1"/>
  <c r="J29" i="1"/>
  <c r="I29" i="1"/>
  <c r="H29" i="1"/>
  <c r="G29" i="1"/>
  <c r="K28" i="1"/>
  <c r="J28" i="1"/>
  <c r="I28" i="1"/>
  <c r="H28" i="1"/>
  <c r="G28" i="1"/>
  <c r="K27" i="1"/>
  <c r="J27" i="1"/>
  <c r="I27" i="1"/>
  <c r="H27" i="1"/>
  <c r="G27" i="1"/>
  <c r="K26" i="1"/>
  <c r="J26" i="1"/>
  <c r="I26" i="1"/>
  <c r="H26" i="1"/>
  <c r="G26" i="1"/>
  <c r="K25" i="1"/>
  <c r="J25" i="1"/>
  <c r="I25" i="1"/>
  <c r="H25" i="1"/>
  <c r="G25" i="1"/>
  <c r="K24" i="1"/>
  <c r="J24" i="1"/>
  <c r="I24" i="1"/>
  <c r="H24" i="1"/>
  <c r="G24" i="1"/>
  <c r="K23" i="1"/>
  <c r="J23" i="1"/>
  <c r="I23" i="1"/>
  <c r="H23" i="1"/>
  <c r="G23" i="1"/>
  <c r="K22" i="1"/>
  <c r="J22" i="1"/>
  <c r="I22" i="1"/>
  <c r="H22" i="1"/>
  <c r="G22" i="1"/>
  <c r="K21" i="1"/>
  <c r="J21" i="1"/>
  <c r="I21" i="1"/>
  <c r="H21" i="1"/>
  <c r="G21" i="1"/>
  <c r="K20" i="1"/>
  <c r="J20" i="1"/>
  <c r="I20" i="1"/>
  <c r="H20" i="1"/>
  <c r="G20" i="1"/>
  <c r="K19" i="1"/>
  <c r="J19" i="1"/>
  <c r="I19" i="1"/>
  <c r="H19" i="1"/>
  <c r="G19" i="1"/>
  <c r="K18" i="1"/>
  <c r="J18" i="1"/>
  <c r="I18" i="1"/>
  <c r="H18" i="1"/>
  <c r="G18" i="1"/>
  <c r="K17" i="1"/>
  <c r="J17" i="1"/>
  <c r="I17" i="1"/>
  <c r="H17" i="1"/>
  <c r="G17" i="1"/>
  <c r="K16" i="1"/>
  <c r="J16" i="1"/>
  <c r="I16" i="1"/>
  <c r="H16" i="1"/>
  <c r="G16" i="1"/>
  <c r="K15" i="1"/>
  <c r="J15" i="1"/>
  <c r="I15" i="1"/>
  <c r="H15" i="1"/>
  <c r="G15" i="1"/>
  <c r="K14" i="1"/>
  <c r="J14" i="1"/>
  <c r="I14" i="1"/>
  <c r="H14" i="1"/>
  <c r="G14" i="1"/>
  <c r="K13" i="1"/>
  <c r="J13" i="1"/>
  <c r="I13" i="1"/>
  <c r="H13" i="1"/>
  <c r="G13" i="1"/>
  <c r="K12" i="1"/>
  <c r="J12" i="1"/>
  <c r="I12" i="1"/>
  <c r="H12" i="1"/>
  <c r="G12" i="1"/>
  <c r="K11" i="1"/>
  <c r="J11" i="1"/>
  <c r="I11" i="1"/>
  <c r="H11" i="1"/>
  <c r="G11" i="1"/>
  <c r="K10" i="1"/>
  <c r="J10" i="1"/>
  <c r="I10" i="1"/>
  <c r="H10" i="1"/>
  <c r="G10" i="1"/>
  <c r="K9" i="1"/>
  <c r="J9" i="1"/>
  <c r="I9" i="1"/>
  <c r="H9" i="1"/>
  <c r="G9" i="1"/>
  <c r="K8" i="1"/>
  <c r="J8" i="1"/>
  <c r="I8" i="1"/>
  <c r="H8" i="1"/>
  <c r="G8" i="1"/>
  <c r="K7" i="1"/>
  <c r="J7" i="1"/>
  <c r="I7" i="1"/>
  <c r="H7" i="1"/>
  <c r="G7" i="1"/>
  <c r="K6" i="1"/>
  <c r="J6" i="1"/>
  <c r="I6" i="1"/>
  <c r="H6" i="1"/>
  <c r="G6" i="1"/>
  <c r="K5" i="1"/>
  <c r="J5" i="1"/>
  <c r="I5" i="1"/>
  <c r="H5" i="1"/>
  <c r="G5" i="1"/>
  <c r="K4" i="1"/>
  <c r="J4" i="1"/>
  <c r="I4" i="1"/>
  <c r="H4" i="1"/>
  <c r="G4" i="1"/>
  <c r="K3" i="1"/>
  <c r="J3" i="1"/>
  <c r="I3" i="1"/>
  <c r="H3" i="1"/>
  <c r="G3" i="1"/>
  <c r="K2" i="1"/>
  <c r="J2" i="1"/>
  <c r="I2" i="1"/>
  <c r="H2" i="1"/>
  <c r="G2" i="1"/>
  <c r="G75" i="1" l="1"/>
  <c r="H75" i="1"/>
  <c r="K75" i="1"/>
  <c r="J75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<sst xmlns="http://schemas.openxmlformats.org/spreadsheetml/2006/main" count="138" uniqueCount="15">
  <si>
    <t>Model</t>
  </si>
  <si>
    <t>Epoch</t>
  </si>
  <si>
    <t>Batch Size</t>
  </si>
  <si>
    <t>Learning Rate</t>
  </si>
  <si>
    <t>Hit@1</t>
  </si>
  <si>
    <t>Hit@5</t>
  </si>
  <si>
    <t>Mobilenet</t>
  </si>
  <si>
    <t>Shufflenet</t>
  </si>
  <si>
    <t>lr</t>
  </si>
  <si>
    <t>epoch</t>
  </si>
  <si>
    <t>bs</t>
  </si>
  <si>
    <t>Averge Hit@1</t>
  </si>
  <si>
    <t>Average Hit@5</t>
  </si>
  <si>
    <t>MobileNet</t>
  </si>
  <si>
    <t>ShuffleNet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</si>
</sst>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 applyProtection="1"/>
    <xf numFmtId="10" fontId="0" fillId="0" borderId="0" xfId="0" applyNumberFormat="1" applyAlignment="1" applyProtection="1"/>
    <xf numFmtId="0" fontId="0" fillId="0" borderId="0" xfId="0" applyFont="1" applyAlignment="1" applyProtection="1"/>
    <xf numFmtId="10" fontId="0" fillId="0" borderId="0" xfId="0" applyNumberFormat="1" applyFont="1" applyAlignment="1" applyProtection="1"/>
    <xf numFmtId="0" fontId="0" fillId="0" borderId="0" xfId="0" applyAlignment="1" applyProtection="1"/>
    <xf numFmtId="0" fontId="1" fillId="0" borderId="0" xfId="0" applyFont="1" applyAlignment="1" applyProtection="1"/>
    <xf numFmtId="10" fontId="1" fillId="0" borderId="0" xfId="0" applyNumberFormat="1" applyFont="1" applyAlignment="1" applyProtection="1"/>
    <xf numFmtId="0" fontId="1" fillId="0" borderId="0" xfId="0" applyFont="1" applyAlignment="1" applyProtection="1"/>
    <xf numFmtId="0" fontId="0" fillId="0" borderId="0" xfId="0" applyFont="1" applyAlignment="1" applyProtection="1"/>
    <xf numFmtId="164" fontId="0" fillId="0" borderId="0" xfId="0" applyNumberFormat="1" applyAlignment="1" applyProtection="1"/>
    <xf numFmtId="164" fontId="0" fillId="0" borderId="0" xfId="0" applyNumberFormat="1" applyFont="1" applyAlignment="1" applyProtection="1"/>
    <xf numFmtId="164" fontId="1" fillId="0" borderId="0" xfId="0" applyNumberFormat="1" applyFont="1" applyAlignment="1" applyProtection="1"/>
  </cellXfs>
  <cellStyles count="1">
    <cellStyle name="Normal" xfId="0" builtinId="0"/>
  </cellStyles>
  <dxfs count="4">
    <dxf>
      <font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color rgb="FF006600"/>
        <name val="Arial"/>
        <family val="2"/>
        <charset val="1"/>
      </font>
      <fill>
        <patternFill>
          <bgColor rgb="FFCCFF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3D</a:t>
            </a:r>
            <a:r>
              <a:rPr lang="en-PH" baseline="0"/>
              <a:t> CNNs Learning Rate Manual Hyperparameter Tuning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results_full!$E$83</c:f>
              <c:strCache>
                <c:ptCount val="1"/>
                <c:pt idx="0">
                  <c:v>Averge Hit@1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results_full!$C$84:$C$89</c:f>
              <c:strCache>
                <c:ptCount val="6"/>
                <c:pt idx="0">
                  <c:v>MobileNet (lr=0.1)</c:v>
                </c:pt>
                <c:pt idx="1">
                  <c:v>MobileNet (lr=0.01)</c:v>
                </c:pt>
                <c:pt idx="2">
                  <c:v>MobileNet (lr=0.001)</c:v>
                </c:pt>
                <c:pt idx="3">
                  <c:v>ShuffleNet (lr=0.1)</c:v>
                </c:pt>
                <c:pt idx="4">
                  <c:v>ShuffleNet (lr=0.01)</c:v>
                </c:pt>
                <c:pt idx="5">
                  <c:v>ShuffleNet (lr=0.001)</c:v>
                </c:pt>
              </c:strCache>
            </c:strRef>
          </c:cat>
          <c:val>
            <c:numRef>
              <c:f>results_full!$E$84:$E$89</c:f>
              <c:numCache>
                <c:formatCode>0.00%</c:formatCode>
                <c:ptCount val="6"/>
                <c:pt idx="0">
                  <c:v>0.2334558823529411</c:v>
                </c:pt>
                <c:pt idx="1">
                  <c:v>0.11397058823529406</c:v>
                </c:pt>
                <c:pt idx="2">
                  <c:v>3.4926470588235274E-2</c:v>
                </c:pt>
                <c:pt idx="3">
                  <c:v>0.26593137254901961</c:v>
                </c:pt>
                <c:pt idx="4">
                  <c:v>0.16850490196078416</c:v>
                </c:pt>
                <c:pt idx="5">
                  <c:v>3.9828431372549024E-2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1-47E9-B7FA-2B03691ACBE7}"/>
            </c:ext>
          </c:extLst>
        </c:ser>
        <c:ser>
          <c:idx val="1"/>
          <c:order val="1"/>
          <c:tx>
            <c:strRef>
              <c:f>results_full!$F$83</c:f>
              <c:strCache>
                <c:ptCount val="1"/>
                <c:pt idx="0">
                  <c:v>Average Hit@5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results_full!$C$84:$C$89</c:f>
              <c:strCache>
                <c:ptCount val="6"/>
                <c:pt idx="0">
                  <c:v>MobileNet (lr=0.1)</c:v>
                </c:pt>
                <c:pt idx="1">
                  <c:v>MobileNet (lr=0.01)</c:v>
                </c:pt>
                <c:pt idx="2">
                  <c:v>MobileNet (lr=0.001)</c:v>
                </c:pt>
                <c:pt idx="3">
                  <c:v>ShuffleNet (lr=0.1)</c:v>
                </c:pt>
                <c:pt idx="4">
                  <c:v>ShuffleNet (lr=0.01)</c:v>
                </c:pt>
                <c:pt idx="5">
                  <c:v>ShuffleNet (lr=0.001)</c:v>
                </c:pt>
              </c:strCache>
            </c:strRef>
          </c:cat>
          <c:val>
            <c:numRef>
              <c:f>results_full!$F$84:$F$89</c:f>
              <c:numCache>
                <c:formatCode>0.00%</c:formatCode>
                <c:ptCount val="6"/>
                <c:pt idx="0">
                  <c:v>0.76225490196078427</c:v>
                </c:pt>
                <c:pt idx="1">
                  <c:v>0.38235294117647051</c:v>
                </c:pt>
                <c:pt idx="2">
                  <c:v>0.18566176470588247</c:v>
                </c:pt>
                <c:pt idx="3">
                  <c:v>0.7408088235294118</c:v>
                </c:pt>
                <c:pt idx="4">
                  <c:v>0.53799019607843146</c:v>
                </c:pt>
                <c:pt idx="5">
                  <c:v>0.19240196078431371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41-47E9-B7FA-2B03691AC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6435711"/>
        <c:axId val="1886436127"/>
      </c:barChart>
      <c:catAx>
        <c:axId val="1886435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36127"/>
        <c:crosses val="autoZero"/>
        <c:auto val="1"/>
        <c:lblAlgn val="ctr"/>
        <c:lblOffset val="100"/>
        <c:noMultiLvlLbl val="0"/>
      </c:catAx>
      <c:valAx>
        <c:axId val="188643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357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3D</a:t>
            </a:r>
            <a:r>
              <a:rPr lang="en-PH" baseline="0"/>
              <a:t> CNNs Batch Size Manual Hyperparameter Tuning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results_full!$E$83</c:f>
              <c:strCache>
                <c:ptCount val="1"/>
                <c:pt idx="0">
                  <c:v>Averge Hit@1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results_full!$C$92:$C$99</c:f>
              <c:strCache>
                <c:ptCount val="8"/>
                <c:pt idx="0">
                  <c:v>MobileNet (bs=8)</c:v>
                </c:pt>
                <c:pt idx="1">
                  <c:v>MobileNet (bs=16)</c:v>
                </c:pt>
                <c:pt idx="2">
                  <c:v>MobileNet (bs=32)</c:v>
                </c:pt>
                <c:pt idx="3">
                  <c:v>MobileNet (bs=64)</c:v>
                </c:pt>
                <c:pt idx="4">
                  <c:v>ShuffleNet (bs=8)</c:v>
                </c:pt>
                <c:pt idx="5">
                  <c:v>ShuffleNet (bs=16)</c:v>
                </c:pt>
                <c:pt idx="6">
                  <c:v>ShuffleNet (bs=32)</c:v>
                </c:pt>
                <c:pt idx="7">
                  <c:v>ShuffleNet (bs=64)</c:v>
                </c:pt>
              </c:strCache>
            </c:strRef>
          </c:cat>
          <c:val>
            <c:numRef>
              <c:f>results_full!$E$92:$E$99</c:f>
              <c:numCache>
                <c:formatCode>0.00%</c:formatCode>
                <c:ptCount val="8"/>
                <c:pt idx="0">
                  <c:v>0.14215686274509806</c:v>
                </c:pt>
                <c:pt idx="1">
                  <c:v>0.1356209150326797</c:v>
                </c:pt>
                <c:pt idx="2">
                  <c:v>0.12254901960784305</c:v>
                </c:pt>
                <c:pt idx="3">
                  <c:v>0.10947712418300647</c:v>
                </c:pt>
                <c:pt idx="4">
                  <c:v>0.1977124183006535</c:v>
                </c:pt>
                <c:pt idx="5">
                  <c:v>0.17810457516339853</c:v>
                </c:pt>
                <c:pt idx="6">
                  <c:v>0.13643790849673212</c:v>
                </c:pt>
                <c:pt idx="7">
                  <c:v>0.12009803921568622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F8-4306-9D4A-1A762D270C4B}"/>
            </c:ext>
          </c:extLst>
        </c:ser>
        <c:ser>
          <c:idx val="1"/>
          <c:order val="1"/>
          <c:tx>
            <c:strRef>
              <c:f>results_full!$F$83</c:f>
              <c:strCache>
                <c:ptCount val="1"/>
                <c:pt idx="0">
                  <c:v>Average Hit@5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results_full!$C$92:$C$99</c:f>
              <c:strCache>
                <c:ptCount val="8"/>
                <c:pt idx="0">
                  <c:v>MobileNet (bs=8)</c:v>
                </c:pt>
                <c:pt idx="1">
                  <c:v>MobileNet (bs=16)</c:v>
                </c:pt>
                <c:pt idx="2">
                  <c:v>MobileNet (bs=32)</c:v>
                </c:pt>
                <c:pt idx="3">
                  <c:v>MobileNet (bs=64)</c:v>
                </c:pt>
                <c:pt idx="4">
                  <c:v>ShuffleNet (bs=8)</c:v>
                </c:pt>
                <c:pt idx="5">
                  <c:v>ShuffleNet (bs=16)</c:v>
                </c:pt>
                <c:pt idx="6">
                  <c:v>ShuffleNet (bs=32)</c:v>
                </c:pt>
                <c:pt idx="7">
                  <c:v>ShuffleNet (bs=64)</c:v>
                </c:pt>
              </c:strCache>
            </c:strRef>
          </c:cat>
          <c:val>
            <c:numRef>
              <c:f>results_full!$F$92:$F$99</c:f>
              <c:numCache>
                <c:formatCode>0.00%</c:formatCode>
                <c:ptCount val="8"/>
                <c:pt idx="0">
                  <c:v>0.52042483660130712</c:v>
                </c:pt>
                <c:pt idx="1">
                  <c:v>0.4934640522875815</c:v>
                </c:pt>
                <c:pt idx="2">
                  <c:v>0.39705882352941174</c:v>
                </c:pt>
                <c:pt idx="3">
                  <c:v>0.3627450980392159</c:v>
                </c:pt>
                <c:pt idx="4">
                  <c:v>0.56699346405228779</c:v>
                </c:pt>
                <c:pt idx="5">
                  <c:v>0.53676470588235292</c:v>
                </c:pt>
                <c:pt idx="6">
                  <c:v>0.47303921568627466</c:v>
                </c:pt>
                <c:pt idx="7">
                  <c:v>0.38480392156862742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F8-4306-9D4A-1A762D270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6435711"/>
        <c:axId val="1886436127"/>
      </c:barChart>
      <c:catAx>
        <c:axId val="1886435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36127"/>
        <c:crosses val="autoZero"/>
        <c:auto val="1"/>
        <c:lblAlgn val="ctr"/>
        <c:lblOffset val="100"/>
        <c:noMultiLvlLbl val="0"/>
      </c:catAx>
      <c:valAx>
        <c:axId val="188643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357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3D</a:t>
            </a:r>
            <a:r>
              <a:rPr lang="en-PH" baseline="0"/>
              <a:t> CNNs Epoch Manual Hyperparameter Tuning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results_full!$E$83</c:f>
              <c:strCache>
                <c:ptCount val="1"/>
                <c:pt idx="0">
                  <c:v>Averge Hit@1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results_full!$C$102:$C$107</c:f>
              <c:strCache>
                <c:ptCount val="6"/>
                <c:pt idx="0">
                  <c:v>MobileNet (epoch=100)</c:v>
                </c:pt>
                <c:pt idx="1">
                  <c:v>MobileNet (epoch=250)</c:v>
                </c:pt>
                <c:pt idx="2">
                  <c:v>MobileNet (epoch=500)</c:v>
                </c:pt>
                <c:pt idx="3">
                  <c:v>ShuffleNet (epoch=100)</c:v>
                </c:pt>
                <c:pt idx="4">
                  <c:v>ShuffleNet (epoch=250)</c:v>
                </c:pt>
                <c:pt idx="5">
                  <c:v>ShuffleNet (epoch=500)</c:v>
                </c:pt>
              </c:strCache>
            </c:strRef>
          </c:cat>
          <c:val>
            <c:numRef>
              <c:f>results_full!$E$102:$E$107</c:f>
              <c:numCache>
                <c:formatCode>0.00%</c:formatCode>
                <c:ptCount val="6"/>
                <c:pt idx="0">
                  <c:v>0.12990196078431368</c:v>
                </c:pt>
                <c:pt idx="1">
                  <c:v>0.12806372549019604</c:v>
                </c:pt>
                <c:pt idx="2">
                  <c:v>0.12438725490196074</c:v>
                </c:pt>
                <c:pt idx="3">
                  <c:v>0.15563725490196076</c:v>
                </c:pt>
                <c:pt idx="4">
                  <c:v>0.1574754901960784</c:v>
                </c:pt>
                <c:pt idx="5">
                  <c:v>0.16115196078431362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9-422B-B2F8-5448E5C68F0C}"/>
            </c:ext>
          </c:extLst>
        </c:ser>
        <c:ser>
          <c:idx val="1"/>
          <c:order val="1"/>
          <c:tx>
            <c:strRef>
              <c:f>results_full!$F$83</c:f>
              <c:strCache>
                <c:ptCount val="1"/>
                <c:pt idx="0">
                  <c:v>Average Hit@5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results_full!$C$102:$C$107</c:f>
              <c:strCache>
                <c:ptCount val="6"/>
                <c:pt idx="0">
                  <c:v>MobileNet (epoch=100)</c:v>
                </c:pt>
                <c:pt idx="1">
                  <c:v>MobileNet (epoch=250)</c:v>
                </c:pt>
                <c:pt idx="2">
                  <c:v>MobileNet (epoch=500)</c:v>
                </c:pt>
                <c:pt idx="3">
                  <c:v>ShuffleNet (epoch=100)</c:v>
                </c:pt>
                <c:pt idx="4">
                  <c:v>ShuffleNet (epoch=250)</c:v>
                </c:pt>
                <c:pt idx="5">
                  <c:v>ShuffleNet (epoch=500)</c:v>
                </c:pt>
              </c:strCache>
            </c:strRef>
          </c:cat>
          <c:val>
            <c:numRef>
              <c:f>results_full!$F$102:$F$107</c:f>
              <c:numCache>
                <c:formatCode>0.00%</c:formatCode>
                <c:ptCount val="6"/>
                <c:pt idx="0">
                  <c:v>0.44791666666666669</c:v>
                </c:pt>
                <c:pt idx="1">
                  <c:v>0.44117647058823528</c:v>
                </c:pt>
                <c:pt idx="2">
                  <c:v>0.44117647058823545</c:v>
                </c:pt>
                <c:pt idx="3">
                  <c:v>0.49203431372549017</c:v>
                </c:pt>
                <c:pt idx="4">
                  <c:v>0.50122549019607843</c:v>
                </c:pt>
                <c:pt idx="5">
                  <c:v>0.47794117647058815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59-422B-B2F8-5448E5C68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6435711"/>
        <c:axId val="1886436127"/>
      </c:barChart>
      <c:catAx>
        <c:axId val="1886435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36127"/>
        <c:crosses val="autoZero"/>
        <c:auto val="1"/>
        <c:lblAlgn val="ctr"/>
        <c:lblOffset val="100"/>
        <c:noMultiLvlLbl val="0"/>
      </c:catAx>
      <c:valAx>
        <c:axId val="188643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357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3D CNNs Hit@K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results_full!$E$75:$E$75</c:f>
              <c:strCache>
                <c:ptCount val="1"/>
                <c:pt idx="0">
                  <c:v>Averge Hit@1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results_full!$D$76:$D$77</c:f>
              <c:strCache>
                <c:ptCount val="2"/>
                <c:pt idx="0">
                  <c:v>MobileNet</c:v>
                </c:pt>
                <c:pt idx="1">
                  <c:v>ShuffleNet</c:v>
                </c:pt>
              </c:strCache>
            </c:strRef>
          </c:cat>
          <c:val>
            <c:numRef>
              <c:f>results_full!$E$76:$E$77</c:f>
              <c:numCache>
                <c:formatCode>0.00%</c:formatCode>
                <c:ptCount val="2"/>
                <c:pt idx="0">
                  <c:v>0.1274509803921568</c:v>
                </c:pt>
                <c:pt idx="1">
                  <c:v>0.15808823529411761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2-46FE-9ED1-7BF022BEF1A0}"/>
            </c:ext>
          </c:extLst>
        </c:ser>
        <c:ser>
          <c:idx val="1"/>
          <c:order val="1"/>
          <c:tx>
            <c:strRef>
              <c:f>results_full!$F$75:$F$75</c:f>
              <c:strCache>
                <c:ptCount val="1"/>
                <c:pt idx="0">
                  <c:v>Average Hit@5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results_full!$D$76:$D$77</c:f>
              <c:strCache>
                <c:ptCount val="2"/>
                <c:pt idx="0">
                  <c:v>MobileNet</c:v>
                </c:pt>
                <c:pt idx="1">
                  <c:v>ShuffleNet</c:v>
                </c:pt>
              </c:strCache>
            </c:strRef>
          </c:cat>
          <c:val>
            <c:numRef>
              <c:f>results_full!$F$76:$F$77</c:f>
              <c:numCache>
                <c:formatCode>0.00%</c:formatCode>
                <c:ptCount val="2"/>
                <c:pt idx="0">
                  <c:v>0.44342320261437901</c:v>
                </c:pt>
                <c:pt idx="1">
                  <c:v>0.49040032679738566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E2-46FE-9ED1-7BF022BEF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3377439"/>
        <c:axId val="2083374111"/>
      </c:barChart>
      <c:catAx>
        <c:axId val="2083377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374111"/>
        <c:crosses val="autoZero"/>
        <c:auto val="1"/>
        <c:lblAlgn val="ctr"/>
        <c:lblOffset val="100"/>
        <c:noMultiLvlLbl val="0"/>
      </c:catAx>
      <c:valAx>
        <c:axId val="208337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3774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3D</a:t>
            </a:r>
            <a:r>
              <a:rPr lang="en-PH" baseline="0"/>
              <a:t> CNNs Learning Rate Manual Hyperparameter Tuning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results_full!$E$83</c:f>
              <c:strCache>
                <c:ptCount val="1"/>
                <c:pt idx="0">
                  <c:v>Averge Hit@1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results_full!$C$84:$C$89</c:f>
              <c:strCache>
                <c:ptCount val="6"/>
                <c:pt idx="0">
                  <c:v>MobileNet (lr=0.1)</c:v>
                </c:pt>
                <c:pt idx="1">
                  <c:v>MobileNet (lr=0.01)</c:v>
                </c:pt>
                <c:pt idx="2">
                  <c:v>MobileNet (lr=0.001)</c:v>
                </c:pt>
                <c:pt idx="3">
                  <c:v>ShuffleNet (lr=0.1)</c:v>
                </c:pt>
                <c:pt idx="4">
                  <c:v>ShuffleNet (lr=0.01)</c:v>
                </c:pt>
                <c:pt idx="5">
                  <c:v>ShuffleNet (lr=0.001)</c:v>
                </c:pt>
              </c:strCache>
            </c:strRef>
          </c:cat>
          <c:val>
            <c:numRef>
              <c:f>results_full!$E$84:$E$89</c:f>
              <c:numCache>
                <c:formatCode>0.00%</c:formatCode>
                <c:ptCount val="6"/>
                <c:pt idx="0">
                  <c:v>0.2334558823529411</c:v>
                </c:pt>
                <c:pt idx="1">
                  <c:v>0.11397058823529406</c:v>
                </c:pt>
                <c:pt idx="2">
                  <c:v>3.4926470588235274E-2</c:v>
                </c:pt>
                <c:pt idx="3">
                  <c:v>0.26593137254901961</c:v>
                </c:pt>
                <c:pt idx="4">
                  <c:v>0.16850490196078416</c:v>
                </c:pt>
                <c:pt idx="5">
                  <c:v>3.9828431372549024E-2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2-4793-A39C-66DDA7A3CB9D}"/>
            </c:ext>
          </c:extLst>
        </c:ser>
        <c:ser>
          <c:idx val="1"/>
          <c:order val="1"/>
          <c:tx>
            <c:strRef>
              <c:f>results_full!$F$83</c:f>
              <c:strCache>
                <c:ptCount val="1"/>
                <c:pt idx="0">
                  <c:v>Average Hit@5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results_full!$C$84:$C$89</c:f>
              <c:strCache>
                <c:ptCount val="6"/>
                <c:pt idx="0">
                  <c:v>MobileNet (lr=0.1)</c:v>
                </c:pt>
                <c:pt idx="1">
                  <c:v>MobileNet (lr=0.01)</c:v>
                </c:pt>
                <c:pt idx="2">
                  <c:v>MobileNet (lr=0.001)</c:v>
                </c:pt>
                <c:pt idx="3">
                  <c:v>ShuffleNet (lr=0.1)</c:v>
                </c:pt>
                <c:pt idx="4">
                  <c:v>ShuffleNet (lr=0.01)</c:v>
                </c:pt>
                <c:pt idx="5">
                  <c:v>ShuffleNet (lr=0.001)</c:v>
                </c:pt>
              </c:strCache>
            </c:strRef>
          </c:cat>
          <c:val>
            <c:numRef>
              <c:f>results_full!$F$84:$F$89</c:f>
              <c:numCache>
                <c:formatCode>0.00%</c:formatCode>
                <c:ptCount val="6"/>
                <c:pt idx="0">
                  <c:v>0.76225490196078427</c:v>
                </c:pt>
                <c:pt idx="1">
                  <c:v>0.38235294117647051</c:v>
                </c:pt>
                <c:pt idx="2">
                  <c:v>0.18566176470588247</c:v>
                </c:pt>
                <c:pt idx="3">
                  <c:v>0.7408088235294118</c:v>
                </c:pt>
                <c:pt idx="4">
                  <c:v>0.53799019607843146</c:v>
                </c:pt>
                <c:pt idx="5">
                  <c:v>0.19240196078431371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92-4793-A39C-66DDA7A3C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6435711"/>
        <c:axId val="1886436127"/>
      </c:barChart>
      <c:catAx>
        <c:axId val="1886435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36127"/>
        <c:crosses val="autoZero"/>
        <c:auto val="1"/>
        <c:lblAlgn val="ctr"/>
        <c:lblOffset val="100"/>
        <c:noMultiLvlLbl val="0"/>
      </c:catAx>
      <c:valAx>
        <c:axId val="188643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357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3D</a:t>
            </a:r>
            <a:r>
              <a:rPr lang="en-PH" baseline="0"/>
              <a:t> CNNs Batch Size Manual Hyperparameter Tuning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results_full!$E$83</c:f>
              <c:strCache>
                <c:ptCount val="1"/>
                <c:pt idx="0">
                  <c:v>Averge Hit@1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results_full!$C$92:$C$99</c:f>
              <c:strCache>
                <c:ptCount val="8"/>
                <c:pt idx="0">
                  <c:v>MobileNet (bs=8)</c:v>
                </c:pt>
                <c:pt idx="1">
                  <c:v>MobileNet (bs=16)</c:v>
                </c:pt>
                <c:pt idx="2">
                  <c:v>MobileNet (bs=32)</c:v>
                </c:pt>
                <c:pt idx="3">
                  <c:v>MobileNet (bs=64)</c:v>
                </c:pt>
                <c:pt idx="4">
                  <c:v>ShuffleNet (bs=8)</c:v>
                </c:pt>
                <c:pt idx="5">
                  <c:v>ShuffleNet (bs=16)</c:v>
                </c:pt>
                <c:pt idx="6">
                  <c:v>ShuffleNet (bs=32)</c:v>
                </c:pt>
                <c:pt idx="7">
                  <c:v>ShuffleNet (bs=64)</c:v>
                </c:pt>
              </c:strCache>
            </c:strRef>
          </c:cat>
          <c:val>
            <c:numRef>
              <c:f>results_full!$E$92:$E$99</c:f>
              <c:numCache>
                <c:formatCode>0.00%</c:formatCode>
                <c:ptCount val="8"/>
                <c:pt idx="0">
                  <c:v>0.14215686274509806</c:v>
                </c:pt>
                <c:pt idx="1">
                  <c:v>0.1356209150326797</c:v>
                </c:pt>
                <c:pt idx="2">
                  <c:v>0.12254901960784305</c:v>
                </c:pt>
                <c:pt idx="3">
                  <c:v>0.10947712418300647</c:v>
                </c:pt>
                <c:pt idx="4">
                  <c:v>0.1977124183006535</c:v>
                </c:pt>
                <c:pt idx="5">
                  <c:v>0.17810457516339853</c:v>
                </c:pt>
                <c:pt idx="6">
                  <c:v>0.13643790849673212</c:v>
                </c:pt>
                <c:pt idx="7">
                  <c:v>0.12009803921568622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8-490F-9E7B-37793ECFF361}"/>
            </c:ext>
          </c:extLst>
        </c:ser>
        <c:ser>
          <c:idx val="1"/>
          <c:order val="1"/>
          <c:tx>
            <c:strRef>
              <c:f>results_full!$F$83</c:f>
              <c:strCache>
                <c:ptCount val="1"/>
                <c:pt idx="0">
                  <c:v>Average Hit@5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results_full!$C$92:$C$99</c:f>
              <c:strCache>
                <c:ptCount val="8"/>
                <c:pt idx="0">
                  <c:v>MobileNet (bs=8)</c:v>
                </c:pt>
                <c:pt idx="1">
                  <c:v>MobileNet (bs=16)</c:v>
                </c:pt>
                <c:pt idx="2">
                  <c:v>MobileNet (bs=32)</c:v>
                </c:pt>
                <c:pt idx="3">
                  <c:v>MobileNet (bs=64)</c:v>
                </c:pt>
                <c:pt idx="4">
                  <c:v>ShuffleNet (bs=8)</c:v>
                </c:pt>
                <c:pt idx="5">
                  <c:v>ShuffleNet (bs=16)</c:v>
                </c:pt>
                <c:pt idx="6">
                  <c:v>ShuffleNet (bs=32)</c:v>
                </c:pt>
                <c:pt idx="7">
                  <c:v>ShuffleNet (bs=64)</c:v>
                </c:pt>
              </c:strCache>
            </c:strRef>
          </c:cat>
          <c:val>
            <c:numRef>
              <c:f>results_full!$F$92:$F$99</c:f>
              <c:numCache>
                <c:formatCode>0.00%</c:formatCode>
                <c:ptCount val="8"/>
                <c:pt idx="0">
                  <c:v>0.52042483660130712</c:v>
                </c:pt>
                <c:pt idx="1">
                  <c:v>0.4934640522875815</c:v>
                </c:pt>
                <c:pt idx="2">
                  <c:v>0.39705882352941174</c:v>
                </c:pt>
                <c:pt idx="3">
                  <c:v>0.3627450980392159</c:v>
                </c:pt>
                <c:pt idx="4">
                  <c:v>0.56699346405228779</c:v>
                </c:pt>
                <c:pt idx="5">
                  <c:v>0.53676470588235292</c:v>
                </c:pt>
                <c:pt idx="6">
                  <c:v>0.47303921568627466</c:v>
                </c:pt>
                <c:pt idx="7">
                  <c:v>0.38480392156862742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8-490F-9E7B-37793ECFF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6435711"/>
        <c:axId val="1886436127"/>
      </c:barChart>
      <c:catAx>
        <c:axId val="1886435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36127"/>
        <c:crosses val="autoZero"/>
        <c:auto val="1"/>
        <c:lblAlgn val="ctr"/>
        <c:lblOffset val="100"/>
        <c:noMultiLvlLbl val="0"/>
      </c:catAx>
      <c:valAx>
        <c:axId val="188643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357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3D</a:t>
            </a:r>
            <a:r>
              <a:rPr lang="en-PH" baseline="0"/>
              <a:t> CNNs Epoch Manual Hyperparameter Tuning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results_full!$E$83</c:f>
              <c:strCache>
                <c:ptCount val="1"/>
                <c:pt idx="0">
                  <c:v>Averge Hit@1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results_full!$C$102:$C$107</c:f>
              <c:strCache>
                <c:ptCount val="6"/>
                <c:pt idx="0">
                  <c:v>MobileNet (epoch=100)</c:v>
                </c:pt>
                <c:pt idx="1">
                  <c:v>MobileNet (epoch=250)</c:v>
                </c:pt>
                <c:pt idx="2">
                  <c:v>MobileNet (epoch=500)</c:v>
                </c:pt>
                <c:pt idx="3">
                  <c:v>ShuffleNet (epoch=100)</c:v>
                </c:pt>
                <c:pt idx="4">
                  <c:v>ShuffleNet (epoch=250)</c:v>
                </c:pt>
                <c:pt idx="5">
                  <c:v>ShuffleNet (epoch=500)</c:v>
                </c:pt>
              </c:strCache>
            </c:strRef>
          </c:cat>
          <c:val>
            <c:numRef>
              <c:f>results_full!$E$102:$E$107</c:f>
              <c:numCache>
                <c:formatCode>0.00%</c:formatCode>
                <c:ptCount val="6"/>
                <c:pt idx="0">
                  <c:v>0.12990196078431368</c:v>
                </c:pt>
                <c:pt idx="1">
                  <c:v>0.12806372549019604</c:v>
                </c:pt>
                <c:pt idx="2">
                  <c:v>0.12438725490196074</c:v>
                </c:pt>
                <c:pt idx="3">
                  <c:v>0.15563725490196076</c:v>
                </c:pt>
                <c:pt idx="4">
                  <c:v>0.1574754901960784</c:v>
                </c:pt>
                <c:pt idx="5">
                  <c:v>0.16115196078431362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3-4363-9E55-963640EC80CC}"/>
            </c:ext>
          </c:extLst>
        </c:ser>
        <c:ser>
          <c:idx val="1"/>
          <c:order val="1"/>
          <c:tx>
            <c:strRef>
              <c:f>results_full!$F$83</c:f>
              <c:strCache>
                <c:ptCount val="1"/>
                <c:pt idx="0">
                  <c:v>Average Hit@5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results_full!$C$102:$C$107</c:f>
              <c:strCache>
                <c:ptCount val="6"/>
                <c:pt idx="0">
                  <c:v>MobileNet (epoch=100)</c:v>
                </c:pt>
                <c:pt idx="1">
                  <c:v>MobileNet (epoch=250)</c:v>
                </c:pt>
                <c:pt idx="2">
                  <c:v>MobileNet (epoch=500)</c:v>
                </c:pt>
                <c:pt idx="3">
                  <c:v>ShuffleNet (epoch=100)</c:v>
                </c:pt>
                <c:pt idx="4">
                  <c:v>ShuffleNet (epoch=250)</c:v>
                </c:pt>
                <c:pt idx="5">
                  <c:v>ShuffleNet (epoch=500)</c:v>
                </c:pt>
              </c:strCache>
            </c:strRef>
          </c:cat>
          <c:val>
            <c:numRef>
              <c:f>results_full!$F$102:$F$107</c:f>
              <c:numCache>
                <c:formatCode>0.00%</c:formatCode>
                <c:ptCount val="6"/>
                <c:pt idx="0">
                  <c:v>0.44791666666666669</c:v>
                </c:pt>
                <c:pt idx="1">
                  <c:v>0.44117647058823528</c:v>
                </c:pt>
                <c:pt idx="2">
                  <c:v>0.44117647058823545</c:v>
                </c:pt>
                <c:pt idx="3">
                  <c:v>0.49203431372549017</c:v>
                </c:pt>
                <c:pt idx="4">
                  <c:v>0.50122549019607843</c:v>
                </c:pt>
                <c:pt idx="5">
                  <c:v>0.47794117647058815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23-4363-9E55-963640EC8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6435711"/>
        <c:axId val="1886436127"/>
      </c:barChart>
      <c:catAx>
        <c:axId val="1886435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36127"/>
        <c:crosses val="autoZero"/>
        <c:auto val="1"/>
        <c:lblAlgn val="ctr"/>
        <c:lblOffset val="100"/>
        <c:noMultiLvlLbl val="0"/>
      </c:catAx>
      <c:valAx>
        <c:axId val="188643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357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621925</xdr:colOff>
      <xdr:row>76</xdr:row>
      <xdr:rowOff>129986</xdr:rowOff>
    </xdr:from>
    <xdr:to>
      <xdr:col>19</xdr:col>
      <xdr:colOff>201707</xdr:colOff>
      <xdr:row>104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924A191-332F-4A4C-A4EB-10943F2BF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627528</xdr:colOff>
      <xdr:row>104</xdr:row>
      <xdr:rowOff>134471</xdr:rowOff>
    </xdr:from>
    <xdr:to>
      <xdr:col>19</xdr:col>
      <xdr:colOff>207310</xdr:colOff>
      <xdr:row>132</xdr:row>
      <xdr:rowOff>4485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0A81091-AB3F-4892-8175-E36F8D9C5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750794</xdr:colOff>
      <xdr:row>133</xdr:row>
      <xdr:rowOff>134470</xdr:rowOff>
    </xdr:from>
    <xdr:to>
      <xdr:col>19</xdr:col>
      <xdr:colOff>330576</xdr:colOff>
      <xdr:row>161</xdr:row>
      <xdr:rowOff>4484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24DBA46-A8BB-4098-9A90-69E749FAE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683558</xdr:colOff>
      <xdr:row>50</xdr:row>
      <xdr:rowOff>51546</xdr:rowOff>
    </xdr:from>
    <xdr:to>
      <xdr:col>19</xdr:col>
      <xdr:colOff>263964</xdr:colOff>
      <xdr:row>75</xdr:row>
      <xdr:rowOff>78123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99A6A0B-19D0-44D5-BF96-881E773DB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0</xdr:colOff>
      <xdr:row>46</xdr:row>
      <xdr:rowOff>0</xdr:rowOff>
    </xdr:from>
    <xdr:to>
      <xdr:col>50</xdr:col>
      <xdr:colOff>227482</xdr:colOff>
      <xdr:row>73</xdr:row>
      <xdr:rowOff>22415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37983C-216C-4698-97AE-32E66FBBD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5603</xdr:colOff>
      <xdr:row>74</xdr:row>
      <xdr:rowOff>4485</xdr:rowOff>
    </xdr:from>
    <xdr:to>
      <xdr:col>50</xdr:col>
      <xdr:colOff>233085</xdr:colOff>
      <xdr:row>101</xdr:row>
      <xdr:rowOff>26899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A168B7-F475-4F53-94F0-D6C94120B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128869</xdr:colOff>
      <xdr:row>103</xdr:row>
      <xdr:rowOff>4484</xdr:rowOff>
    </xdr:from>
    <xdr:to>
      <xdr:col>50</xdr:col>
      <xdr:colOff>356351</xdr:colOff>
      <xdr:row>130</xdr:row>
      <xdr:rowOff>26898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D1FE440-D31F-4B8A-9D10-E5F062647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9"/>
  <sheetViews>
    <sheetView tabSelected="1" topLeftCell="AI100" zoomScale="85" zoomScaleNormal="85" workbookViewId="0">
      <selection activeCell="BB75" sqref="BB75"/>
    </sheetView>
  </sheetViews>
  <sheetFormatPr defaultColWidth="11.5703125" defaultRowHeight="12.75" x14ac:dyDescent="0.2"/>
  <cols>
    <col min="1" max="1" width="11.28515625" style="1" customWidth="1"/>
    <col min="2" max="2" width="3.28515625" style="1" customWidth="1"/>
    <col min="3" max="3" width="17.42578125" style="1" customWidth="1"/>
    <col min="4" max="4" width="12.7109375" style="1" customWidth="1"/>
    <col min="5" max="5" width="18.7109375" style="2" customWidth="1"/>
    <col min="6" max="6" width="17.7109375" style="2" customWidth="1"/>
    <col min="7" max="7" width="13" style="2" customWidth="1"/>
    <col min="8" max="8" width="14.85546875" style="2" customWidth="1"/>
    <col min="10" max="10" width="21.85546875" style="1" customWidth="1"/>
    <col min="11" max="11" width="22.140625" style="1" customWidth="1"/>
  </cols>
  <sheetData>
    <row r="1" spans="1:11" x14ac:dyDescent="0.2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3"/>
      <c r="J1" s="3" t="s">
        <v>6</v>
      </c>
      <c r="K1" s="3" t="s">
        <v>7</v>
      </c>
    </row>
    <row r="2" spans="1:11" x14ac:dyDescent="0.2">
      <c r="A2" s="1" t="s">
        <v>6</v>
      </c>
      <c r="B2" s="1">
        <v>100</v>
      </c>
      <c r="C2" s="1">
        <v>8</v>
      </c>
      <c r="D2" s="1">
        <v>1E-3</v>
      </c>
      <c r="E2" s="2">
        <v>2.2058823529411801E-2</v>
      </c>
      <c r="F2" s="2">
        <v>0.183823529411765</v>
      </c>
      <c r="G2" s="2">
        <f t="shared" ref="G2:G33" si="0">IF(EXACT(G$1,A2),E2)</f>
        <v>2.2058823529411801E-2</v>
      </c>
      <c r="H2" s="2">
        <f t="shared" ref="H2:H33" si="1">IF(EXACT(H$1,A2),E2,0)</f>
        <v>0</v>
      </c>
      <c r="I2" s="1">
        <f t="shared" ref="I2:I33" si="2">RANK(E2,E$2:E$73)</f>
        <v>68</v>
      </c>
      <c r="J2" s="2">
        <f t="shared" ref="J2:J33" si="3">IF(EXACT(J$1,A2),F2)</f>
        <v>0.183823529411765</v>
      </c>
      <c r="K2" s="5">
        <f t="shared" ref="K2:K33" si="4">IF(EXACT(K$1,A2),F2,0)</f>
        <v>0</v>
      </c>
    </row>
    <row r="3" spans="1:11" s="6" customFormat="1" x14ac:dyDescent="0.2">
      <c r="A3" s="1" t="s">
        <v>6</v>
      </c>
      <c r="B3" s="1">
        <v>100</v>
      </c>
      <c r="C3" s="1">
        <v>8</v>
      </c>
      <c r="D3" s="1">
        <v>0.01</v>
      </c>
      <c r="E3" s="2">
        <v>0.20588235294117599</v>
      </c>
      <c r="F3" s="2">
        <v>0.65441176470588203</v>
      </c>
      <c r="G3" s="2">
        <f t="shared" si="0"/>
        <v>0.20588235294117599</v>
      </c>
      <c r="H3" s="2">
        <f t="shared" si="1"/>
        <v>0</v>
      </c>
      <c r="I3" s="1">
        <f t="shared" si="2"/>
        <v>25</v>
      </c>
      <c r="J3" s="2">
        <f t="shared" si="3"/>
        <v>0.65441176470588203</v>
      </c>
      <c r="K3" s="5">
        <f t="shared" si="4"/>
        <v>0</v>
      </c>
    </row>
    <row r="4" spans="1:11" s="3" customFormat="1" x14ac:dyDescent="0.2">
      <c r="A4" s="1" t="s">
        <v>6</v>
      </c>
      <c r="B4" s="1">
        <v>100</v>
      </c>
      <c r="C4" s="1">
        <v>8</v>
      </c>
      <c r="D4" s="1">
        <v>0.1</v>
      </c>
      <c r="E4" s="2">
        <v>0.19852941176470601</v>
      </c>
      <c r="F4" s="2">
        <v>0.74264705882352899</v>
      </c>
      <c r="G4" s="2">
        <f t="shared" si="0"/>
        <v>0.19852941176470601</v>
      </c>
      <c r="H4" s="2">
        <f t="shared" si="1"/>
        <v>0</v>
      </c>
      <c r="I4" s="1">
        <f t="shared" si="2"/>
        <v>28</v>
      </c>
      <c r="J4" s="2">
        <f t="shared" si="3"/>
        <v>0.74264705882352899</v>
      </c>
      <c r="K4" s="5">
        <f t="shared" si="4"/>
        <v>0</v>
      </c>
    </row>
    <row r="5" spans="1:11" s="6" customFormat="1" x14ac:dyDescent="0.2">
      <c r="A5" s="1" t="s">
        <v>6</v>
      </c>
      <c r="B5" s="1">
        <v>100</v>
      </c>
      <c r="C5" s="1">
        <v>16</v>
      </c>
      <c r="D5" s="1">
        <v>1E-3</v>
      </c>
      <c r="E5" s="2">
        <v>3.6764705882352901E-2</v>
      </c>
      <c r="F5" s="2">
        <v>0.24264705882352899</v>
      </c>
      <c r="G5" s="2">
        <f t="shared" si="0"/>
        <v>3.6764705882352901E-2</v>
      </c>
      <c r="H5" s="2">
        <f t="shared" si="1"/>
        <v>0</v>
      </c>
      <c r="I5" s="1">
        <f t="shared" si="2"/>
        <v>57</v>
      </c>
      <c r="J5" s="2">
        <f t="shared" si="3"/>
        <v>0.24264705882352899</v>
      </c>
      <c r="K5" s="5">
        <f t="shared" si="4"/>
        <v>0</v>
      </c>
    </row>
    <row r="6" spans="1:11" s="3" customFormat="1" x14ac:dyDescent="0.2">
      <c r="A6" s="1" t="s">
        <v>6</v>
      </c>
      <c r="B6" s="1">
        <v>100</v>
      </c>
      <c r="C6" s="1">
        <v>16</v>
      </c>
      <c r="D6" s="1">
        <v>0.01</v>
      </c>
      <c r="E6" s="2">
        <v>0.110294117647059</v>
      </c>
      <c r="F6" s="2">
        <v>0.47794117647058798</v>
      </c>
      <c r="G6" s="2">
        <f t="shared" si="0"/>
        <v>0.110294117647059</v>
      </c>
      <c r="H6" s="2">
        <f t="shared" si="1"/>
        <v>0</v>
      </c>
      <c r="I6" s="1">
        <f t="shared" si="2"/>
        <v>36</v>
      </c>
      <c r="J6" s="2">
        <f t="shared" si="3"/>
        <v>0.47794117647058798</v>
      </c>
      <c r="K6" s="5">
        <f t="shared" si="4"/>
        <v>0</v>
      </c>
    </row>
    <row r="7" spans="1:11" s="6" customFormat="1" x14ac:dyDescent="0.2">
      <c r="A7" s="6" t="s">
        <v>6</v>
      </c>
      <c r="B7" s="6">
        <v>100</v>
      </c>
      <c r="C7" s="6">
        <v>16</v>
      </c>
      <c r="D7" s="6">
        <v>0.1</v>
      </c>
      <c r="E7" s="7">
        <v>0.27941176470588203</v>
      </c>
      <c r="F7" s="7">
        <v>0.77941176470588203</v>
      </c>
      <c r="G7" s="7">
        <f t="shared" si="0"/>
        <v>0.27941176470588203</v>
      </c>
      <c r="H7" s="7">
        <f t="shared" si="1"/>
        <v>0</v>
      </c>
      <c r="I7" s="1">
        <f t="shared" si="2"/>
        <v>7</v>
      </c>
      <c r="J7" s="7">
        <f t="shared" si="3"/>
        <v>0.77941176470588203</v>
      </c>
      <c r="K7" s="8">
        <f t="shared" si="4"/>
        <v>0</v>
      </c>
    </row>
    <row r="8" spans="1:11" x14ac:dyDescent="0.2">
      <c r="A8" s="1" t="s">
        <v>6</v>
      </c>
      <c r="B8" s="1">
        <v>100</v>
      </c>
      <c r="C8" s="1">
        <v>32</v>
      </c>
      <c r="D8" s="1">
        <v>1E-3</v>
      </c>
      <c r="E8" s="2">
        <v>4.4117647058823498E-2</v>
      </c>
      <c r="F8" s="2">
        <v>0.14705882352941199</v>
      </c>
      <c r="G8" s="2">
        <f t="shared" si="0"/>
        <v>4.4117647058823498E-2</v>
      </c>
      <c r="H8" s="2">
        <f t="shared" si="1"/>
        <v>0</v>
      </c>
      <c r="I8" s="1">
        <f t="shared" si="2"/>
        <v>49</v>
      </c>
      <c r="J8" s="2">
        <f t="shared" si="3"/>
        <v>0.14705882352941199</v>
      </c>
      <c r="K8" s="5">
        <f t="shared" si="4"/>
        <v>0</v>
      </c>
    </row>
    <row r="9" spans="1:11" x14ac:dyDescent="0.2">
      <c r="A9" s="1" t="s">
        <v>6</v>
      </c>
      <c r="B9" s="1">
        <v>100</v>
      </c>
      <c r="C9" s="1">
        <v>32</v>
      </c>
      <c r="D9" s="1">
        <v>0.01</v>
      </c>
      <c r="E9" s="2">
        <v>9.5588235294117599E-2</v>
      </c>
      <c r="F9" s="2">
        <v>0.26470588235294101</v>
      </c>
      <c r="G9" s="2">
        <f t="shared" si="0"/>
        <v>9.5588235294117599E-2</v>
      </c>
      <c r="H9" s="2">
        <f t="shared" si="1"/>
        <v>0</v>
      </c>
      <c r="I9" s="1">
        <f t="shared" si="2"/>
        <v>40</v>
      </c>
      <c r="J9" s="2">
        <f t="shared" si="3"/>
        <v>0.26470588235294101</v>
      </c>
      <c r="K9" s="5">
        <f t="shared" si="4"/>
        <v>0</v>
      </c>
    </row>
    <row r="10" spans="1:11" x14ac:dyDescent="0.2">
      <c r="A10" s="1" t="s">
        <v>6</v>
      </c>
      <c r="B10" s="1">
        <v>100</v>
      </c>
      <c r="C10" s="1">
        <v>32</v>
      </c>
      <c r="D10" s="1">
        <v>0.1</v>
      </c>
      <c r="E10" s="2">
        <v>0.22794117647058801</v>
      </c>
      <c r="F10" s="2">
        <v>0.77941176470588203</v>
      </c>
      <c r="G10" s="2">
        <f t="shared" si="0"/>
        <v>0.22794117647058801</v>
      </c>
      <c r="H10" s="2">
        <f t="shared" si="1"/>
        <v>0</v>
      </c>
      <c r="I10" s="1">
        <f t="shared" si="2"/>
        <v>19</v>
      </c>
      <c r="J10" s="2">
        <f t="shared" si="3"/>
        <v>0.77941176470588203</v>
      </c>
      <c r="K10" s="5">
        <f t="shared" si="4"/>
        <v>0</v>
      </c>
    </row>
    <row r="11" spans="1:11" s="6" customFormat="1" x14ac:dyDescent="0.2">
      <c r="A11" s="1" t="s">
        <v>6</v>
      </c>
      <c r="B11" s="1">
        <v>100</v>
      </c>
      <c r="C11" s="1">
        <v>64</v>
      </c>
      <c r="D11" s="1">
        <v>1E-3</v>
      </c>
      <c r="E11" s="2">
        <v>3.6764705882352901E-2</v>
      </c>
      <c r="F11" s="2">
        <v>0.16911764705882401</v>
      </c>
      <c r="G11" s="2">
        <f t="shared" si="0"/>
        <v>3.6764705882352901E-2</v>
      </c>
      <c r="H11" s="2">
        <f t="shared" si="1"/>
        <v>0</v>
      </c>
      <c r="I11" s="1">
        <f t="shared" si="2"/>
        <v>57</v>
      </c>
      <c r="J11" s="2">
        <f t="shared" si="3"/>
        <v>0.16911764705882401</v>
      </c>
      <c r="K11" s="5">
        <f t="shared" si="4"/>
        <v>0</v>
      </c>
    </row>
    <row r="12" spans="1:11" x14ac:dyDescent="0.2">
      <c r="A12" s="1" t="s">
        <v>6</v>
      </c>
      <c r="B12" s="1">
        <v>100</v>
      </c>
      <c r="C12" s="1">
        <v>64</v>
      </c>
      <c r="D12" s="1">
        <v>0.01</v>
      </c>
      <c r="E12" s="2">
        <v>4.4117647058823498E-2</v>
      </c>
      <c r="F12" s="2">
        <v>0.161764705882353</v>
      </c>
      <c r="G12" s="2">
        <f t="shared" si="0"/>
        <v>4.4117647058823498E-2</v>
      </c>
      <c r="H12" s="2">
        <f t="shared" si="1"/>
        <v>0</v>
      </c>
      <c r="I12" s="1">
        <f t="shared" si="2"/>
        <v>49</v>
      </c>
      <c r="J12" s="2">
        <f t="shared" si="3"/>
        <v>0.161764705882353</v>
      </c>
      <c r="K12" s="5">
        <f t="shared" si="4"/>
        <v>0</v>
      </c>
    </row>
    <row r="13" spans="1:11" s="3" customFormat="1" x14ac:dyDescent="0.2">
      <c r="A13" s="6" t="s">
        <v>6</v>
      </c>
      <c r="B13" s="3">
        <v>100</v>
      </c>
      <c r="C13" s="3">
        <v>64</v>
      </c>
      <c r="D13" s="3">
        <v>0.1</v>
      </c>
      <c r="E13" s="4">
        <v>0.25735294117647101</v>
      </c>
      <c r="F13" s="4">
        <v>0.77205882352941202</v>
      </c>
      <c r="G13" s="4">
        <f t="shared" si="0"/>
        <v>0.25735294117647101</v>
      </c>
      <c r="H13" s="4">
        <f t="shared" si="1"/>
        <v>0</v>
      </c>
      <c r="I13" s="1">
        <f t="shared" si="2"/>
        <v>12</v>
      </c>
      <c r="J13" s="4">
        <f t="shared" si="3"/>
        <v>0.77205882352941202</v>
      </c>
      <c r="K13" s="9">
        <f t="shared" si="4"/>
        <v>0</v>
      </c>
    </row>
    <row r="14" spans="1:11" x14ac:dyDescent="0.2">
      <c r="A14" s="1" t="s">
        <v>6</v>
      </c>
      <c r="B14" s="1">
        <v>250</v>
      </c>
      <c r="C14" s="1">
        <v>8</v>
      </c>
      <c r="D14" s="1">
        <v>1E-3</v>
      </c>
      <c r="E14" s="2">
        <v>2.2058823529411801E-2</v>
      </c>
      <c r="F14" s="2">
        <v>0.183823529411765</v>
      </c>
      <c r="G14" s="2">
        <f t="shared" si="0"/>
        <v>2.2058823529411801E-2</v>
      </c>
      <c r="H14" s="2">
        <f t="shared" si="1"/>
        <v>0</v>
      </c>
      <c r="I14" s="1">
        <f t="shared" si="2"/>
        <v>68</v>
      </c>
      <c r="J14" s="2">
        <f t="shared" si="3"/>
        <v>0.183823529411765</v>
      </c>
      <c r="K14" s="5">
        <f t="shared" si="4"/>
        <v>0</v>
      </c>
    </row>
    <row r="15" spans="1:11" s="6" customFormat="1" x14ac:dyDescent="0.2">
      <c r="A15" s="1" t="s">
        <v>6</v>
      </c>
      <c r="B15" s="1">
        <v>250</v>
      </c>
      <c r="C15" s="1">
        <v>8</v>
      </c>
      <c r="D15" s="1">
        <v>0.01</v>
      </c>
      <c r="E15" s="2">
        <v>0.213235294117647</v>
      </c>
      <c r="F15" s="2">
        <v>0.61764705882352899</v>
      </c>
      <c r="G15" s="2">
        <f t="shared" si="0"/>
        <v>0.213235294117647</v>
      </c>
      <c r="H15" s="2">
        <f t="shared" si="1"/>
        <v>0</v>
      </c>
      <c r="I15" s="1">
        <f t="shared" si="2"/>
        <v>22</v>
      </c>
      <c r="J15" s="2">
        <f t="shared" si="3"/>
        <v>0.61764705882352899</v>
      </c>
      <c r="K15" s="5">
        <f t="shared" si="4"/>
        <v>0</v>
      </c>
    </row>
    <row r="16" spans="1:11" x14ac:dyDescent="0.2">
      <c r="A16" s="1" t="s">
        <v>6</v>
      </c>
      <c r="B16" s="1">
        <v>250</v>
      </c>
      <c r="C16" s="1">
        <v>8</v>
      </c>
      <c r="D16" s="1">
        <v>0.1</v>
      </c>
      <c r="E16" s="2">
        <v>0.19852941176470601</v>
      </c>
      <c r="F16" s="2">
        <v>0.74264705882352899</v>
      </c>
      <c r="G16" s="2">
        <f t="shared" si="0"/>
        <v>0.19852941176470601</v>
      </c>
      <c r="H16" s="2">
        <f t="shared" si="1"/>
        <v>0</v>
      </c>
      <c r="I16" s="1">
        <f t="shared" si="2"/>
        <v>28</v>
      </c>
      <c r="J16" s="2">
        <f t="shared" si="3"/>
        <v>0.74264705882352899</v>
      </c>
      <c r="K16" s="5">
        <f t="shared" si="4"/>
        <v>0</v>
      </c>
    </row>
    <row r="17" spans="1:11" x14ac:dyDescent="0.2">
      <c r="A17" s="1" t="s">
        <v>6</v>
      </c>
      <c r="B17" s="1">
        <v>250</v>
      </c>
      <c r="C17" s="1">
        <v>16</v>
      </c>
      <c r="D17" s="1">
        <v>1E-3</v>
      </c>
      <c r="E17" s="2">
        <v>3.6764705882352901E-2</v>
      </c>
      <c r="F17" s="2">
        <v>0.24264705882352899</v>
      </c>
      <c r="G17" s="2">
        <f t="shared" si="0"/>
        <v>3.6764705882352901E-2</v>
      </c>
      <c r="H17" s="2">
        <f t="shared" si="1"/>
        <v>0</v>
      </c>
      <c r="I17" s="1">
        <f t="shared" si="2"/>
        <v>57</v>
      </c>
      <c r="J17" s="2">
        <f t="shared" si="3"/>
        <v>0.24264705882352899</v>
      </c>
      <c r="K17" s="5">
        <f t="shared" si="4"/>
        <v>0</v>
      </c>
    </row>
    <row r="18" spans="1:11" x14ac:dyDescent="0.2">
      <c r="A18" s="1" t="s">
        <v>6</v>
      </c>
      <c r="B18" s="1">
        <v>250</v>
      </c>
      <c r="C18" s="1">
        <v>16</v>
      </c>
      <c r="D18" s="1">
        <v>0.01</v>
      </c>
      <c r="E18" s="2">
        <v>0.110294117647059</v>
      </c>
      <c r="F18" s="2">
        <v>0.47794117647058798</v>
      </c>
      <c r="G18" s="2">
        <f t="shared" si="0"/>
        <v>0.110294117647059</v>
      </c>
      <c r="H18" s="2">
        <f t="shared" si="1"/>
        <v>0</v>
      </c>
      <c r="I18" s="1">
        <f t="shared" si="2"/>
        <v>36</v>
      </c>
      <c r="J18" s="2">
        <f t="shared" si="3"/>
        <v>0.47794117647058798</v>
      </c>
      <c r="K18" s="5">
        <f t="shared" si="4"/>
        <v>0</v>
      </c>
    </row>
    <row r="19" spans="1:11" x14ac:dyDescent="0.2">
      <c r="A19" s="6" t="s">
        <v>6</v>
      </c>
      <c r="B19" s="6">
        <v>250</v>
      </c>
      <c r="C19" s="6">
        <v>16</v>
      </c>
      <c r="D19" s="6">
        <v>0.1</v>
      </c>
      <c r="E19" s="7">
        <v>0.26470588235294101</v>
      </c>
      <c r="F19" s="7">
        <v>0.75735294117647101</v>
      </c>
      <c r="G19" s="7">
        <f t="shared" si="0"/>
        <v>0.26470588235294101</v>
      </c>
      <c r="H19" s="7">
        <f t="shared" si="1"/>
        <v>0</v>
      </c>
      <c r="I19" s="1">
        <f t="shared" si="2"/>
        <v>10</v>
      </c>
      <c r="J19" s="7">
        <f t="shared" si="3"/>
        <v>0.75735294117647101</v>
      </c>
      <c r="K19" s="8">
        <f t="shared" si="4"/>
        <v>0</v>
      </c>
    </row>
    <row r="20" spans="1:11" x14ac:dyDescent="0.2">
      <c r="A20" s="1" t="s">
        <v>6</v>
      </c>
      <c r="B20" s="1">
        <v>250</v>
      </c>
      <c r="C20" s="1">
        <v>32</v>
      </c>
      <c r="D20" s="1">
        <v>1E-3</v>
      </c>
      <c r="E20" s="2">
        <v>4.4117647058823498E-2</v>
      </c>
      <c r="F20" s="2">
        <v>0.14705882352941199</v>
      </c>
      <c r="G20" s="2">
        <f t="shared" si="0"/>
        <v>4.4117647058823498E-2</v>
      </c>
      <c r="H20" s="2">
        <f t="shared" si="1"/>
        <v>0</v>
      </c>
      <c r="I20" s="1">
        <f t="shared" si="2"/>
        <v>49</v>
      </c>
      <c r="J20" s="2">
        <f t="shared" si="3"/>
        <v>0.14705882352941199</v>
      </c>
      <c r="K20" s="5">
        <f t="shared" si="4"/>
        <v>0</v>
      </c>
    </row>
    <row r="21" spans="1:11" x14ac:dyDescent="0.2">
      <c r="A21" s="1" t="s">
        <v>6</v>
      </c>
      <c r="B21" s="1">
        <v>250</v>
      </c>
      <c r="C21" s="1">
        <v>32</v>
      </c>
      <c r="D21" s="1">
        <v>0.01</v>
      </c>
      <c r="E21" s="2">
        <v>9.5588235294117599E-2</v>
      </c>
      <c r="F21" s="2">
        <v>0.26470588235294101</v>
      </c>
      <c r="G21" s="2">
        <f t="shared" si="0"/>
        <v>9.5588235294117599E-2</v>
      </c>
      <c r="H21" s="2">
        <f t="shared" si="1"/>
        <v>0</v>
      </c>
      <c r="I21" s="1">
        <f t="shared" si="2"/>
        <v>40</v>
      </c>
      <c r="J21" s="2">
        <f t="shared" si="3"/>
        <v>0.26470588235294101</v>
      </c>
      <c r="K21" s="5">
        <f t="shared" si="4"/>
        <v>0</v>
      </c>
    </row>
    <row r="22" spans="1:11" x14ac:dyDescent="0.2">
      <c r="A22" s="1" t="s">
        <v>6</v>
      </c>
      <c r="B22" s="1">
        <v>250</v>
      </c>
      <c r="C22" s="1">
        <v>32</v>
      </c>
      <c r="D22" s="1">
        <v>0.1</v>
      </c>
      <c r="E22" s="2">
        <v>0.22794117647058801</v>
      </c>
      <c r="F22" s="2">
        <v>0.77941176470588203</v>
      </c>
      <c r="G22" s="2">
        <f t="shared" si="0"/>
        <v>0.22794117647058801</v>
      </c>
      <c r="H22" s="2">
        <f t="shared" si="1"/>
        <v>0</v>
      </c>
      <c r="I22" s="1">
        <f t="shared" si="2"/>
        <v>19</v>
      </c>
      <c r="J22" s="2">
        <f t="shared" si="3"/>
        <v>0.77941176470588203</v>
      </c>
      <c r="K22" s="5">
        <f t="shared" si="4"/>
        <v>0</v>
      </c>
    </row>
    <row r="23" spans="1:11" x14ac:dyDescent="0.2">
      <c r="A23" s="1" t="s">
        <v>6</v>
      </c>
      <c r="B23" s="1">
        <v>250</v>
      </c>
      <c r="C23" s="1">
        <v>64</v>
      </c>
      <c r="D23" s="1">
        <v>1E-3</v>
      </c>
      <c r="E23" s="2">
        <v>3.6764705882352901E-2</v>
      </c>
      <c r="F23" s="2">
        <v>0.16911764705882401</v>
      </c>
      <c r="G23" s="2">
        <f t="shared" si="0"/>
        <v>3.6764705882352901E-2</v>
      </c>
      <c r="H23" s="2">
        <f t="shared" si="1"/>
        <v>0</v>
      </c>
      <c r="I23" s="1">
        <f t="shared" si="2"/>
        <v>57</v>
      </c>
      <c r="J23" s="2">
        <f t="shared" si="3"/>
        <v>0.16911764705882401</v>
      </c>
      <c r="K23" s="5">
        <f t="shared" si="4"/>
        <v>0</v>
      </c>
    </row>
    <row r="24" spans="1:11" x14ac:dyDescent="0.2">
      <c r="A24" s="1" t="s">
        <v>6</v>
      </c>
      <c r="B24" s="1">
        <v>250</v>
      </c>
      <c r="C24" s="1">
        <v>64</v>
      </c>
      <c r="D24" s="1">
        <v>0.01</v>
      </c>
      <c r="E24" s="2">
        <v>4.4117647058823498E-2</v>
      </c>
      <c r="F24" s="2">
        <v>0.161764705882353</v>
      </c>
      <c r="G24" s="2">
        <f t="shared" si="0"/>
        <v>4.4117647058823498E-2</v>
      </c>
      <c r="H24" s="2">
        <f t="shared" si="1"/>
        <v>0</v>
      </c>
      <c r="I24" s="1">
        <f t="shared" si="2"/>
        <v>49</v>
      </c>
      <c r="J24" s="2">
        <f t="shared" si="3"/>
        <v>0.161764705882353</v>
      </c>
      <c r="K24" s="5">
        <f t="shared" si="4"/>
        <v>0</v>
      </c>
    </row>
    <row r="25" spans="1:11" x14ac:dyDescent="0.2">
      <c r="A25" s="6" t="s">
        <v>6</v>
      </c>
      <c r="B25" s="1">
        <v>250</v>
      </c>
      <c r="C25" s="1">
        <v>64</v>
      </c>
      <c r="D25" s="1">
        <v>0.1</v>
      </c>
      <c r="E25" s="2">
        <v>0.24264705882352899</v>
      </c>
      <c r="F25" s="2">
        <v>0.75</v>
      </c>
      <c r="G25" s="2">
        <f t="shared" si="0"/>
        <v>0.24264705882352899</v>
      </c>
      <c r="H25" s="2">
        <f t="shared" si="1"/>
        <v>0</v>
      </c>
      <c r="I25" s="1">
        <f t="shared" si="2"/>
        <v>16</v>
      </c>
      <c r="J25" s="2">
        <f t="shared" si="3"/>
        <v>0.75</v>
      </c>
      <c r="K25" s="5">
        <f t="shared" si="4"/>
        <v>0</v>
      </c>
    </row>
    <row r="26" spans="1:11" x14ac:dyDescent="0.2">
      <c r="A26" s="1" t="s">
        <v>6</v>
      </c>
      <c r="B26" s="1">
        <v>500</v>
      </c>
      <c r="C26" s="1">
        <v>8</v>
      </c>
      <c r="D26" s="1">
        <v>1E-3</v>
      </c>
      <c r="E26" s="2">
        <v>2.2058823529411801E-2</v>
      </c>
      <c r="F26" s="2">
        <v>0.183823529411765</v>
      </c>
      <c r="G26" s="2">
        <f t="shared" si="0"/>
        <v>2.2058823529411801E-2</v>
      </c>
      <c r="H26" s="2">
        <f t="shared" si="1"/>
        <v>0</v>
      </c>
      <c r="I26" s="1">
        <f t="shared" si="2"/>
        <v>68</v>
      </c>
      <c r="J26" s="2">
        <f t="shared" si="3"/>
        <v>0.183823529411765</v>
      </c>
      <c r="K26" s="5">
        <f t="shared" si="4"/>
        <v>0</v>
      </c>
    </row>
    <row r="27" spans="1:11" x14ac:dyDescent="0.2">
      <c r="A27" s="1" t="s">
        <v>6</v>
      </c>
      <c r="B27" s="1">
        <v>500</v>
      </c>
      <c r="C27" s="1">
        <v>8</v>
      </c>
      <c r="D27" s="1">
        <v>0.01</v>
      </c>
      <c r="E27" s="2">
        <v>0.213235294117647</v>
      </c>
      <c r="F27" s="2">
        <v>0.61764705882352899</v>
      </c>
      <c r="G27" s="2">
        <f t="shared" si="0"/>
        <v>0.213235294117647</v>
      </c>
      <c r="H27" s="2">
        <f t="shared" si="1"/>
        <v>0</v>
      </c>
      <c r="I27" s="1">
        <f t="shared" si="2"/>
        <v>22</v>
      </c>
      <c r="J27" s="2">
        <f t="shared" si="3"/>
        <v>0.61764705882352899</v>
      </c>
      <c r="K27" s="5">
        <f t="shared" si="4"/>
        <v>0</v>
      </c>
    </row>
    <row r="28" spans="1:11" x14ac:dyDescent="0.2">
      <c r="A28" s="1" t="s">
        <v>6</v>
      </c>
      <c r="B28" s="1">
        <v>500</v>
      </c>
      <c r="C28" s="1">
        <v>8</v>
      </c>
      <c r="D28" s="1">
        <v>0.1</v>
      </c>
      <c r="E28" s="2">
        <v>0.183823529411765</v>
      </c>
      <c r="F28" s="2">
        <v>0.75735294117647101</v>
      </c>
      <c r="G28" s="2">
        <f t="shared" si="0"/>
        <v>0.183823529411765</v>
      </c>
      <c r="H28" s="2">
        <f t="shared" si="1"/>
        <v>0</v>
      </c>
      <c r="I28" s="1">
        <f t="shared" si="2"/>
        <v>32</v>
      </c>
      <c r="J28" s="2">
        <f t="shared" si="3"/>
        <v>0.75735294117647101</v>
      </c>
      <c r="K28" s="5">
        <f t="shared" si="4"/>
        <v>0</v>
      </c>
    </row>
    <row r="29" spans="1:11" x14ac:dyDescent="0.2">
      <c r="A29" s="1" t="s">
        <v>6</v>
      </c>
      <c r="B29" s="1">
        <v>500</v>
      </c>
      <c r="C29" s="1">
        <v>16</v>
      </c>
      <c r="D29" s="1">
        <v>1E-3</v>
      </c>
      <c r="E29" s="2">
        <v>3.6764705882352901E-2</v>
      </c>
      <c r="F29" s="2">
        <v>0.24264705882352899</v>
      </c>
      <c r="G29" s="2">
        <f t="shared" si="0"/>
        <v>3.6764705882352901E-2</v>
      </c>
      <c r="H29" s="2">
        <f t="shared" si="1"/>
        <v>0</v>
      </c>
      <c r="I29" s="1">
        <f t="shared" si="2"/>
        <v>57</v>
      </c>
      <c r="J29" s="2">
        <f t="shared" si="3"/>
        <v>0.24264705882352899</v>
      </c>
      <c r="K29" s="5">
        <f t="shared" si="4"/>
        <v>0</v>
      </c>
    </row>
    <row r="30" spans="1:11" x14ac:dyDescent="0.2">
      <c r="A30" s="1" t="s">
        <v>6</v>
      </c>
      <c r="B30" s="1">
        <v>500</v>
      </c>
      <c r="C30" s="1">
        <v>16</v>
      </c>
      <c r="D30" s="1">
        <v>0.01</v>
      </c>
      <c r="E30" s="2">
        <v>9.5588235294117599E-2</v>
      </c>
      <c r="F30" s="2">
        <v>0.46323529411764702</v>
      </c>
      <c r="G30" s="2">
        <f t="shared" si="0"/>
        <v>9.5588235294117599E-2</v>
      </c>
      <c r="H30" s="2">
        <f t="shared" si="1"/>
        <v>0</v>
      </c>
      <c r="I30" s="1">
        <f t="shared" si="2"/>
        <v>40</v>
      </c>
      <c r="J30" s="2">
        <f t="shared" si="3"/>
        <v>0.46323529411764702</v>
      </c>
      <c r="K30" s="5">
        <f t="shared" si="4"/>
        <v>0</v>
      </c>
    </row>
    <row r="31" spans="1:11" x14ac:dyDescent="0.2">
      <c r="A31" s="6" t="s">
        <v>6</v>
      </c>
      <c r="B31" s="6">
        <v>500</v>
      </c>
      <c r="C31" s="6">
        <v>16</v>
      </c>
      <c r="D31" s="6">
        <v>0.1</v>
      </c>
      <c r="E31" s="7">
        <v>0.25</v>
      </c>
      <c r="F31" s="7">
        <v>0.75735294117647101</v>
      </c>
      <c r="G31" s="7">
        <f t="shared" si="0"/>
        <v>0.25</v>
      </c>
      <c r="H31" s="7">
        <f t="shared" si="1"/>
        <v>0</v>
      </c>
      <c r="I31" s="1">
        <f t="shared" si="2"/>
        <v>14</v>
      </c>
      <c r="J31" s="7">
        <f t="shared" si="3"/>
        <v>0.75735294117647101</v>
      </c>
      <c r="K31" s="8">
        <f t="shared" si="4"/>
        <v>0</v>
      </c>
    </row>
    <row r="32" spans="1:11" x14ac:dyDescent="0.2">
      <c r="A32" s="1" t="s">
        <v>6</v>
      </c>
      <c r="B32" s="1">
        <v>500</v>
      </c>
      <c r="C32" s="1">
        <v>32</v>
      </c>
      <c r="D32" s="1">
        <v>1E-3</v>
      </c>
      <c r="E32" s="2">
        <v>4.4117647058823498E-2</v>
      </c>
      <c r="F32" s="2">
        <v>0.14705882352941199</v>
      </c>
      <c r="G32" s="2">
        <f t="shared" si="0"/>
        <v>4.4117647058823498E-2</v>
      </c>
      <c r="H32" s="2">
        <f t="shared" si="1"/>
        <v>0</v>
      </c>
      <c r="I32" s="1">
        <f t="shared" si="2"/>
        <v>49</v>
      </c>
      <c r="J32" s="2">
        <f t="shared" si="3"/>
        <v>0.14705882352941199</v>
      </c>
      <c r="K32" s="5">
        <f t="shared" si="4"/>
        <v>0</v>
      </c>
    </row>
    <row r="33" spans="1:11" x14ac:dyDescent="0.2">
      <c r="A33" s="1" t="s">
        <v>6</v>
      </c>
      <c r="B33" s="1">
        <v>500</v>
      </c>
      <c r="C33" s="1">
        <v>32</v>
      </c>
      <c r="D33" s="1">
        <v>0.01</v>
      </c>
      <c r="E33" s="2">
        <v>9.5588235294117599E-2</v>
      </c>
      <c r="F33" s="2">
        <v>0.26470588235294101</v>
      </c>
      <c r="G33" s="2">
        <f t="shared" si="0"/>
        <v>9.5588235294117599E-2</v>
      </c>
      <c r="H33" s="2">
        <f t="shared" si="1"/>
        <v>0</v>
      </c>
      <c r="I33" s="1">
        <f t="shared" si="2"/>
        <v>40</v>
      </c>
      <c r="J33" s="2">
        <f t="shared" si="3"/>
        <v>0.26470588235294101</v>
      </c>
      <c r="K33" s="5">
        <f t="shared" si="4"/>
        <v>0</v>
      </c>
    </row>
    <row r="34" spans="1:11" x14ac:dyDescent="0.2">
      <c r="A34" s="1" t="s">
        <v>6</v>
      </c>
      <c r="B34" s="1">
        <v>500</v>
      </c>
      <c r="C34" s="1">
        <v>32</v>
      </c>
      <c r="D34" s="1">
        <v>0.1</v>
      </c>
      <c r="E34" s="2">
        <v>0.22794117647058801</v>
      </c>
      <c r="F34" s="2">
        <v>0.77941176470588203</v>
      </c>
      <c r="G34" s="2">
        <f t="shared" ref="G34:G65" si="5">IF(EXACT(G$1,A34),E34)</f>
        <v>0.22794117647058801</v>
      </c>
      <c r="H34" s="2">
        <f t="shared" ref="H34:H65" si="6">IF(EXACT(H$1,A34),E34,0)</f>
        <v>0</v>
      </c>
      <c r="I34" s="1">
        <f t="shared" ref="I34:I65" si="7">RANK(E34,E$2:E$73)</f>
        <v>19</v>
      </c>
      <c r="J34" s="2">
        <f t="shared" ref="J34:J65" si="8">IF(EXACT(J$1,A34),F34)</f>
        <v>0.77941176470588203</v>
      </c>
      <c r="K34" s="5">
        <f t="shared" ref="K34:K65" si="9">IF(EXACT(K$1,A34),F34,0)</f>
        <v>0</v>
      </c>
    </row>
    <row r="35" spans="1:11" x14ac:dyDescent="0.2">
      <c r="A35" s="1" t="s">
        <v>6</v>
      </c>
      <c r="B35" s="1">
        <v>500</v>
      </c>
      <c r="C35" s="1">
        <v>64</v>
      </c>
      <c r="D35" s="1">
        <v>1E-3</v>
      </c>
      <c r="E35" s="2">
        <v>3.6764705882352901E-2</v>
      </c>
      <c r="F35" s="2">
        <v>0.16911764705882401</v>
      </c>
      <c r="G35" s="2">
        <f t="shared" si="5"/>
        <v>3.6764705882352901E-2</v>
      </c>
      <c r="H35" s="2">
        <f t="shared" si="6"/>
        <v>0</v>
      </c>
      <c r="I35" s="1">
        <f t="shared" si="7"/>
        <v>57</v>
      </c>
      <c r="J35" s="2">
        <f t="shared" si="8"/>
        <v>0.16911764705882401</v>
      </c>
      <c r="K35" s="5">
        <f t="shared" si="9"/>
        <v>0</v>
      </c>
    </row>
    <row r="36" spans="1:11" x14ac:dyDescent="0.2">
      <c r="A36" s="1" t="s">
        <v>6</v>
      </c>
      <c r="B36" s="1">
        <v>500</v>
      </c>
      <c r="C36" s="1">
        <v>64</v>
      </c>
      <c r="D36" s="1">
        <v>0.01</v>
      </c>
      <c r="E36" s="2">
        <v>4.4117647058823498E-2</v>
      </c>
      <c r="F36" s="2">
        <v>0.161764705882353</v>
      </c>
      <c r="G36" s="2">
        <f t="shared" si="5"/>
        <v>4.4117647058823498E-2</v>
      </c>
      <c r="H36" s="2">
        <f t="shared" si="6"/>
        <v>0</v>
      </c>
      <c r="I36" s="1">
        <f t="shared" si="7"/>
        <v>49</v>
      </c>
      <c r="J36" s="2">
        <f t="shared" si="8"/>
        <v>0.161764705882353</v>
      </c>
      <c r="K36" s="5">
        <f t="shared" si="9"/>
        <v>0</v>
      </c>
    </row>
    <row r="37" spans="1:11" x14ac:dyDescent="0.2">
      <c r="A37" s="6" t="s">
        <v>6</v>
      </c>
      <c r="B37" s="1">
        <v>500</v>
      </c>
      <c r="C37" s="1">
        <v>64</v>
      </c>
      <c r="D37" s="1">
        <v>0.1</v>
      </c>
      <c r="E37" s="2">
        <v>0.24264705882352899</v>
      </c>
      <c r="F37" s="2">
        <v>0.75</v>
      </c>
      <c r="G37" s="2">
        <f t="shared" si="5"/>
        <v>0.24264705882352899</v>
      </c>
      <c r="H37" s="2">
        <f t="shared" si="6"/>
        <v>0</v>
      </c>
      <c r="I37" s="1">
        <f t="shared" si="7"/>
        <v>16</v>
      </c>
      <c r="J37" s="2">
        <f t="shared" si="8"/>
        <v>0.75</v>
      </c>
      <c r="K37" s="5">
        <f t="shared" si="9"/>
        <v>0</v>
      </c>
    </row>
    <row r="38" spans="1:11" x14ac:dyDescent="0.2">
      <c r="A38" s="1" t="s">
        <v>7</v>
      </c>
      <c r="B38" s="1">
        <v>100</v>
      </c>
      <c r="C38" s="1">
        <v>8</v>
      </c>
      <c r="D38" s="1">
        <v>1E-3</v>
      </c>
      <c r="E38" s="2">
        <v>5.8823529411764698E-2</v>
      </c>
      <c r="F38" s="2">
        <v>0.27205882352941202</v>
      </c>
      <c r="G38" s="2" t="b">
        <f t="shared" si="5"/>
        <v>0</v>
      </c>
      <c r="H38" s="2">
        <f t="shared" si="6"/>
        <v>5.8823529411764698E-2</v>
      </c>
      <c r="I38" s="1">
        <f t="shared" si="7"/>
        <v>46</v>
      </c>
      <c r="J38" s="10" t="b">
        <f t="shared" si="8"/>
        <v>0</v>
      </c>
      <c r="K38" s="2">
        <f t="shared" si="9"/>
        <v>0.27205882352941202</v>
      </c>
    </row>
    <row r="39" spans="1:11" x14ac:dyDescent="0.2">
      <c r="A39" s="1" t="s">
        <v>7</v>
      </c>
      <c r="B39" s="1">
        <v>100</v>
      </c>
      <c r="C39" s="1">
        <v>8</v>
      </c>
      <c r="D39" s="1">
        <v>0.01</v>
      </c>
      <c r="E39" s="2">
        <v>0.28676470588235298</v>
      </c>
      <c r="F39" s="2">
        <v>0.73529411764705899</v>
      </c>
      <c r="G39" s="2" t="b">
        <f t="shared" si="5"/>
        <v>0</v>
      </c>
      <c r="H39" s="2">
        <f t="shared" si="6"/>
        <v>0.28676470588235298</v>
      </c>
      <c r="I39" s="1">
        <f t="shared" si="7"/>
        <v>6</v>
      </c>
      <c r="J39" s="10" t="b">
        <f t="shared" si="8"/>
        <v>0</v>
      </c>
      <c r="K39" s="2">
        <f t="shared" si="9"/>
        <v>0.73529411764705899</v>
      </c>
    </row>
    <row r="40" spans="1:11" s="6" customFormat="1" x14ac:dyDescent="0.2">
      <c r="A40" s="6" t="s">
        <v>7</v>
      </c>
      <c r="B40" s="3">
        <v>100</v>
      </c>
      <c r="C40" s="3">
        <v>8</v>
      </c>
      <c r="D40" s="3">
        <v>0.1</v>
      </c>
      <c r="E40" s="4">
        <v>0.30147058823529399</v>
      </c>
      <c r="F40" s="4">
        <v>0.75</v>
      </c>
      <c r="G40" s="4" t="b">
        <f t="shared" si="5"/>
        <v>0</v>
      </c>
      <c r="H40" s="4">
        <f t="shared" si="6"/>
        <v>0.30147058823529399</v>
      </c>
      <c r="I40" s="1">
        <f t="shared" si="7"/>
        <v>3</v>
      </c>
      <c r="J40" s="11" t="b">
        <f t="shared" si="8"/>
        <v>0</v>
      </c>
      <c r="K40" s="4">
        <f t="shared" si="9"/>
        <v>0.75</v>
      </c>
    </row>
    <row r="41" spans="1:11" x14ac:dyDescent="0.2">
      <c r="A41" s="1" t="s">
        <v>7</v>
      </c>
      <c r="B41" s="1">
        <v>100</v>
      </c>
      <c r="C41" s="1">
        <v>16</v>
      </c>
      <c r="D41" s="1">
        <v>1E-3</v>
      </c>
      <c r="E41" s="2">
        <v>6.6176470588235295E-2</v>
      </c>
      <c r="F41" s="2">
        <v>0.20588235294117599</v>
      </c>
      <c r="G41" s="2" t="b">
        <f t="shared" si="5"/>
        <v>0</v>
      </c>
      <c r="H41" s="2">
        <f t="shared" si="6"/>
        <v>6.6176470588235295E-2</v>
      </c>
      <c r="I41" s="1">
        <f t="shared" si="7"/>
        <v>45</v>
      </c>
      <c r="J41" s="10" t="b">
        <f t="shared" si="8"/>
        <v>0</v>
      </c>
      <c r="K41" s="2">
        <f t="shared" si="9"/>
        <v>0.20588235294117599</v>
      </c>
    </row>
    <row r="42" spans="1:11" x14ac:dyDescent="0.2">
      <c r="A42" s="1" t="s">
        <v>7</v>
      </c>
      <c r="B42" s="1">
        <v>100</v>
      </c>
      <c r="C42" s="1">
        <v>16</v>
      </c>
      <c r="D42" s="1">
        <v>0.01</v>
      </c>
      <c r="E42" s="2">
        <v>0.191176470588235</v>
      </c>
      <c r="F42" s="2">
        <v>0.65441176470588203</v>
      </c>
      <c r="G42" s="2" t="b">
        <f t="shared" si="5"/>
        <v>0</v>
      </c>
      <c r="H42" s="2">
        <f t="shared" si="6"/>
        <v>0.191176470588235</v>
      </c>
      <c r="I42" s="1">
        <f t="shared" si="7"/>
        <v>30</v>
      </c>
      <c r="J42" s="10" t="b">
        <f t="shared" si="8"/>
        <v>0</v>
      </c>
      <c r="K42" s="2">
        <f t="shared" si="9"/>
        <v>0.65441176470588203</v>
      </c>
    </row>
    <row r="43" spans="1:11" s="6" customFormat="1" x14ac:dyDescent="0.2">
      <c r="A43" s="6" t="s">
        <v>7</v>
      </c>
      <c r="B43" s="6">
        <v>100</v>
      </c>
      <c r="C43" s="6">
        <v>16</v>
      </c>
      <c r="D43" s="6">
        <v>0.1</v>
      </c>
      <c r="E43" s="7">
        <v>0.33088235294117602</v>
      </c>
      <c r="F43" s="7">
        <v>0.78676470588235303</v>
      </c>
      <c r="G43" s="7" t="b">
        <f t="shared" si="5"/>
        <v>0</v>
      </c>
      <c r="H43" s="7">
        <f t="shared" si="6"/>
        <v>0.33088235294117602</v>
      </c>
      <c r="I43" s="1">
        <f t="shared" si="7"/>
        <v>1</v>
      </c>
      <c r="J43" s="12" t="b">
        <f t="shared" si="8"/>
        <v>0</v>
      </c>
      <c r="K43" s="7">
        <f t="shared" si="9"/>
        <v>0.78676470588235303</v>
      </c>
    </row>
    <row r="44" spans="1:11" x14ac:dyDescent="0.2">
      <c r="A44" s="1" t="s">
        <v>7</v>
      </c>
      <c r="B44" s="1">
        <v>100</v>
      </c>
      <c r="C44" s="1">
        <v>32</v>
      </c>
      <c r="D44" s="1">
        <v>1E-3</v>
      </c>
      <c r="E44" s="2">
        <v>2.2058823529411801E-2</v>
      </c>
      <c r="F44" s="2">
        <v>0.110294117647059</v>
      </c>
      <c r="G44" s="2" t="b">
        <f t="shared" si="5"/>
        <v>0</v>
      </c>
      <c r="H44" s="2">
        <f t="shared" si="6"/>
        <v>2.2058823529411801E-2</v>
      </c>
      <c r="I44" s="1">
        <f t="shared" si="7"/>
        <v>68</v>
      </c>
      <c r="J44" s="10" t="b">
        <f t="shared" si="8"/>
        <v>0</v>
      </c>
      <c r="K44" s="2">
        <f t="shared" si="9"/>
        <v>0.110294117647059</v>
      </c>
    </row>
    <row r="45" spans="1:11" x14ac:dyDescent="0.2">
      <c r="A45" s="1" t="s">
        <v>7</v>
      </c>
      <c r="B45" s="1">
        <v>100</v>
      </c>
      <c r="C45" s="1">
        <v>32</v>
      </c>
      <c r="D45" s="1">
        <v>0.01</v>
      </c>
      <c r="E45" s="2">
        <v>0.110294117647059</v>
      </c>
      <c r="F45" s="2">
        <v>0.52205882352941202</v>
      </c>
      <c r="G45" s="2" t="b">
        <f t="shared" si="5"/>
        <v>0</v>
      </c>
      <c r="H45" s="2">
        <f t="shared" si="6"/>
        <v>0.110294117647059</v>
      </c>
      <c r="I45" s="1">
        <f t="shared" si="7"/>
        <v>36</v>
      </c>
      <c r="J45" s="10" t="b">
        <f t="shared" si="8"/>
        <v>0</v>
      </c>
      <c r="K45" s="2">
        <f t="shared" si="9"/>
        <v>0.52205882352941202</v>
      </c>
    </row>
    <row r="46" spans="1:11" x14ac:dyDescent="0.2">
      <c r="A46" s="1" t="s">
        <v>7</v>
      </c>
      <c r="B46" s="1">
        <v>100</v>
      </c>
      <c r="C46" s="1">
        <v>32</v>
      </c>
      <c r="D46" s="1">
        <v>0.1</v>
      </c>
      <c r="E46" s="2">
        <v>0.183823529411765</v>
      </c>
      <c r="F46" s="2">
        <v>0.72058823529411797</v>
      </c>
      <c r="G46" s="2" t="b">
        <f t="shared" si="5"/>
        <v>0</v>
      </c>
      <c r="H46" s="2">
        <f t="shared" si="6"/>
        <v>0.183823529411765</v>
      </c>
      <c r="I46" s="1">
        <f t="shared" si="7"/>
        <v>32</v>
      </c>
      <c r="J46" s="10" t="b">
        <f t="shared" si="8"/>
        <v>0</v>
      </c>
      <c r="K46" s="2">
        <f t="shared" si="9"/>
        <v>0.72058823529411797</v>
      </c>
    </row>
    <row r="47" spans="1:11" x14ac:dyDescent="0.2">
      <c r="A47" s="1" t="s">
        <v>7</v>
      </c>
      <c r="B47" s="1">
        <v>100</v>
      </c>
      <c r="C47" s="1">
        <v>64</v>
      </c>
      <c r="D47" s="1">
        <v>1E-3</v>
      </c>
      <c r="E47" s="2">
        <v>2.9411764705882401E-2</v>
      </c>
      <c r="F47" s="2">
        <v>0.191176470588235</v>
      </c>
      <c r="G47" s="2" t="b">
        <f t="shared" si="5"/>
        <v>0</v>
      </c>
      <c r="H47" s="2">
        <f t="shared" si="6"/>
        <v>2.9411764705882401E-2</v>
      </c>
      <c r="I47" s="1">
        <f t="shared" si="7"/>
        <v>66</v>
      </c>
      <c r="J47" s="10" t="b">
        <f t="shared" si="8"/>
        <v>0</v>
      </c>
      <c r="K47" s="2">
        <f t="shared" si="9"/>
        <v>0.191176470588235</v>
      </c>
    </row>
    <row r="48" spans="1:11" x14ac:dyDescent="0.2">
      <c r="A48" s="1" t="s">
        <v>7</v>
      </c>
      <c r="B48" s="1">
        <v>100</v>
      </c>
      <c r="C48" s="1">
        <v>64</v>
      </c>
      <c r="D48" s="1">
        <v>0.01</v>
      </c>
      <c r="E48" s="2">
        <v>7.3529411764705899E-2</v>
      </c>
      <c r="F48" s="2">
        <v>0.25</v>
      </c>
      <c r="G48" s="2" t="b">
        <f t="shared" si="5"/>
        <v>0</v>
      </c>
      <c r="H48" s="2">
        <f t="shared" si="6"/>
        <v>7.3529411764705899E-2</v>
      </c>
      <c r="I48" s="1">
        <f t="shared" si="7"/>
        <v>44</v>
      </c>
      <c r="J48" s="10" t="b">
        <f t="shared" si="8"/>
        <v>0</v>
      </c>
      <c r="K48" s="2">
        <f t="shared" si="9"/>
        <v>0.25</v>
      </c>
    </row>
    <row r="49" spans="1:11" x14ac:dyDescent="0.2">
      <c r="A49" s="1" t="s">
        <v>7</v>
      </c>
      <c r="B49" s="1">
        <v>100</v>
      </c>
      <c r="C49" s="1">
        <v>64</v>
      </c>
      <c r="D49" s="1">
        <v>0.1</v>
      </c>
      <c r="E49" s="2">
        <v>0.213235294117647</v>
      </c>
      <c r="F49" s="2">
        <v>0.70588235294117696</v>
      </c>
      <c r="G49" s="2" t="b">
        <f t="shared" si="5"/>
        <v>0</v>
      </c>
      <c r="H49" s="2">
        <f t="shared" si="6"/>
        <v>0.213235294117647</v>
      </c>
      <c r="I49" s="1">
        <f t="shared" si="7"/>
        <v>22</v>
      </c>
      <c r="J49" s="10" t="b">
        <f t="shared" si="8"/>
        <v>0</v>
      </c>
      <c r="K49" s="2">
        <f t="shared" si="9"/>
        <v>0.70588235294117696</v>
      </c>
    </row>
    <row r="50" spans="1:11" x14ac:dyDescent="0.2">
      <c r="A50" s="1" t="s">
        <v>7</v>
      </c>
      <c r="B50" s="1">
        <v>250</v>
      </c>
      <c r="C50" s="1">
        <v>8</v>
      </c>
      <c r="D50" s="1">
        <v>1E-3</v>
      </c>
      <c r="E50" s="2">
        <v>5.1470588235294101E-2</v>
      </c>
      <c r="F50" s="2">
        <v>0.19852941176470601</v>
      </c>
      <c r="G50" s="2" t="b">
        <f t="shared" si="5"/>
        <v>0</v>
      </c>
      <c r="H50" s="2">
        <f t="shared" si="6"/>
        <v>5.1470588235294101E-2</v>
      </c>
      <c r="I50" s="1">
        <f t="shared" si="7"/>
        <v>47</v>
      </c>
      <c r="J50" s="10" t="b">
        <f t="shared" si="8"/>
        <v>0</v>
      </c>
      <c r="K50" s="2">
        <f t="shared" si="9"/>
        <v>0.19852941176470601</v>
      </c>
    </row>
    <row r="51" spans="1:11" x14ac:dyDescent="0.2">
      <c r="A51" s="1" t="s">
        <v>7</v>
      </c>
      <c r="B51" s="1">
        <v>250</v>
      </c>
      <c r="C51" s="1">
        <v>8</v>
      </c>
      <c r="D51" s="1">
        <v>0.01</v>
      </c>
      <c r="E51" s="2">
        <v>0.191176470588235</v>
      </c>
      <c r="F51" s="2">
        <v>0.72058823529411797</v>
      </c>
      <c r="G51" s="2" t="b">
        <f t="shared" si="5"/>
        <v>0</v>
      </c>
      <c r="H51" s="2">
        <f t="shared" si="6"/>
        <v>0.191176470588235</v>
      </c>
      <c r="I51" s="1">
        <f t="shared" si="7"/>
        <v>30</v>
      </c>
      <c r="J51" s="10" t="b">
        <f t="shared" si="8"/>
        <v>0</v>
      </c>
      <c r="K51" s="2">
        <f t="shared" si="9"/>
        <v>0.72058823529411797</v>
      </c>
    </row>
    <row r="52" spans="1:11" x14ac:dyDescent="0.2">
      <c r="A52" s="1" t="s">
        <v>7</v>
      </c>
      <c r="B52" s="1">
        <v>250</v>
      </c>
      <c r="C52" s="1">
        <v>8</v>
      </c>
      <c r="D52" s="1">
        <v>0.1</v>
      </c>
      <c r="E52" s="2">
        <v>0.23529411764705899</v>
      </c>
      <c r="F52" s="2">
        <v>0.78676470588235303</v>
      </c>
      <c r="G52" s="2" t="b">
        <f t="shared" si="5"/>
        <v>0</v>
      </c>
      <c r="H52" s="2">
        <f t="shared" si="6"/>
        <v>0.23529411764705899</v>
      </c>
      <c r="I52" s="1">
        <f t="shared" si="7"/>
        <v>18</v>
      </c>
      <c r="J52" s="10" t="b">
        <f t="shared" si="8"/>
        <v>0</v>
      </c>
      <c r="K52" s="2">
        <f t="shared" si="9"/>
        <v>0.78676470588235303</v>
      </c>
    </row>
    <row r="53" spans="1:11" x14ac:dyDescent="0.2">
      <c r="A53" s="1" t="s">
        <v>7</v>
      </c>
      <c r="B53" s="1">
        <v>250</v>
      </c>
      <c r="C53" s="1">
        <v>16</v>
      </c>
      <c r="D53" s="1">
        <v>1E-3</v>
      </c>
      <c r="E53" s="2">
        <v>3.6764705882352901E-2</v>
      </c>
      <c r="F53" s="2">
        <v>0.20588235294117599</v>
      </c>
      <c r="G53" s="2" t="b">
        <f t="shared" si="5"/>
        <v>0</v>
      </c>
      <c r="H53" s="2">
        <f t="shared" si="6"/>
        <v>3.6764705882352901E-2</v>
      </c>
      <c r="I53" s="1">
        <f t="shared" si="7"/>
        <v>57</v>
      </c>
      <c r="J53" s="10" t="b">
        <f t="shared" si="8"/>
        <v>0</v>
      </c>
      <c r="K53" s="2">
        <f t="shared" si="9"/>
        <v>0.20588235294117599</v>
      </c>
    </row>
    <row r="54" spans="1:11" x14ac:dyDescent="0.2">
      <c r="A54" s="1" t="s">
        <v>7</v>
      </c>
      <c r="B54" s="1">
        <v>250</v>
      </c>
      <c r="C54" s="1">
        <v>16</v>
      </c>
      <c r="D54" s="1">
        <v>0.01</v>
      </c>
      <c r="E54" s="2">
        <v>0.20588235294117599</v>
      </c>
      <c r="F54" s="2">
        <v>0.69852941176470595</v>
      </c>
      <c r="G54" s="2" t="b">
        <f t="shared" si="5"/>
        <v>0</v>
      </c>
      <c r="H54" s="2">
        <f t="shared" si="6"/>
        <v>0.20588235294117599</v>
      </c>
      <c r="I54" s="1">
        <f t="shared" si="7"/>
        <v>25</v>
      </c>
      <c r="J54" s="10" t="b">
        <f t="shared" si="8"/>
        <v>0</v>
      </c>
      <c r="K54" s="2">
        <f t="shared" si="9"/>
        <v>0.69852941176470595</v>
      </c>
    </row>
    <row r="55" spans="1:11" x14ac:dyDescent="0.2">
      <c r="A55" s="1" t="s">
        <v>7</v>
      </c>
      <c r="B55" s="1">
        <v>250</v>
      </c>
      <c r="C55" s="1">
        <v>16</v>
      </c>
      <c r="D55" s="1">
        <v>0.1</v>
      </c>
      <c r="E55" s="2">
        <v>0.25735294117647101</v>
      </c>
      <c r="F55" s="2">
        <v>0.77205882352941202</v>
      </c>
      <c r="G55" s="2" t="b">
        <f t="shared" si="5"/>
        <v>0</v>
      </c>
      <c r="H55" s="2">
        <f t="shared" si="6"/>
        <v>0.25735294117647101</v>
      </c>
      <c r="I55" s="1">
        <f t="shared" si="7"/>
        <v>12</v>
      </c>
      <c r="J55" s="10" t="b">
        <f t="shared" si="8"/>
        <v>0</v>
      </c>
      <c r="K55" s="2">
        <f t="shared" si="9"/>
        <v>0.77205882352941202</v>
      </c>
    </row>
    <row r="56" spans="1:11" x14ac:dyDescent="0.2">
      <c r="A56" s="1" t="s">
        <v>7</v>
      </c>
      <c r="B56" s="1">
        <v>250</v>
      </c>
      <c r="C56" s="1">
        <v>32</v>
      </c>
      <c r="D56" s="1">
        <v>1E-3</v>
      </c>
      <c r="E56" s="2">
        <v>3.6764705882352901E-2</v>
      </c>
      <c r="F56" s="2">
        <v>0.183823529411765</v>
      </c>
      <c r="G56" s="2" t="b">
        <f t="shared" si="5"/>
        <v>0</v>
      </c>
      <c r="H56" s="2">
        <f t="shared" si="6"/>
        <v>3.6764705882352901E-2</v>
      </c>
      <c r="I56" s="1">
        <f t="shared" si="7"/>
        <v>57</v>
      </c>
      <c r="J56" s="10" t="b">
        <f t="shared" si="8"/>
        <v>0</v>
      </c>
      <c r="K56" s="2">
        <f t="shared" si="9"/>
        <v>0.183823529411765</v>
      </c>
    </row>
    <row r="57" spans="1:11" x14ac:dyDescent="0.2">
      <c r="A57" s="1" t="s">
        <v>7</v>
      </c>
      <c r="B57" s="1">
        <v>250</v>
      </c>
      <c r="C57" s="1">
        <v>32</v>
      </c>
      <c r="D57" s="1">
        <v>0.01</v>
      </c>
      <c r="E57" s="2">
        <v>0.13970588235294101</v>
      </c>
      <c r="F57" s="2">
        <v>0.55882352941176505</v>
      </c>
      <c r="G57" s="2" t="b">
        <f t="shared" si="5"/>
        <v>0</v>
      </c>
      <c r="H57" s="2">
        <f t="shared" si="6"/>
        <v>0.13970588235294101</v>
      </c>
      <c r="I57" s="1">
        <f t="shared" si="7"/>
        <v>34</v>
      </c>
      <c r="J57" s="10" t="b">
        <f t="shared" si="8"/>
        <v>0</v>
      </c>
      <c r="K57" s="2">
        <f t="shared" si="9"/>
        <v>0.55882352941176505</v>
      </c>
    </row>
    <row r="58" spans="1:11" x14ac:dyDescent="0.2">
      <c r="A58" s="6" t="s">
        <v>7</v>
      </c>
      <c r="B58" s="3">
        <v>250</v>
      </c>
      <c r="C58" s="3">
        <v>32</v>
      </c>
      <c r="D58" s="3">
        <v>0.1</v>
      </c>
      <c r="E58" s="4">
        <v>0.29411764705882398</v>
      </c>
      <c r="F58" s="4">
        <v>0.69117647058823495</v>
      </c>
      <c r="G58" s="4" t="b">
        <f t="shared" si="5"/>
        <v>0</v>
      </c>
      <c r="H58" s="4">
        <f t="shared" si="6"/>
        <v>0.29411764705882398</v>
      </c>
      <c r="I58" s="1">
        <f t="shared" si="7"/>
        <v>5</v>
      </c>
      <c r="J58" s="11" t="b">
        <f t="shared" si="8"/>
        <v>0</v>
      </c>
      <c r="K58" s="4">
        <f t="shared" si="9"/>
        <v>0.69117647058823495</v>
      </c>
    </row>
    <row r="59" spans="1:11" x14ac:dyDescent="0.2">
      <c r="A59" s="1" t="s">
        <v>7</v>
      </c>
      <c r="B59" s="1">
        <v>250</v>
      </c>
      <c r="C59" s="1">
        <v>64</v>
      </c>
      <c r="D59" s="1">
        <v>1E-3</v>
      </c>
      <c r="E59" s="2">
        <v>3.6764705882352901E-2</v>
      </c>
      <c r="F59" s="2">
        <v>0.22794117647058801</v>
      </c>
      <c r="G59" s="2" t="b">
        <f t="shared" si="5"/>
        <v>0</v>
      </c>
      <c r="H59" s="2">
        <f t="shared" si="6"/>
        <v>3.6764705882352901E-2</v>
      </c>
      <c r="I59" s="1">
        <f t="shared" si="7"/>
        <v>57</v>
      </c>
      <c r="J59" s="10" t="b">
        <f t="shared" si="8"/>
        <v>0</v>
      </c>
      <c r="K59" s="2">
        <f t="shared" si="9"/>
        <v>0.22794117647058801</v>
      </c>
    </row>
    <row r="60" spans="1:11" x14ac:dyDescent="0.2">
      <c r="A60" s="1" t="s">
        <v>7</v>
      </c>
      <c r="B60" s="1">
        <v>250</v>
      </c>
      <c r="C60" s="1">
        <v>64</v>
      </c>
      <c r="D60" s="1">
        <v>0.01</v>
      </c>
      <c r="E60" s="2">
        <v>0.10294117647058799</v>
      </c>
      <c r="F60" s="2">
        <v>0.25735294117647101</v>
      </c>
      <c r="G60" s="2" t="b">
        <f t="shared" si="5"/>
        <v>0</v>
      </c>
      <c r="H60" s="2">
        <f t="shared" si="6"/>
        <v>0.10294117647058799</v>
      </c>
      <c r="I60" s="1">
        <f t="shared" si="7"/>
        <v>39</v>
      </c>
      <c r="J60" s="10" t="b">
        <f t="shared" si="8"/>
        <v>0</v>
      </c>
      <c r="K60" s="2">
        <f t="shared" si="9"/>
        <v>0.25735294117647101</v>
      </c>
    </row>
    <row r="61" spans="1:11" x14ac:dyDescent="0.2">
      <c r="A61" s="6" t="s">
        <v>7</v>
      </c>
      <c r="B61" s="6">
        <v>250</v>
      </c>
      <c r="C61" s="6">
        <v>64</v>
      </c>
      <c r="D61" s="6">
        <v>0.1</v>
      </c>
      <c r="E61" s="7">
        <v>0.30147058823529399</v>
      </c>
      <c r="F61" s="7">
        <v>0.71323529411764697</v>
      </c>
      <c r="G61" s="7" t="b">
        <f t="shared" si="5"/>
        <v>0</v>
      </c>
      <c r="H61" s="7">
        <f t="shared" si="6"/>
        <v>0.30147058823529399</v>
      </c>
      <c r="I61" s="1">
        <f t="shared" si="7"/>
        <v>3</v>
      </c>
      <c r="J61" s="12" t="b">
        <f t="shared" si="8"/>
        <v>0</v>
      </c>
      <c r="K61" s="7">
        <f t="shared" si="9"/>
        <v>0.71323529411764697</v>
      </c>
    </row>
    <row r="62" spans="1:11" x14ac:dyDescent="0.2">
      <c r="A62" s="1" t="s">
        <v>7</v>
      </c>
      <c r="B62" s="1">
        <v>500</v>
      </c>
      <c r="C62" s="1">
        <v>8</v>
      </c>
      <c r="D62" s="1">
        <v>1E-3</v>
      </c>
      <c r="E62" s="2">
        <v>4.4117647058823498E-2</v>
      </c>
      <c r="F62" s="2">
        <v>0.154411764705882</v>
      </c>
      <c r="G62" s="2" t="b">
        <f t="shared" si="5"/>
        <v>0</v>
      </c>
      <c r="H62" s="2">
        <f t="shared" si="6"/>
        <v>4.4117647058823498E-2</v>
      </c>
      <c r="I62" s="1">
        <f t="shared" si="7"/>
        <v>49</v>
      </c>
      <c r="J62" s="10" t="b">
        <f t="shared" si="8"/>
        <v>0</v>
      </c>
      <c r="K62" s="2">
        <f t="shared" si="9"/>
        <v>0.154411764705882</v>
      </c>
    </row>
    <row r="63" spans="1:11" x14ac:dyDescent="0.2">
      <c r="A63" s="6" t="s">
        <v>7</v>
      </c>
      <c r="B63" s="6">
        <v>500</v>
      </c>
      <c r="C63" s="6">
        <v>8</v>
      </c>
      <c r="D63" s="6">
        <v>0.01</v>
      </c>
      <c r="E63" s="7">
        <v>0.33088235294117602</v>
      </c>
      <c r="F63" s="7">
        <v>0.69117647058823495</v>
      </c>
      <c r="G63" s="7" t="b">
        <f t="shared" si="5"/>
        <v>0</v>
      </c>
      <c r="H63" s="7">
        <f t="shared" si="6"/>
        <v>0.33088235294117602</v>
      </c>
      <c r="I63" s="1">
        <f t="shared" si="7"/>
        <v>1</v>
      </c>
      <c r="J63" s="12" t="b">
        <f t="shared" si="8"/>
        <v>0</v>
      </c>
      <c r="K63" s="7">
        <f t="shared" si="9"/>
        <v>0.69117647058823495</v>
      </c>
    </row>
    <row r="64" spans="1:11" x14ac:dyDescent="0.2">
      <c r="A64" s="6" t="s">
        <v>7</v>
      </c>
      <c r="B64" s="1">
        <v>500</v>
      </c>
      <c r="C64" s="1">
        <v>8</v>
      </c>
      <c r="D64" s="1">
        <v>0.1</v>
      </c>
      <c r="E64" s="2">
        <v>0.27941176470588203</v>
      </c>
      <c r="F64" s="2">
        <v>0.79411764705882404</v>
      </c>
      <c r="G64" s="2" t="b">
        <f t="shared" si="5"/>
        <v>0</v>
      </c>
      <c r="H64" s="2">
        <f t="shared" si="6"/>
        <v>0.27941176470588203</v>
      </c>
      <c r="I64" s="1">
        <f t="shared" si="7"/>
        <v>7</v>
      </c>
      <c r="J64" s="10" t="b">
        <f t="shared" si="8"/>
        <v>0</v>
      </c>
      <c r="K64" s="2">
        <f t="shared" si="9"/>
        <v>0.79411764705882404</v>
      </c>
    </row>
    <row r="65" spans="1:11" x14ac:dyDescent="0.2">
      <c r="A65" s="1" t="s">
        <v>7</v>
      </c>
      <c r="B65" s="1">
        <v>500</v>
      </c>
      <c r="C65" s="1">
        <v>16</v>
      </c>
      <c r="D65" s="1">
        <v>1E-3</v>
      </c>
      <c r="E65" s="2">
        <v>2.9411764705882401E-2</v>
      </c>
      <c r="F65" s="2">
        <v>0.13235294117647101</v>
      </c>
      <c r="G65" s="2" t="b">
        <f t="shared" si="5"/>
        <v>0</v>
      </c>
      <c r="H65" s="2">
        <f t="shared" si="6"/>
        <v>2.9411764705882401E-2</v>
      </c>
      <c r="I65" s="1">
        <f t="shared" si="7"/>
        <v>66</v>
      </c>
      <c r="J65" s="10" t="b">
        <f t="shared" si="8"/>
        <v>0</v>
      </c>
      <c r="K65" s="2">
        <f t="shared" si="9"/>
        <v>0.13235294117647101</v>
      </c>
    </row>
    <row r="66" spans="1:11" x14ac:dyDescent="0.2">
      <c r="A66" s="1" t="s">
        <v>7</v>
      </c>
      <c r="B66" s="1">
        <v>500</v>
      </c>
      <c r="C66" s="1">
        <v>16</v>
      </c>
      <c r="D66" s="1">
        <v>0.01</v>
      </c>
      <c r="E66" s="2">
        <v>0.20588235294117599</v>
      </c>
      <c r="F66" s="2">
        <v>0.61029411764705899</v>
      </c>
      <c r="G66" s="2" t="b">
        <f t="shared" ref="G66:G73" si="10">IF(EXACT(G$1,A66),E66)</f>
        <v>0</v>
      </c>
      <c r="H66" s="2">
        <f t="shared" ref="H66:H73" si="11">IF(EXACT(H$1,A66),E66,0)</f>
        <v>0.20588235294117599</v>
      </c>
      <c r="I66" s="1">
        <f t="shared" ref="I66:I73" si="12">RANK(E66,E$2:E$73)</f>
        <v>25</v>
      </c>
      <c r="J66" s="10" t="b">
        <f t="shared" ref="J66:J73" si="13">IF(EXACT(J$1,A66),F66)</f>
        <v>0</v>
      </c>
      <c r="K66" s="2">
        <f t="shared" ref="K66:K73" si="14">IF(EXACT(K$1,A66),F66,0)</f>
        <v>0.61029411764705899</v>
      </c>
    </row>
    <row r="67" spans="1:11" x14ac:dyDescent="0.2">
      <c r="A67" s="1" t="s">
        <v>7</v>
      </c>
      <c r="B67" s="1">
        <v>500</v>
      </c>
      <c r="C67" s="1">
        <v>16</v>
      </c>
      <c r="D67" s="1">
        <v>0.1</v>
      </c>
      <c r="E67" s="2">
        <v>0.27941176470588203</v>
      </c>
      <c r="F67" s="2">
        <v>0.76470588235294101</v>
      </c>
      <c r="G67" s="2" t="b">
        <f t="shared" si="10"/>
        <v>0</v>
      </c>
      <c r="H67" s="2">
        <f t="shared" si="11"/>
        <v>0.27941176470588203</v>
      </c>
      <c r="I67" s="1">
        <f t="shared" si="12"/>
        <v>7</v>
      </c>
      <c r="J67" s="10" t="b">
        <f t="shared" si="13"/>
        <v>0</v>
      </c>
      <c r="K67" s="2">
        <f t="shared" si="14"/>
        <v>0.76470588235294101</v>
      </c>
    </row>
    <row r="68" spans="1:11" x14ac:dyDescent="0.2">
      <c r="A68" s="1" t="s">
        <v>7</v>
      </c>
      <c r="B68" s="1">
        <v>500</v>
      </c>
      <c r="C68" s="1">
        <v>32</v>
      </c>
      <c r="D68" s="1">
        <v>1E-3</v>
      </c>
      <c r="E68" s="2">
        <v>4.4117647058823498E-2</v>
      </c>
      <c r="F68" s="2">
        <v>0.220588235294118</v>
      </c>
      <c r="G68" s="2" t="b">
        <f t="shared" si="10"/>
        <v>0</v>
      </c>
      <c r="H68" s="2">
        <f t="shared" si="11"/>
        <v>4.4117647058823498E-2</v>
      </c>
      <c r="I68" s="1">
        <f t="shared" si="12"/>
        <v>49</v>
      </c>
      <c r="J68" s="10" t="b">
        <f t="shared" si="13"/>
        <v>0</v>
      </c>
      <c r="K68" s="2">
        <f t="shared" si="14"/>
        <v>0.220588235294118</v>
      </c>
    </row>
    <row r="69" spans="1:11" x14ac:dyDescent="0.2">
      <c r="A69" s="1" t="s">
        <v>7</v>
      </c>
      <c r="B69" s="1">
        <v>500</v>
      </c>
      <c r="C69" s="1">
        <v>32</v>
      </c>
      <c r="D69" s="1">
        <v>0.01</v>
      </c>
      <c r="E69" s="2">
        <v>0.13235294117647101</v>
      </c>
      <c r="F69" s="2">
        <v>0.55882352941176505</v>
      </c>
      <c r="G69" s="2" t="b">
        <f t="shared" si="10"/>
        <v>0</v>
      </c>
      <c r="H69" s="2">
        <f t="shared" si="11"/>
        <v>0.13235294117647101</v>
      </c>
      <c r="I69" s="1">
        <f t="shared" si="12"/>
        <v>35</v>
      </c>
      <c r="J69" s="10" t="b">
        <f t="shared" si="13"/>
        <v>0</v>
      </c>
      <c r="K69" s="2">
        <f t="shared" si="14"/>
        <v>0.55882352941176505</v>
      </c>
    </row>
    <row r="70" spans="1:11" x14ac:dyDescent="0.2">
      <c r="A70" s="1" t="s">
        <v>7</v>
      </c>
      <c r="B70" s="1">
        <v>500</v>
      </c>
      <c r="C70" s="1">
        <v>32</v>
      </c>
      <c r="D70" s="1">
        <v>0.1</v>
      </c>
      <c r="E70" s="2">
        <v>0.26470588235294101</v>
      </c>
      <c r="F70" s="2">
        <v>0.69117647058823495</v>
      </c>
      <c r="G70" s="2" t="b">
        <f t="shared" si="10"/>
        <v>0</v>
      </c>
      <c r="H70" s="2">
        <f t="shared" si="11"/>
        <v>0.26470588235294101</v>
      </c>
      <c r="I70" s="1">
        <f t="shared" si="12"/>
        <v>10</v>
      </c>
      <c r="J70" s="10" t="b">
        <f t="shared" si="13"/>
        <v>0</v>
      </c>
      <c r="K70" s="2">
        <f t="shared" si="14"/>
        <v>0.69117647058823495</v>
      </c>
    </row>
    <row r="71" spans="1:11" x14ac:dyDescent="0.2">
      <c r="A71" s="1" t="s">
        <v>7</v>
      </c>
      <c r="B71" s="1">
        <v>500</v>
      </c>
      <c r="C71" s="1">
        <v>64</v>
      </c>
      <c r="D71" s="1">
        <v>1E-3</v>
      </c>
      <c r="E71" s="2">
        <v>2.2058823529411801E-2</v>
      </c>
      <c r="F71" s="2">
        <v>0.20588235294117599</v>
      </c>
      <c r="G71" s="2" t="b">
        <f t="shared" si="10"/>
        <v>0</v>
      </c>
      <c r="H71" s="2">
        <f t="shared" si="11"/>
        <v>2.2058823529411801E-2</v>
      </c>
      <c r="I71" s="1">
        <f t="shared" si="12"/>
        <v>68</v>
      </c>
      <c r="J71" s="10" t="b">
        <f t="shared" si="13"/>
        <v>0</v>
      </c>
      <c r="K71" s="2">
        <f t="shared" si="14"/>
        <v>0.20588235294117599</v>
      </c>
    </row>
    <row r="72" spans="1:11" x14ac:dyDescent="0.2">
      <c r="A72" s="1" t="s">
        <v>7</v>
      </c>
      <c r="B72" s="1">
        <v>500</v>
      </c>
      <c r="C72" s="1">
        <v>64</v>
      </c>
      <c r="D72" s="1">
        <v>0.01</v>
      </c>
      <c r="E72" s="2">
        <v>5.1470588235294101E-2</v>
      </c>
      <c r="F72" s="2">
        <v>0.19852941176470601</v>
      </c>
      <c r="G72" s="2" t="b">
        <f t="shared" si="10"/>
        <v>0</v>
      </c>
      <c r="H72" s="2">
        <f t="shared" si="11"/>
        <v>5.1470588235294101E-2</v>
      </c>
      <c r="I72" s="1">
        <f t="shared" si="12"/>
        <v>47</v>
      </c>
      <c r="J72" s="10" t="b">
        <f t="shared" si="13"/>
        <v>0</v>
      </c>
      <c r="K72" s="2">
        <f t="shared" si="14"/>
        <v>0.19852941176470601</v>
      </c>
    </row>
    <row r="73" spans="1:11" x14ac:dyDescent="0.2">
      <c r="A73" s="1" t="s">
        <v>7</v>
      </c>
      <c r="B73" s="1">
        <v>500</v>
      </c>
      <c r="C73" s="1">
        <v>64</v>
      </c>
      <c r="D73" s="1">
        <v>0.1</v>
      </c>
      <c r="E73" s="2">
        <v>0.25</v>
      </c>
      <c r="F73" s="2">
        <v>0.71323529411764697</v>
      </c>
      <c r="G73" s="2" t="b">
        <f t="shared" si="10"/>
        <v>0</v>
      </c>
      <c r="H73" s="2">
        <f t="shared" si="11"/>
        <v>0.25</v>
      </c>
      <c r="I73" s="1">
        <f t="shared" si="12"/>
        <v>14</v>
      </c>
      <c r="J73" s="10" t="b">
        <f t="shared" si="13"/>
        <v>0</v>
      </c>
      <c r="K73" s="2">
        <f t="shared" si="14"/>
        <v>0.71323529411764697</v>
      </c>
    </row>
    <row r="75" spans="1:11" x14ac:dyDescent="0.2">
      <c r="E75" s="2" t="s">
        <v>11</v>
      </c>
      <c r="F75" s="2" t="s">
        <v>12</v>
      </c>
      <c r="G75" s="2">
        <f>MAX(G2:G73)</f>
        <v>0.27941176470588203</v>
      </c>
      <c r="H75" s="2">
        <f>MAX(H2:H73)</f>
        <v>0.33088235294117602</v>
      </c>
      <c r="J75" s="2">
        <f>MAX(J2:J73)</f>
        <v>0.77941176470588203</v>
      </c>
      <c r="K75" s="1">
        <f>MAX(K2:K73)</f>
        <v>0.79411764705882404</v>
      </c>
    </row>
    <row r="76" spans="1:11" x14ac:dyDescent="0.2">
      <c r="D76" s="1" t="s">
        <v>13</v>
      </c>
      <c r="E76" s="2">
        <f>AVERAGEIFS(E2:E73,A2:A73,"MobileNet")</f>
        <v>0.1274509803921568</v>
      </c>
      <c r="F76" s="2">
        <f>AVERAGEIFS(F2:F73,A2:A73,"MobileNet")</f>
        <v>0.44342320261437901</v>
      </c>
    </row>
    <row r="77" spans="1:11" x14ac:dyDescent="0.2">
      <c r="D77" s="1" t="s">
        <v>14</v>
      </c>
      <c r="E77" s="2">
        <f>AVERAGEIFS(E2:E73,A2:A73,"shufflenet")</f>
        <v>0.15808823529411761</v>
      </c>
      <c r="F77" s="2">
        <f>AVERAGEIFS(F2:F73,A2:A73,"ShuffleNet")</f>
        <v>0.49040032679738566</v>
      </c>
    </row>
    <row r="78" spans="1:11" x14ac:dyDescent="0.2">
      <c r="D78" s="1" t="s">
        <v>8</v>
      </c>
    </row>
    <row r="79" spans="1:11" x14ac:dyDescent="0.2">
      <c r="D79" s="1">
        <v>0.1</v>
      </c>
      <c r="E79" s="2">
        <f>AVERAGEIF(D$2:D$73,D79,E$2:E$73)</f>
        <v>0.24969362745098042</v>
      </c>
    </row>
    <row r="80" spans="1:11" x14ac:dyDescent="0.2">
      <c r="D80" s="1">
        <v>0.01</v>
      </c>
      <c r="E80" s="2">
        <f t="shared" ref="E80:E81" si="15">AVERAGEIF(D$2:D$73,D80,E$2:E$73)</f>
        <v>0.14123774509803913</v>
      </c>
    </row>
    <row r="81" spans="1:11" x14ac:dyDescent="0.2">
      <c r="D81" s="1">
        <v>1E-3</v>
      </c>
      <c r="E81" s="2">
        <f t="shared" si="15"/>
        <v>3.7377450980392149E-2</v>
      </c>
    </row>
    <row r="82" spans="1:11" x14ac:dyDescent="0.2">
      <c r="A82" s="5"/>
      <c r="B82" s="5"/>
      <c r="C82" s="5"/>
      <c r="D82" s="5"/>
      <c r="J82" s="5"/>
      <c r="K82" s="5"/>
    </row>
    <row r="83" spans="1:11" x14ac:dyDescent="0.2">
      <c r="A83" s="5"/>
      <c r="B83" s="5"/>
      <c r="C83" s="5"/>
      <c r="D83" s="5" t="s">
        <v>3</v>
      </c>
      <c r="E83" s="2" t="s">
        <v>11</v>
      </c>
      <c r="F83" s="2" t="s">
        <v>12</v>
      </c>
      <c r="J83" s="5"/>
      <c r="K83" s="5"/>
    </row>
    <row r="84" spans="1:11" x14ac:dyDescent="0.2">
      <c r="A84" s="5"/>
      <c r="B84" s="5" t="s">
        <v>8</v>
      </c>
      <c r="C84" s="5" t="str">
        <f>_xlfn.CONCAT("MobileNet", " ", "(", B84,"=",D84,")")</f>
        <v>MobileNet (lr=0.1)</v>
      </c>
      <c r="D84" s="5">
        <v>0.1</v>
      </c>
      <c r="E84" s="2">
        <f>AVERAGEIFS(E$2:E$73,D$2:D$73,D84,A$2:A$73,"Mobilenet")</f>
        <v>0.2334558823529411</v>
      </c>
      <c r="F84" s="2">
        <f>AVERAGEIFS(F$2:F$73,D$2:D$73,D84,A$2:A$73,"Mobilenet")</f>
        <v>0.76225490196078427</v>
      </c>
      <c r="J84" s="5"/>
      <c r="K84" s="5"/>
    </row>
    <row r="85" spans="1:11" x14ac:dyDescent="0.2">
      <c r="A85" s="5"/>
      <c r="B85" s="5" t="s">
        <v>8</v>
      </c>
      <c r="C85" s="5" t="str">
        <f t="shared" ref="C85:C86" si="16">_xlfn.CONCAT("MobileNet", " ", "(", B85,"=",D85,")")</f>
        <v>MobileNet (lr=0.01)</v>
      </c>
      <c r="D85" s="5">
        <v>0.01</v>
      </c>
      <c r="E85" s="2">
        <f t="shared" ref="E85:E86" si="17">AVERAGEIFS(E$2:E$73,D$2:D$73,D85,A$2:A$73,"Mobilenet")</f>
        <v>0.11397058823529406</v>
      </c>
      <c r="F85" s="2">
        <f t="shared" ref="F85:F86" si="18">AVERAGEIFS(F$2:F$73,D$2:D$73,D85,A$2:A$73,"Mobilenet")</f>
        <v>0.38235294117647051</v>
      </c>
      <c r="J85" s="5"/>
      <c r="K85" s="5"/>
    </row>
    <row r="86" spans="1:11" x14ac:dyDescent="0.2">
      <c r="A86" s="5"/>
      <c r="B86" s="5" t="s">
        <v>8</v>
      </c>
      <c r="C86" s="5" t="str">
        <f t="shared" si="16"/>
        <v>MobileNet (lr=0.001)</v>
      </c>
      <c r="D86" s="5">
        <v>1E-3</v>
      </c>
      <c r="E86" s="2">
        <f t="shared" si="17"/>
        <v>3.4926470588235274E-2</v>
      </c>
      <c r="F86" s="2">
        <f t="shared" si="18"/>
        <v>0.18566176470588247</v>
      </c>
      <c r="J86" s="5"/>
      <c r="K86" s="5"/>
    </row>
    <row r="87" spans="1:11" x14ac:dyDescent="0.2">
      <c r="A87" s="5"/>
      <c r="B87" s="5" t="s">
        <v>8</v>
      </c>
      <c r="C87" s="5" t="str">
        <f>_xlfn.CONCAT("ShuffleNet", " ", "(", B87,"=",D87,")")</f>
        <v>ShuffleNet (lr=0.1)</v>
      </c>
      <c r="D87" s="5">
        <v>0.1</v>
      </c>
      <c r="E87" s="2">
        <f>AVERAGEIFS(E$2:E$73,D$2:D$73,D87,A$2:A$73,"Shufflenet")</f>
        <v>0.26593137254901961</v>
      </c>
      <c r="F87" s="2">
        <f>AVERAGEIFS(F$2:F$73,D$2:D$73,D87,A$2:A$73,"Shufflenet")</f>
        <v>0.7408088235294118</v>
      </c>
      <c r="J87" s="5"/>
      <c r="K87" s="5"/>
    </row>
    <row r="88" spans="1:11" x14ac:dyDescent="0.2">
      <c r="A88" s="5"/>
      <c r="B88" s="5" t="s">
        <v>8</v>
      </c>
      <c r="C88" s="5" t="str">
        <f t="shared" ref="C88:C89" si="19">_xlfn.CONCAT("ShuffleNet", " ", "(", B88,"=",D88,")")</f>
        <v>ShuffleNet (lr=0.01)</v>
      </c>
      <c r="D88" s="5">
        <v>0.01</v>
      </c>
      <c r="E88" s="2">
        <f t="shared" ref="E88:E89" si="20">AVERAGEIFS(E$2:E$73,D$2:D$73,D88,A$2:A$73,"Shufflenet")</f>
        <v>0.16850490196078416</v>
      </c>
      <c r="F88" s="2">
        <f t="shared" ref="F88:F89" si="21">AVERAGEIFS(F$2:F$73,D$2:D$73,D88,A$2:A$73,"Shufflenet")</f>
        <v>0.53799019607843146</v>
      </c>
      <c r="J88" s="5"/>
      <c r="K88" s="5"/>
    </row>
    <row r="89" spans="1:11" x14ac:dyDescent="0.2">
      <c r="A89" s="5"/>
      <c r="B89" s="5" t="s">
        <v>8</v>
      </c>
      <c r="C89" s="5" t="str">
        <f t="shared" si="19"/>
        <v>ShuffleNet (lr=0.001)</v>
      </c>
      <c r="D89" s="5">
        <v>1E-3</v>
      </c>
      <c r="E89" s="2">
        <f t="shared" si="20"/>
        <v>3.9828431372549024E-2</v>
      </c>
      <c r="F89" s="2">
        <f t="shared" si="21"/>
        <v>0.19240196078431371</v>
      </c>
      <c r="J89" s="5"/>
      <c r="K89" s="5"/>
    </row>
    <row r="90" spans="1:11" x14ac:dyDescent="0.2">
      <c r="A90" s="5"/>
      <c r="B90" s="5"/>
      <c r="C90" s="5"/>
      <c r="D90" s="5"/>
      <c r="J90" s="5"/>
      <c r="K90" s="5"/>
    </row>
    <row r="91" spans="1:11" x14ac:dyDescent="0.2">
      <c r="A91" s="5"/>
      <c r="B91" s="5"/>
      <c r="C91" s="5" t="s">
        <v>0</v>
      </c>
      <c r="D91" s="5" t="s">
        <v>2</v>
      </c>
      <c r="E91" s="2" t="s">
        <v>11</v>
      </c>
      <c r="F91" s="2" t="s">
        <v>12</v>
      </c>
      <c r="J91" s="5"/>
      <c r="K91" s="5"/>
    </row>
    <row r="92" spans="1:11" x14ac:dyDescent="0.2">
      <c r="A92" s="5"/>
      <c r="B92" s="5" t="s">
        <v>10</v>
      </c>
      <c r="C92" s="5" t="str">
        <f>_xlfn.CONCAT("MobileNet", " ", "(", B92,"=",D92,")")</f>
        <v>MobileNet (bs=8)</v>
      </c>
      <c r="D92" s="5">
        <v>8</v>
      </c>
      <c r="E92" s="2">
        <f>AVERAGEIFS(E$2:E$73,C$2:C$73,D92,A$2:A$73,"Mobilenet")</f>
        <v>0.14215686274509806</v>
      </c>
      <c r="F92" s="2">
        <f>AVERAGEIFS(F$2:F$73,C$2:C$73,D92,A$2:A$73,"Mobilenet")</f>
        <v>0.52042483660130712</v>
      </c>
      <c r="J92" s="5"/>
      <c r="K92" s="5"/>
    </row>
    <row r="93" spans="1:11" x14ac:dyDescent="0.2">
      <c r="A93" s="5"/>
      <c r="B93" s="5" t="s">
        <v>10</v>
      </c>
      <c r="C93" s="5" t="str">
        <f t="shared" ref="C93:C95" si="22">_xlfn.CONCAT("MobileNet", " ", "(", B93,"=",D93,")")</f>
        <v>MobileNet (bs=16)</v>
      </c>
      <c r="D93" s="5">
        <v>16</v>
      </c>
      <c r="E93" s="2">
        <f t="shared" ref="E93:E95" si="23">AVERAGEIFS(E$2:E$73,C$2:C$73,D93,A$2:A$73,"Mobilenet")</f>
        <v>0.1356209150326797</v>
      </c>
      <c r="F93" s="2">
        <f t="shared" ref="F93:F95" si="24">AVERAGEIFS(F$2:F$73,C$2:C$73,D93,A$2:A$73,"Mobilenet")</f>
        <v>0.4934640522875815</v>
      </c>
      <c r="J93" s="5"/>
      <c r="K93" s="5"/>
    </row>
    <row r="94" spans="1:11" x14ac:dyDescent="0.2">
      <c r="A94" s="5"/>
      <c r="B94" s="5" t="s">
        <v>10</v>
      </c>
      <c r="C94" s="5" t="str">
        <f t="shared" si="22"/>
        <v>MobileNet (bs=32)</v>
      </c>
      <c r="D94" s="5">
        <v>32</v>
      </c>
      <c r="E94" s="2">
        <f t="shared" si="23"/>
        <v>0.12254901960784305</v>
      </c>
      <c r="F94" s="2">
        <f t="shared" si="24"/>
        <v>0.39705882352941174</v>
      </c>
      <c r="J94" s="5"/>
      <c r="K94" s="5"/>
    </row>
    <row r="95" spans="1:11" x14ac:dyDescent="0.2">
      <c r="A95" s="5"/>
      <c r="B95" s="5" t="s">
        <v>10</v>
      </c>
      <c r="C95" s="5" t="str">
        <f t="shared" si="22"/>
        <v>MobileNet (bs=64)</v>
      </c>
      <c r="D95" s="5">
        <v>64</v>
      </c>
      <c r="E95" s="2">
        <f t="shared" si="23"/>
        <v>0.10947712418300647</v>
      </c>
      <c r="F95" s="2">
        <f t="shared" si="24"/>
        <v>0.3627450980392159</v>
      </c>
      <c r="J95" s="5"/>
      <c r="K95" s="5"/>
    </row>
    <row r="96" spans="1:11" x14ac:dyDescent="0.2">
      <c r="A96" s="5"/>
      <c r="B96" s="5" t="s">
        <v>10</v>
      </c>
      <c r="C96" s="5" t="str">
        <f>_xlfn.CONCAT("ShuffleNet", " ", "(", B96,"=",D96,")")</f>
        <v>ShuffleNet (bs=8)</v>
      </c>
      <c r="D96" s="5">
        <v>8</v>
      </c>
      <c r="E96" s="2">
        <f>AVERAGEIFS(E$2:E$73,C$2:C$73,D96,A$2:A$73,"Shufflenet")</f>
        <v>0.1977124183006535</v>
      </c>
      <c r="F96" s="2">
        <f>AVERAGEIFS(F$2:F$73,C$2:C$73,D96,A$2:A$73,"Shufflenet")</f>
        <v>0.56699346405228779</v>
      </c>
      <c r="J96" s="5"/>
      <c r="K96" s="5"/>
    </row>
    <row r="97" spans="1:11" x14ac:dyDescent="0.2">
      <c r="A97" s="5"/>
      <c r="B97" s="5" t="s">
        <v>10</v>
      </c>
      <c r="C97" s="5" t="str">
        <f t="shared" ref="C97:C99" si="25">_xlfn.CONCAT("ShuffleNet", " ", "(", B97,"=",D97,")")</f>
        <v>ShuffleNet (bs=16)</v>
      </c>
      <c r="D97" s="5">
        <v>16</v>
      </c>
      <c r="E97" s="2">
        <f t="shared" ref="E97:E99" si="26">AVERAGEIFS(E$2:E$73,C$2:C$73,D97,A$2:A$73,"Shufflenet")</f>
        <v>0.17810457516339853</v>
      </c>
      <c r="F97" s="2">
        <f t="shared" ref="F97:F99" si="27">AVERAGEIFS(F$2:F$73,C$2:C$73,D97,A$2:A$73,"Shufflenet")</f>
        <v>0.53676470588235292</v>
      </c>
      <c r="J97" s="5"/>
      <c r="K97" s="5"/>
    </row>
    <row r="98" spans="1:11" x14ac:dyDescent="0.2">
      <c r="A98" s="5"/>
      <c r="B98" s="5" t="s">
        <v>10</v>
      </c>
      <c r="C98" s="5" t="str">
        <f t="shared" si="25"/>
        <v>ShuffleNet (bs=32)</v>
      </c>
      <c r="D98" s="5">
        <v>32</v>
      </c>
      <c r="E98" s="2">
        <f t="shared" si="26"/>
        <v>0.13643790849673212</v>
      </c>
      <c r="F98" s="2">
        <f t="shared" si="27"/>
        <v>0.47303921568627466</v>
      </c>
      <c r="J98" s="5"/>
      <c r="K98" s="5"/>
    </row>
    <row r="99" spans="1:11" x14ac:dyDescent="0.2">
      <c r="A99" s="5"/>
      <c r="B99" s="5" t="s">
        <v>10</v>
      </c>
      <c r="C99" s="5" t="str">
        <f t="shared" si="25"/>
        <v>ShuffleNet (bs=64)</v>
      </c>
      <c r="D99" s="5">
        <v>64</v>
      </c>
      <c r="E99" s="2">
        <f t="shared" si="26"/>
        <v>0.12009803921568622</v>
      </c>
      <c r="F99" s="2">
        <f t="shared" si="27"/>
        <v>0.38480392156862742</v>
      </c>
      <c r="J99" s="5"/>
      <c r="K99" s="5"/>
    </row>
    <row r="100" spans="1:11" x14ac:dyDescent="0.2">
      <c r="A100" s="5"/>
      <c r="B100" s="5"/>
      <c r="C100" s="5"/>
      <c r="D100" s="5"/>
      <c r="J100" s="5"/>
      <c r="K100" s="5"/>
    </row>
    <row r="101" spans="1:11" x14ac:dyDescent="0.2">
      <c r="A101" s="5"/>
      <c r="B101" s="5"/>
      <c r="C101" s="5" t="s">
        <v>0</v>
      </c>
      <c r="D101" s="5" t="s">
        <v>1</v>
      </c>
      <c r="E101" s="2" t="s">
        <v>11</v>
      </c>
      <c r="F101" s="2" t="s">
        <v>12</v>
      </c>
      <c r="J101" s="5"/>
      <c r="K101" s="5"/>
    </row>
    <row r="102" spans="1:11" x14ac:dyDescent="0.2">
      <c r="A102" s="5"/>
      <c r="B102" s="5" t="s">
        <v>9</v>
      </c>
      <c r="C102" s="5" t="str">
        <f>_xlfn.CONCAT("MobileNet", " ", "(", B102,"=",D102,")")</f>
        <v>MobileNet (epoch=100)</v>
      </c>
      <c r="D102" s="5">
        <v>100</v>
      </c>
      <c r="E102" s="2">
        <f>AVERAGEIFS(E$2:E$73,B$2:B$73,D102,A$2:A$73,"Mobilenet")</f>
        <v>0.12990196078431368</v>
      </c>
      <c r="F102" s="2">
        <f>AVERAGEIFS(F$2:F$73,B$2:B$73,D102,A$2:A$73,"Mobilenet")</f>
        <v>0.44791666666666669</v>
      </c>
      <c r="J102" s="5"/>
      <c r="K102" s="5"/>
    </row>
    <row r="103" spans="1:11" x14ac:dyDescent="0.2">
      <c r="A103" s="5"/>
      <c r="B103" s="5" t="s">
        <v>9</v>
      </c>
      <c r="C103" s="5" t="str">
        <f t="shared" ref="C103:C104" si="28">_xlfn.CONCAT("MobileNet", " ", "(", B103,"=",D103,")")</f>
        <v>MobileNet (epoch=250)</v>
      </c>
      <c r="D103" s="5">
        <v>250</v>
      </c>
      <c r="E103" s="2">
        <f t="shared" ref="E103:E104" si="29">AVERAGEIFS(E$2:E$73,B$2:B$73,D103,A$2:A$73,"Mobilenet")</f>
        <v>0.12806372549019604</v>
      </c>
      <c r="F103" s="2">
        <f t="shared" ref="F103:F104" si="30">AVERAGEIFS(F$2:F$73,B$2:B$73,D103,A$2:A$73,"Mobilenet")</f>
        <v>0.44117647058823528</v>
      </c>
      <c r="J103" s="5"/>
      <c r="K103" s="5"/>
    </row>
    <row r="104" spans="1:11" x14ac:dyDescent="0.2">
      <c r="A104" s="5"/>
      <c r="B104" s="5" t="s">
        <v>9</v>
      </c>
      <c r="C104" s="5" t="str">
        <f t="shared" si="28"/>
        <v>MobileNet (epoch=500)</v>
      </c>
      <c r="D104" s="5">
        <v>500</v>
      </c>
      <c r="E104" s="2">
        <f t="shared" si="29"/>
        <v>0.12438725490196074</v>
      </c>
      <c r="F104" s="2">
        <f t="shared" si="30"/>
        <v>0.44117647058823545</v>
      </c>
      <c r="J104" s="5"/>
      <c r="K104" s="5"/>
    </row>
    <row r="105" spans="1:11" x14ac:dyDescent="0.2">
      <c r="A105" s="5"/>
      <c r="B105" s="5" t="s">
        <v>9</v>
      </c>
      <c r="C105" s="5" t="str">
        <f>_xlfn.CONCAT("ShuffleNet", " ", "(", B105,"=",D105,")")</f>
        <v>ShuffleNet (epoch=100)</v>
      </c>
      <c r="D105" s="5">
        <v>100</v>
      </c>
      <c r="E105" s="2">
        <f>AVERAGEIFS(E$2:E$73,B$2:B$73,D105,A$2:A$73,"Shufflenet")</f>
        <v>0.15563725490196076</v>
      </c>
      <c r="F105" s="2">
        <f>AVERAGEIFS(F$2:F$73,B$2:B$73,D105,A$2:A$73,"Shufflenet")</f>
        <v>0.49203431372549017</v>
      </c>
      <c r="J105" s="5"/>
      <c r="K105" s="5"/>
    </row>
    <row r="106" spans="1:11" x14ac:dyDescent="0.2">
      <c r="A106" s="5"/>
      <c r="B106" s="5" t="s">
        <v>9</v>
      </c>
      <c r="C106" s="5" t="str">
        <f t="shared" ref="C106:C107" si="31">_xlfn.CONCAT("ShuffleNet", " ", "(", B106,"=",D106,")")</f>
        <v>ShuffleNet (epoch=250)</v>
      </c>
      <c r="D106" s="5">
        <v>250</v>
      </c>
      <c r="E106" s="2">
        <f t="shared" ref="E106:E107" si="32">AVERAGEIFS(E$2:E$73,B$2:B$73,D106,A$2:A$73,"Shufflenet")</f>
        <v>0.1574754901960784</v>
      </c>
      <c r="F106" s="2">
        <f t="shared" ref="F106:F107" si="33">AVERAGEIFS(F$2:F$73,B$2:B$73,D106,A$2:A$73,"Shufflenet")</f>
        <v>0.50122549019607843</v>
      </c>
      <c r="J106" s="5"/>
      <c r="K106" s="5"/>
    </row>
    <row r="107" spans="1:11" x14ac:dyDescent="0.2">
      <c r="A107" s="5"/>
      <c r="B107" s="5" t="s">
        <v>9</v>
      </c>
      <c r="C107" s="5" t="str">
        <f t="shared" si="31"/>
        <v>ShuffleNet (epoch=500)</v>
      </c>
      <c r="D107" s="5">
        <v>500</v>
      </c>
      <c r="E107" s="2">
        <f t="shared" si="32"/>
        <v>0.16115196078431362</v>
      </c>
      <c r="F107" s="2">
        <f t="shared" si="33"/>
        <v>0.47794117647058815</v>
      </c>
      <c r="J107" s="5"/>
      <c r="K107" s="5"/>
    </row>
    <row r="108" spans="1:11" x14ac:dyDescent="0.2">
      <c r="A108" s="5"/>
      <c r="B108" s="5"/>
      <c r="C108" s="5"/>
      <c r="D108" s="5"/>
      <c r="J108" s="5"/>
      <c r="K108" s="5"/>
    </row>
    <row r="109" spans="1:11" x14ac:dyDescent="0.2">
      <c r="A109" s="5"/>
      <c r="B109" s="5"/>
      <c r="C109" s="5"/>
      <c r="D109" s="5"/>
      <c r="J109" s="5"/>
      <c r="K109" s="5"/>
    </row>
    <row r="110" spans="1:11" x14ac:dyDescent="0.2">
      <c r="A110" s="5"/>
      <c r="B110" s="5"/>
      <c r="C110" s="5"/>
      <c r="D110" s="5"/>
      <c r="J110" s="5"/>
      <c r="K110" s="5"/>
    </row>
    <row r="111" spans="1:11" x14ac:dyDescent="0.2">
      <c r="A111" s="5"/>
      <c r="B111" s="5"/>
      <c r="C111" s="5"/>
      <c r="D111" s="5"/>
      <c r="J111" s="5"/>
      <c r="K111" s="5"/>
    </row>
    <row r="112" spans="1:11" x14ac:dyDescent="0.2">
      <c r="A112" s="5"/>
      <c r="B112" s="5"/>
      <c r="C112" s="5"/>
      <c r="D112" s="5"/>
      <c r="J112" s="5"/>
      <c r="K112" s="5"/>
    </row>
    <row r="113" spans="1:11" x14ac:dyDescent="0.2">
      <c r="A113" s="5"/>
      <c r="B113" s="5"/>
      <c r="C113" s="5"/>
      <c r="D113" s="5"/>
      <c r="J113" s="5"/>
      <c r="K113" s="5"/>
    </row>
    <row r="114" spans="1:11" x14ac:dyDescent="0.2">
      <c r="A114" s="5"/>
      <c r="B114" s="5"/>
      <c r="C114" s="5"/>
      <c r="D114" s="5"/>
      <c r="J114" s="5"/>
      <c r="K114" s="5"/>
    </row>
    <row r="116" spans="1:11" x14ac:dyDescent="0.2">
      <c r="D116" s="1" t="s">
        <v>10</v>
      </c>
    </row>
    <row r="117" spans="1:11" x14ac:dyDescent="0.2">
      <c r="D117" s="5">
        <v>8</v>
      </c>
      <c r="E117" s="2">
        <f>AVERAGEIF(C$2:C$73,D117,E$2:E$73)</f>
        <v>0.16993464052287577</v>
      </c>
    </row>
    <row r="118" spans="1:11" x14ac:dyDescent="0.2">
      <c r="D118" s="5">
        <v>16</v>
      </c>
      <c r="E118" s="2">
        <f t="shared" ref="E118:E120" si="34">AVERAGEIF(C$2:C$73,D118,E$2:E$73)</f>
        <v>0.1568627450980391</v>
      </c>
    </row>
    <row r="119" spans="1:11" x14ac:dyDescent="0.2">
      <c r="D119" s="5">
        <v>32</v>
      </c>
      <c r="E119" s="2">
        <f t="shared" si="34"/>
        <v>0.12949346405228762</v>
      </c>
    </row>
    <row r="120" spans="1:11" x14ac:dyDescent="0.2">
      <c r="D120" s="5">
        <v>64</v>
      </c>
      <c r="E120" s="2">
        <f t="shared" si="34"/>
        <v>0.11478758169934637</v>
      </c>
    </row>
    <row r="122" spans="1:11" x14ac:dyDescent="0.2">
      <c r="D122" s="1" t="s">
        <v>9</v>
      </c>
    </row>
    <row r="123" spans="1:11" x14ac:dyDescent="0.2">
      <c r="D123" s="5">
        <v>100</v>
      </c>
      <c r="E123" s="2">
        <f>AVERAGEIF(B$2:B$73,D123,E$2:E$73)</f>
        <v>0.14276960784313725</v>
      </c>
    </row>
    <row r="124" spans="1:11" x14ac:dyDescent="0.2">
      <c r="D124" s="5">
        <v>250</v>
      </c>
      <c r="E124" s="2">
        <f t="shared" ref="E124:E125" si="35">AVERAGEIF(B$2:B$73,D124,E$2:E$73)</f>
        <v>0.14276960784313722</v>
      </c>
    </row>
    <row r="125" spans="1:11" x14ac:dyDescent="0.2">
      <c r="D125" s="5">
        <v>500</v>
      </c>
      <c r="E125" s="2">
        <f t="shared" si="35"/>
        <v>0.14276960784313716</v>
      </c>
    </row>
    <row r="127" spans="1:11" x14ac:dyDescent="0.2">
      <c r="D127" s="5">
        <v>0.1</v>
      </c>
      <c r="E127" s="2" cm="1">
        <f t="array" ref="E127">MAX(IF(D$2:D$73=D127,E$2:E$73,0))</f>
        <v>0.33088235294117602</v>
      </c>
    </row>
    <row r="128" spans="1:11" x14ac:dyDescent="0.2">
      <c r="D128" s="5">
        <v>0.01</v>
      </c>
      <c r="E128" s="2" cm="1">
        <f t="array" ref="E128">MAX(IF(D$2:D$73=D128,E$2:E$73,0))</f>
        <v>0.33088235294117602</v>
      </c>
    </row>
    <row r="129" spans="4:5" x14ac:dyDescent="0.2">
      <c r="D129" s="5">
        <v>1E-3</v>
      </c>
      <c r="E129" s="2" cm="1">
        <f t="array" ref="E129">MAX(IF(D$2:D$73=D129,E$2:E$73,0))</f>
        <v>6.6176470588235295E-2</v>
      </c>
    </row>
  </sheetData>
  <autoFilter ref="A1:K75" xr:uid="{00000000-0009-0000-0000-000000000000}"/>
  <conditionalFormatting sqref="E1:E73">
    <cfRule type="colorScale" priority="2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F1:F73">
    <cfRule type="colorScale" priority="3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G2:G73">
    <cfRule type="cellIs" dxfId="3" priority="4" operator="equal">
      <formula>$G$75</formula>
    </cfRule>
  </conditionalFormatting>
  <conditionalFormatting sqref="H2:H73">
    <cfRule type="cellIs" dxfId="2" priority="5" operator="equal">
      <formula>$H$75</formula>
    </cfRule>
  </conditionalFormatting>
  <conditionalFormatting sqref="J2:J73">
    <cfRule type="cellIs" dxfId="1" priority="6" operator="equal">
      <formula>$J$75</formula>
    </cfRule>
  </conditionalFormatting>
  <conditionalFormatting sqref="K2:K73">
    <cfRule type="cellIs" dxfId="0" priority="7" operator="equal">
      <formula>$K$75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"/>
  <sheetViews>
    <sheetView zoomScaleNormal="100" workbookViewId="0">
      <selection activeCell="A9" sqref="A9"/>
    </sheetView>
  </sheetViews>
  <sheetFormatPr defaultColWidth="11.5703125" defaultRowHeight="12.75" x14ac:dyDescent="0.2"/>
  <sheetData>
    <row r="1" spans="1:12" x14ac:dyDescent="0.2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7"/>
      <c r="H1" s="7"/>
      <c r="J1" s="6"/>
      <c r="K1" s="6"/>
      <c r="L1" s="6"/>
    </row>
    <row r="2" spans="1:12" x14ac:dyDescent="0.2">
      <c r="A2" s="6" t="s">
        <v>7</v>
      </c>
      <c r="B2" s="3">
        <v>100</v>
      </c>
      <c r="C2" s="3">
        <v>8</v>
      </c>
      <c r="D2" s="3">
        <v>0.1</v>
      </c>
      <c r="E2" s="4">
        <v>0.30147058823529399</v>
      </c>
      <c r="F2" s="4">
        <v>0.75</v>
      </c>
      <c r="G2" s="7">
        <v>0.27941176470588203</v>
      </c>
      <c r="H2" s="7">
        <v>0</v>
      </c>
      <c r="I2" s="1">
        <v>7</v>
      </c>
      <c r="J2" s="6">
        <v>0.77941176470588203</v>
      </c>
      <c r="K2" s="6">
        <v>0</v>
      </c>
      <c r="L2" s="6"/>
    </row>
    <row r="3" spans="1:12" x14ac:dyDescent="0.2">
      <c r="A3" s="6" t="s">
        <v>6</v>
      </c>
      <c r="B3" s="6">
        <v>100</v>
      </c>
      <c r="C3" s="6">
        <v>16</v>
      </c>
      <c r="D3" s="6">
        <v>0.1</v>
      </c>
      <c r="E3" s="7">
        <v>0.27941176470588203</v>
      </c>
      <c r="F3" s="7">
        <v>0.77941176470588203</v>
      </c>
      <c r="G3" s="4">
        <v>0.25735294117647101</v>
      </c>
      <c r="H3" s="4">
        <v>0</v>
      </c>
      <c r="I3" s="3">
        <v>12</v>
      </c>
      <c r="J3" s="3">
        <v>0.77205882352941202</v>
      </c>
      <c r="K3" s="3">
        <v>0</v>
      </c>
      <c r="L3" s="3"/>
    </row>
    <row r="4" spans="1:12" x14ac:dyDescent="0.2">
      <c r="A4" s="6" t="s">
        <v>7</v>
      </c>
      <c r="B4" s="6">
        <v>100</v>
      </c>
      <c r="C4" s="6">
        <v>16</v>
      </c>
      <c r="D4" s="6">
        <v>0.1</v>
      </c>
      <c r="E4" s="7">
        <v>0.33088235294117602</v>
      </c>
      <c r="F4" s="7">
        <v>0.78676470588235303</v>
      </c>
      <c r="G4" s="7">
        <v>0.26470588235294101</v>
      </c>
      <c r="H4" s="7">
        <v>0</v>
      </c>
      <c r="I4" s="6"/>
      <c r="J4" s="6">
        <v>0.75735294117647101</v>
      </c>
      <c r="K4" s="6">
        <v>0</v>
      </c>
    </row>
    <row r="5" spans="1:12" x14ac:dyDescent="0.2">
      <c r="A5" s="6" t="s">
        <v>6</v>
      </c>
      <c r="B5" s="3">
        <v>100</v>
      </c>
      <c r="C5" s="3">
        <v>64</v>
      </c>
      <c r="D5" s="3">
        <v>0.1</v>
      </c>
      <c r="E5" s="4">
        <v>0.25735294117647101</v>
      </c>
      <c r="F5" s="4">
        <v>0.77205882352941202</v>
      </c>
      <c r="G5" s="2">
        <v>0.24264705882352899</v>
      </c>
      <c r="H5" s="2">
        <v>0</v>
      </c>
      <c r="J5" s="1">
        <v>0.75</v>
      </c>
      <c r="K5" s="1">
        <v>0</v>
      </c>
    </row>
    <row r="6" spans="1:12" x14ac:dyDescent="0.2">
      <c r="A6" s="6" t="s">
        <v>6</v>
      </c>
      <c r="B6" s="6">
        <v>250</v>
      </c>
      <c r="C6" s="6">
        <v>16</v>
      </c>
      <c r="D6" s="6">
        <v>0.1</v>
      </c>
      <c r="E6" s="7">
        <v>0.26470588235294101</v>
      </c>
      <c r="F6" s="7">
        <v>0.75735294117647101</v>
      </c>
      <c r="G6" s="7">
        <v>0.25</v>
      </c>
      <c r="H6" s="7">
        <v>0</v>
      </c>
      <c r="I6" s="6"/>
      <c r="J6" s="6">
        <v>0.75735294117647101</v>
      </c>
      <c r="K6" s="6">
        <v>0</v>
      </c>
    </row>
    <row r="7" spans="1:12" x14ac:dyDescent="0.2">
      <c r="A7" s="6" t="s">
        <v>7</v>
      </c>
      <c r="B7" s="3">
        <v>250</v>
      </c>
      <c r="C7" s="3">
        <v>32</v>
      </c>
      <c r="D7" s="3">
        <v>0.1</v>
      </c>
      <c r="E7" s="4">
        <v>0.29411764705882398</v>
      </c>
      <c r="F7" s="4">
        <v>0.69117647058823495</v>
      </c>
      <c r="G7" s="2">
        <v>0.24264705882352899</v>
      </c>
      <c r="H7" s="2">
        <v>0</v>
      </c>
      <c r="J7" s="1">
        <v>0.75</v>
      </c>
      <c r="K7" s="1">
        <v>0</v>
      </c>
    </row>
    <row r="8" spans="1:12" x14ac:dyDescent="0.2">
      <c r="A8" s="6" t="s">
        <v>6</v>
      </c>
      <c r="B8" s="1">
        <v>250</v>
      </c>
      <c r="C8" s="1">
        <v>64</v>
      </c>
      <c r="D8" s="1">
        <v>0.1</v>
      </c>
      <c r="E8" s="2">
        <v>0.24264705882352899</v>
      </c>
      <c r="F8" s="2">
        <v>0.75</v>
      </c>
      <c r="G8" s="4">
        <v>0</v>
      </c>
      <c r="H8" s="4">
        <v>0.30147058823529399</v>
      </c>
      <c r="I8" s="3">
        <v>3</v>
      </c>
      <c r="J8" s="11" t="b">
        <f>FALSE()</f>
        <v>0</v>
      </c>
      <c r="K8" s="3">
        <v>0.75</v>
      </c>
      <c r="L8" s="6"/>
    </row>
    <row r="9" spans="1:12" x14ac:dyDescent="0.2">
      <c r="A9" s="6" t="s">
        <v>7</v>
      </c>
      <c r="B9" s="6">
        <v>250</v>
      </c>
      <c r="C9" s="6">
        <v>64</v>
      </c>
      <c r="D9" s="6">
        <v>0.1</v>
      </c>
      <c r="E9" s="7">
        <v>0.30147058823529399</v>
      </c>
      <c r="F9" s="7">
        <v>0.71323529411764697</v>
      </c>
      <c r="G9" s="7">
        <v>0</v>
      </c>
      <c r="H9" s="7">
        <v>0.33088235294117602</v>
      </c>
      <c r="I9" s="1">
        <v>1</v>
      </c>
      <c r="J9" s="12" t="b">
        <f>FALSE()</f>
        <v>0</v>
      </c>
      <c r="K9" s="6">
        <v>0.78676470588235303</v>
      </c>
      <c r="L9" s="6"/>
    </row>
    <row r="10" spans="1:12" x14ac:dyDescent="0.2">
      <c r="A10" s="6" t="s">
        <v>7</v>
      </c>
      <c r="B10" s="6">
        <v>500</v>
      </c>
      <c r="C10" s="6">
        <v>8</v>
      </c>
      <c r="D10" s="6">
        <v>0.01</v>
      </c>
      <c r="E10" s="7">
        <v>0.33088235294117602</v>
      </c>
      <c r="F10" s="7">
        <v>0.69117647058823495</v>
      </c>
      <c r="G10" s="4">
        <v>0</v>
      </c>
      <c r="H10" s="4">
        <v>0.29411764705882398</v>
      </c>
      <c r="I10" s="3"/>
      <c r="J10" s="11" t="b">
        <f>FALSE()</f>
        <v>0</v>
      </c>
      <c r="K10" s="3">
        <v>0.69117647058823495</v>
      </c>
    </row>
    <row r="11" spans="1:12" x14ac:dyDescent="0.2">
      <c r="A11" s="6" t="s">
        <v>7</v>
      </c>
      <c r="B11" s="1">
        <v>500</v>
      </c>
      <c r="C11" s="1">
        <v>8</v>
      </c>
      <c r="D11" s="1">
        <v>0.1</v>
      </c>
      <c r="E11" s="2">
        <v>0.27941176470588203</v>
      </c>
      <c r="F11" s="2">
        <v>0.79411764705882404</v>
      </c>
      <c r="G11" s="7">
        <v>0</v>
      </c>
      <c r="H11" s="7">
        <v>0.30147058823529399</v>
      </c>
      <c r="I11" s="6"/>
      <c r="J11" s="12" t="b">
        <f>FALSE()</f>
        <v>0</v>
      </c>
      <c r="K11" s="6">
        <v>0.71323529411764697</v>
      </c>
    </row>
    <row r="12" spans="1:12" x14ac:dyDescent="0.2">
      <c r="A12" s="6" t="s">
        <v>6</v>
      </c>
      <c r="B12" s="6">
        <v>500</v>
      </c>
      <c r="C12" s="6">
        <v>16</v>
      </c>
      <c r="D12" s="6">
        <v>0.1</v>
      </c>
      <c r="E12" s="7">
        <v>0.25</v>
      </c>
      <c r="F12" s="7">
        <v>0.75735294117647101</v>
      </c>
      <c r="G12" s="7">
        <v>0</v>
      </c>
      <c r="H12" s="7">
        <v>0.33088235294117602</v>
      </c>
      <c r="I12" s="6">
        <v>1</v>
      </c>
      <c r="J12" s="12" t="b">
        <f>FALSE()</f>
        <v>0</v>
      </c>
      <c r="K12" s="6">
        <v>0.69117647058823495</v>
      </c>
    </row>
    <row r="13" spans="1:12" x14ac:dyDescent="0.2">
      <c r="A13" s="6" t="s">
        <v>6</v>
      </c>
      <c r="B13" s="1">
        <v>500</v>
      </c>
      <c r="C13" s="1">
        <v>64</v>
      </c>
      <c r="D13" s="1">
        <v>0.1</v>
      </c>
      <c r="E13" s="2">
        <v>0.24264705882352899</v>
      </c>
      <c r="F13" s="2">
        <v>0.75</v>
      </c>
      <c r="G13" s="2">
        <v>0</v>
      </c>
      <c r="H13" s="2">
        <v>0.27941176470588203</v>
      </c>
      <c r="I13" s="1">
        <v>7</v>
      </c>
      <c r="J13" s="10" t="b">
        <f>FALSE()</f>
        <v>0</v>
      </c>
      <c r="K13" s="1">
        <v>0.79411764705882404</v>
      </c>
    </row>
  </sheetData>
  <conditionalFormatting sqref="E1:E1048576 F1">
    <cfRule type="colorScale" priority="2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F2:F1048576">
    <cfRule type="colorScale" priority="3">
      <colorScale>
        <cfvo type="min"/>
        <cfvo type="percentile" val="50"/>
        <cfvo type="max"/>
        <color rgb="FFFF0000"/>
        <color rgb="FFFFFF00"/>
        <color rgb="FF00A933"/>
      </colorScale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results_full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9</cp:revision>
  <dcterms:modified xsi:type="dcterms:W3CDTF">2024-05-22T11:49:46Z</dcterms:modified>
  <dc:language>en-US</dc:language>
</cp:coreProperties>
</file>