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Matthew\Github\Year2\COMP3000-Computing-Project\Documentation\"/>
    </mc:Choice>
  </mc:AlternateContent>
  <xr:revisionPtr revIDLastSave="0" documentId="13_ncr:1_{82B56001-1A4B-4015-8DC8-1A1A891B7296}"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1" l="1"/>
  <c r="E45" i="11"/>
  <c r="E44" i="11"/>
  <c r="E39" i="11"/>
  <c r="E41" i="11"/>
  <c r="E40" i="11"/>
  <c r="E42" i="11"/>
  <c r="E26" i="11"/>
  <c r="E24" i="11"/>
  <c r="E38" i="11"/>
  <c r="E32" i="11"/>
  <c r="E37" i="11"/>
  <c r="E36" i="11"/>
  <c r="E35" i="11"/>
  <c r="E34" i="11"/>
  <c r="E33" i="11"/>
  <c r="E27" i="11"/>
  <c r="E31" i="11"/>
  <c r="E30" i="11"/>
  <c r="E28" i="11"/>
  <c r="E29" i="11"/>
  <c r="E25" i="11"/>
  <c r="D18" i="11"/>
  <c r="E23" i="11"/>
  <c r="E22" i="11"/>
  <c r="E21" i="11"/>
  <c r="E20" i="11"/>
  <c r="E19" i="11"/>
  <c r="E18" i="11"/>
  <c r="E17" i="11"/>
  <c r="E14" i="11"/>
  <c r="E15" i="11"/>
  <c r="E12" i="11"/>
  <c r="D10" i="11" s="1"/>
  <c r="E10" i="11" s="1"/>
  <c r="D13" i="11"/>
  <c r="E13" i="11" s="1"/>
  <c r="G7" i="11"/>
  <c r="D11" i="11" l="1"/>
  <c r="E11" i="11" s="1"/>
  <c r="D9" i="11"/>
  <c r="E9" i="11" s="1"/>
  <c r="H5" i="11" l="1"/>
  <c r="G48" i="11"/>
  <c r="G43" i="11"/>
  <c r="G34" i="11"/>
  <c r="G27" i="11"/>
  <c r="G16" i="11"/>
  <c r="G8" i="11"/>
  <c r="G28" i="11" l="1"/>
  <c r="G29" i="11"/>
  <c r="G9" i="11"/>
  <c r="H6" i="11"/>
  <c r="G40" i="11" l="1"/>
  <c r="G35" i="11"/>
  <c r="G33" i="11"/>
  <c r="G10" i="11"/>
  <c r="G30" i="11"/>
  <c r="G17" i="11"/>
  <c r="G15" i="11"/>
  <c r="I5" i="11"/>
  <c r="J5" i="11" s="1"/>
  <c r="K5" i="11" s="1"/>
  <c r="L5" i="11" s="1"/>
  <c r="M5" i="11" s="1"/>
  <c r="N5" i="11" s="1"/>
  <c r="O5" i="11" s="1"/>
  <c r="H4" i="11"/>
  <c r="G38" i="11" l="1"/>
  <c r="G39" i="11"/>
  <c r="G31" i="11"/>
  <c r="G18" i="11"/>
  <c r="G11" i="11"/>
  <c r="G12" i="11"/>
  <c r="O4" i="11"/>
  <c r="P5" i="11"/>
  <c r="Q5" i="11" s="1"/>
  <c r="R5" i="11" s="1"/>
  <c r="S5" i="11" s="1"/>
  <c r="T5" i="11" s="1"/>
  <c r="U5" i="11" s="1"/>
  <c r="V5" i="11" s="1"/>
  <c r="I6" i="11"/>
  <c r="G26" i="11" l="1"/>
  <c r="G21" i="11"/>
  <c r="G19"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 r="G42" i="11"/>
</calcChain>
</file>

<file path=xl/sharedStrings.xml><?xml version="1.0" encoding="utf-8"?>
<sst xmlns="http://schemas.openxmlformats.org/spreadsheetml/2006/main" count="65" uniqueCount="63">
  <si>
    <t>Project start:</t>
  </si>
  <si>
    <t>Display week:</t>
  </si>
  <si>
    <t>SIMPLE GANTT CHART by Vertex42.com</t>
  </si>
  <si>
    <t>https://www.vertex42.com/ExcelTemplates/simple-gantt-chart.html</t>
  </si>
  <si>
    <t>TASK</t>
  </si>
  <si>
    <t>PROGRESS</t>
  </si>
  <si>
    <t>START</t>
  </si>
  <si>
    <t>END</t>
  </si>
  <si>
    <t xml:space="preserve">Do not delete this row. This row is hidden to preserve a formula that is used to highlight the current day within the project schedule. </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</si>
  <si>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</si>
  <si>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</si>
  <si>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</si>
  <si>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</si>
  <si>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</si>
  <si>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</si>
  <si>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</si>
  <si>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</si>
  <si>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</si>
  <si>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</si>
  <si>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</si>
  <si>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</si>
  <si>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</si>
  <si>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</si>
  <si>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Final Year project</t>
  </si>
  <si>
    <t>Matthew Fish</t>
  </si>
  <si>
    <t>Kanban Setup</t>
  </si>
  <si>
    <t>Github Setup</t>
  </si>
  <si>
    <t>Pebble Pad Setup</t>
  </si>
  <si>
    <t>Choose Supervisor</t>
  </si>
  <si>
    <t>Decide Idea</t>
  </si>
  <si>
    <t>PID</t>
  </si>
  <si>
    <t>Outline Tech Stack</t>
  </si>
  <si>
    <t xml:space="preserve">Design and Prototype </t>
  </si>
  <si>
    <t xml:space="preserve">Initiation </t>
  </si>
  <si>
    <t>llama3 Install and Setup</t>
  </si>
  <si>
    <t xml:space="preserve">Suricata Install and Setup </t>
  </si>
  <si>
    <t>PostgreSQL Install and Setup</t>
  </si>
  <si>
    <t>Create Web Dashboard</t>
  </si>
  <si>
    <t>Script to parse PostgreSQL outputs to web dash</t>
  </si>
  <si>
    <t>Security and Evaluation</t>
  </si>
  <si>
    <t>Script to clean/parse logs from suricata to llama3</t>
  </si>
  <si>
    <t>Script to parse llama3 outputs to PostgreSQL</t>
  </si>
  <si>
    <t xml:space="preserve">Create RAG </t>
  </si>
  <si>
    <t>Refinement and Optimization</t>
  </si>
  <si>
    <t>Review Prototype Performance</t>
  </si>
  <si>
    <t>Refine Python Scripts</t>
  </si>
  <si>
    <t>Improve Dashboard UI</t>
  </si>
  <si>
    <t>Containerization with Docker</t>
  </si>
  <si>
    <t>Final Improvements</t>
  </si>
  <si>
    <t>Auth for API/Dashboard</t>
  </si>
  <si>
    <t xml:space="preserve">User Testing </t>
  </si>
  <si>
    <t>Full Secure postgreSQL check</t>
  </si>
  <si>
    <t>Full Secure llama3 check</t>
  </si>
  <si>
    <t>Reverse Proxy Setup</t>
  </si>
  <si>
    <t>Env Config</t>
  </si>
  <si>
    <t>Setup and Deployment testing on VM</t>
  </si>
  <si>
    <t xml:space="preserve">Full functional test with VMs </t>
  </si>
  <si>
    <t>Test data flow</t>
  </si>
  <si>
    <t>Final Evaluation</t>
  </si>
  <si>
    <t>Documentation</t>
  </si>
  <si>
    <t>Poster First Draft</t>
  </si>
  <si>
    <t>Final Poster</t>
  </si>
  <si>
    <t>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</si>
</sst>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71" formatCode="dd/mm/yyyy;@"/>
    <numFmt numFmtId="172" formatCode="d/m/yy;@"/>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8"/>
      <color theme="9"/>
      <name val="Arial Black"/>
      <family val="2"/>
      <scheme val="maj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2" fillId="0" borderId="0" xfId="0" applyFont="1"/>
    <xf numFmtId="0" fontId="13" fillId="0" borderId="0" xfId="0" applyFont="1"/>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1" fillId="0" borderId="0" xfId="1" applyFont="1" applyAlignment="1" applyProtection="1">
      <alignment horizontal="left" vertical="top" indent="1"/>
    </xf>
    <xf numFmtId="168" fontId="18" fillId="12" borderId="20" xfId="0" applyNumberFormat="1" applyFont="1" applyFill="1" applyBorder="1" applyAlignment="1">
      <alignment horizontal="center" vertical="center"/>
    </xf>
    <xf numFmtId="168" fontId="18" fillId="12" borderId="18" xfId="0" applyNumberFormat="1" applyFont="1" applyFill="1" applyBorder="1" applyAlignment="1">
      <alignment horizontal="center" vertical="center"/>
    </xf>
    <xf numFmtId="168"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4" fillId="2" borderId="21" xfId="0" applyFont="1" applyFill="1" applyBorder="1"/>
    <xf numFmtId="0" fontId="17" fillId="11" borderId="16" xfId="0" applyFont="1" applyFill="1" applyBorder="1" applyAlignment="1">
      <alignment horizontal="center" vertical="center"/>
    </xf>
    <xf numFmtId="0" fontId="24" fillId="0" borderId="0" xfId="0" applyFont="1" applyAlignment="1">
      <alignment horizontal="left"/>
    </xf>
    <xf numFmtId="0" fontId="25" fillId="0" borderId="0" xfId="0" applyFont="1"/>
    <xf numFmtId="0" fontId="23" fillId="0" borderId="0" xfId="8" applyFont="1" applyAlignment="1">
      <alignment horizontal="left"/>
    </xf>
    <xf numFmtId="0" fontId="4" fillId="0" borderId="0" xfId="0" applyFont="1"/>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xf numFmtId="0" fontId="28" fillId="0" borderId="0" xfId="5" applyFont="1" applyAlignment="1">
      <alignment horizontal="left"/>
    </xf>
    <xf numFmtId="171" fontId="24" fillId="0" borderId="0" xfId="9" applyNumberFormat="1" applyFont="1" applyBorder="1" applyAlignment="1">
      <alignment horizontal="left"/>
    </xf>
    <xf numFmtId="171" fontId="25" fillId="0" borderId="0" xfId="0" applyNumberFormat="1" applyFont="1"/>
    <xf numFmtId="172" fontId="12" fillId="0" borderId="0" xfId="0" applyNumberFormat="1" applyFont="1" applyAlignment="1">
      <alignment horizontal="center"/>
    </xf>
    <xf numFmtId="172" fontId="12" fillId="0" borderId="0" xfId="0" applyNumberFormat="1" applyFont="1" applyAlignment="1">
      <alignment horizontal="center" vertical="center"/>
    </xf>
    <xf numFmtId="172" fontId="13" fillId="0" borderId="0" xfId="0" applyNumberFormat="1" applyFont="1" applyAlignment="1">
      <alignment horizontal="center"/>
    </xf>
    <xf numFmtId="172" fontId="13" fillId="0" borderId="0" xfId="0" applyNumberFormat="1" applyFont="1"/>
    <xf numFmtId="172" fontId="4" fillId="0" borderId="0" xfId="0" applyNumberFormat="1" applyFont="1" applyAlignment="1">
      <alignment horizontal="center"/>
    </xf>
    <xf numFmtId="172" fontId="4" fillId="0" borderId="0" xfId="0" applyNumberFormat="1" applyFont="1"/>
    <xf numFmtId="172" fontId="4" fillId="0" borderId="0" xfId="0" applyNumberFormat="1" applyFont="1" applyAlignment="1">
      <alignment horizontal="left" indent="1"/>
    </xf>
    <xf numFmtId="172" fontId="17" fillId="11" borderId="16" xfId="0" applyNumberFormat="1" applyFont="1" applyFill="1" applyBorder="1" applyAlignment="1">
      <alignment horizontal="center" vertical="center"/>
    </xf>
    <xf numFmtId="172" fontId="4" fillId="2" borderId="21" xfId="0" applyNumberFormat="1" applyFont="1" applyFill="1" applyBorder="1"/>
    <xf numFmtId="172" fontId="16" fillId="0" borderId="0" xfId="0" applyNumberFormat="1" applyFont="1"/>
    <xf numFmtId="172" fontId="16" fillId="6" borderId="0" xfId="0" applyNumberFormat="1" applyFont="1" applyFill="1" applyAlignment="1">
      <alignment horizontal="center" vertical="center"/>
    </xf>
    <xf numFmtId="172" fontId="1" fillId="6" borderId="0" xfId="0" applyNumberFormat="1" applyFont="1" applyFill="1" applyAlignment="1">
      <alignment horizontal="center" vertical="center"/>
    </xf>
    <xf numFmtId="172" fontId="16" fillId="3" borderId="6" xfId="10" applyNumberFormat="1" applyFont="1" applyFill="1" applyBorder="1">
      <alignment horizontal="center" vertical="center"/>
    </xf>
    <xf numFmtId="172" fontId="16" fillId="3" borderId="7" xfId="10" applyNumberFormat="1" applyFont="1" applyFill="1" applyBorder="1">
      <alignment horizontal="center" vertical="center"/>
    </xf>
    <xf numFmtId="172" fontId="16" fillId="7" borderId="0" xfId="0" applyNumberFormat="1" applyFont="1" applyFill="1" applyAlignment="1">
      <alignment horizontal="center" vertical="center"/>
    </xf>
    <xf numFmtId="172" fontId="1" fillId="7" borderId="0" xfId="0" applyNumberFormat="1" applyFont="1" applyFill="1" applyAlignment="1">
      <alignment horizontal="center" vertical="center"/>
    </xf>
    <xf numFmtId="172" fontId="16" fillId="4" borderId="5" xfId="10" applyNumberFormat="1" applyFont="1" applyFill="1" applyBorder="1">
      <alignment horizontal="center" vertical="center"/>
    </xf>
    <xf numFmtId="172" fontId="16" fillId="8" borderId="0" xfId="0" applyNumberFormat="1" applyFont="1" applyFill="1" applyAlignment="1">
      <alignment horizontal="center" vertical="center"/>
    </xf>
    <xf numFmtId="172" fontId="1" fillId="8" borderId="0" xfId="0" applyNumberFormat="1" applyFont="1" applyFill="1" applyAlignment="1">
      <alignment horizontal="center" vertical="center"/>
    </xf>
    <xf numFmtId="172" fontId="16" fillId="5" borderId="8" xfId="10" applyNumberFormat="1" applyFont="1" applyFill="1" applyBorder="1">
      <alignment horizontal="center" vertical="center"/>
    </xf>
    <xf numFmtId="172" fontId="16" fillId="9" borderId="0" xfId="0" applyNumberFormat="1" applyFont="1" applyFill="1" applyAlignment="1">
      <alignment horizontal="center" vertical="center"/>
    </xf>
    <xf numFmtId="172" fontId="1" fillId="9" borderId="0" xfId="0" applyNumberFormat="1" applyFont="1" applyFill="1" applyAlignment="1">
      <alignment horizontal="center" vertical="center"/>
    </xf>
    <xf numFmtId="172" fontId="16" fillId="10" borderId="9" xfId="10" applyNumberFormat="1" applyFont="1" applyFill="1" applyBorder="1">
      <alignment horizontal="center" vertical="center"/>
    </xf>
    <xf numFmtId="172" fontId="22" fillId="2" borderId="0" xfId="0" applyNumberFormat="1" applyFont="1" applyFill="1" applyAlignment="1">
      <alignment horizontal="left" vertical="center"/>
    </xf>
    <xf numFmtId="172" fontId="1" fillId="2" borderId="0" xfId="0" applyNumberFormat="1" applyFont="1" applyFill="1" applyAlignment="1">
      <alignment horizontal="center" vertical="center"/>
    </xf>
    <xf numFmtId="172" fontId="0" fillId="0" borderId="0" xfId="0" applyNumberFormat="1" applyAlignment="1">
      <alignment horizontal="center"/>
    </xf>
    <xf numFmtId="172" fontId="0" fillId="0" borderId="0" xfId="0" applyNumberFormat="1"/>
    <xf numFmtId="172" fontId="11" fillId="0" borderId="0" xfId="0" applyNumberFormat="1" applyFont="1" applyAlignment="1">
      <alignment horizontal="center"/>
    </xf>
    <xf numFmtId="0" fontId="16" fillId="4" borderId="5" xfId="12" applyFont="1" applyFill="1" applyBorder="1" applyAlignment="1">
      <alignment horizontal="left" vertical="center" wrapText="1" indent="2"/>
    </xf>
    <xf numFmtId="0" fontId="16" fillId="10" borderId="9" xfId="12" applyFont="1" applyFill="1" applyBorder="1" applyAlignment="1">
      <alignment horizontal="left" vertical="center" wrapText="1" indent="2"/>
    </xf>
    <xf numFmtId="0" fontId="16" fillId="5" borderId="8" xfId="12" applyFont="1" applyFill="1" applyBorder="1" applyAlignment="1">
      <alignment horizontal="left" vertical="center" wrapText="1" indent="2"/>
    </xf>
    <xf numFmtId="9" fontId="1" fillId="13" borderId="0" xfId="2" applyFont="1" applyFill="1" applyBorder="1" applyAlignment="1">
      <alignment horizontal="center" vertical="center"/>
    </xf>
    <xf numFmtId="172" fontId="16" fillId="13" borderId="0" xfId="10" applyNumberFormat="1" applyFont="1" applyFill="1" applyBorder="1">
      <alignment horizontal="center" vertical="center"/>
    </xf>
    <xf numFmtId="0" fontId="16" fillId="14" borderId="9" xfId="12" applyFont="1" applyFill="1" applyBorder="1" applyAlignment="1">
      <alignment horizontal="left" vertical="center" wrapText="1" indent="2"/>
    </xf>
    <xf numFmtId="9" fontId="1" fillId="14" borderId="9" xfId="2" applyFont="1" applyFill="1" applyBorder="1" applyAlignment="1">
      <alignment horizontal="center" vertical="center"/>
    </xf>
    <xf numFmtId="172" fontId="16" fillId="14" borderId="9" xfId="10" applyNumberFormat="1" applyFont="1" applyFill="1" applyBorder="1">
      <alignment horizontal="center" vertical="center"/>
    </xf>
    <xf numFmtId="0" fontId="20" fillId="13" borderId="0" xfId="12" applyFont="1" applyFill="1" applyBorder="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0"/>
  <sheetViews>
    <sheetView showGridLines="0" tabSelected="1" showRuler="0" topLeftCell="A40" zoomScaleNormal="100" zoomScalePageLayoutView="70" workbookViewId="0">
      <selection activeCell="M43" sqref="M43"/>
    </sheetView>
  </sheetViews>
  <sheetFormatPr defaultColWidth="8.69921875" defaultRowHeight="30" customHeight="1" x14ac:dyDescent="0.25"/>
  <cols>
    <col min="1" max="1" width="2.69921875" style="11" customWidth="1"/>
    <col min="2" max="2" width="22.69921875" customWidth="1"/>
    <col min="3" max="3" width="10.69921875" customWidth="1"/>
    <col min="4" max="4" width="10.69921875" style="104" customWidth="1"/>
    <col min="5" max="5" width="10.69921875" style="105" customWidth="1"/>
    <col min="6" max="6" width="2.69921875" customWidth="1"/>
    <col min="7" max="7" width="6" hidden="1" customWidth="1"/>
    <col min="8" max="64" width="2.69921875" customWidth="1"/>
  </cols>
  <sheetData>
    <row r="1" spans="1:63" ht="90" customHeight="1" x14ac:dyDescent="1.05">
      <c r="A1" s="12"/>
      <c r="B1" s="76" t="s">
        <v>23</v>
      </c>
      <c r="C1" s="14"/>
      <c r="D1" s="79"/>
      <c r="E1" s="80"/>
      <c r="G1" s="1"/>
      <c r="H1" s="71" t="s">
        <v>0</v>
      </c>
      <c r="I1" s="72"/>
      <c r="J1" s="72"/>
      <c r="K1" s="72"/>
      <c r="L1" s="72"/>
      <c r="M1" s="72"/>
      <c r="N1" s="72"/>
      <c r="O1" s="16"/>
      <c r="P1" s="77">
        <v>45922</v>
      </c>
      <c r="Q1" s="78"/>
      <c r="R1" s="78"/>
      <c r="S1" s="78"/>
      <c r="T1" s="78"/>
      <c r="U1" s="78"/>
      <c r="V1" s="78"/>
      <c r="W1" s="78"/>
      <c r="X1" s="78"/>
      <c r="Y1" s="78"/>
    </row>
    <row r="2" spans="1:63" ht="30" customHeight="1" x14ac:dyDescent="0.6">
      <c r="B2" s="56" t="s">
        <v>24</v>
      </c>
      <c r="C2" s="15"/>
      <c r="D2" s="81"/>
      <c r="E2" s="82"/>
      <c r="H2" s="71" t="s">
        <v>1</v>
      </c>
      <c r="I2" s="72"/>
      <c r="J2" s="72"/>
      <c r="K2" s="72"/>
      <c r="L2" s="72"/>
      <c r="M2" s="72"/>
      <c r="N2" s="72"/>
      <c r="O2" s="16"/>
      <c r="P2" s="69">
        <v>1</v>
      </c>
      <c r="Q2" s="70"/>
      <c r="R2" s="70"/>
      <c r="S2" s="70"/>
      <c r="T2" s="70"/>
      <c r="U2" s="70"/>
      <c r="V2" s="70"/>
      <c r="W2" s="70"/>
      <c r="X2" s="70"/>
      <c r="Y2" s="70"/>
    </row>
    <row r="3" spans="1:63" s="18" customFormat="1" ht="30" customHeight="1" x14ac:dyDescent="0.25">
      <c r="A3" s="11"/>
      <c r="B3" s="17" t="s">
        <v>2</v>
      </c>
      <c r="C3" s="19"/>
      <c r="D3" s="83"/>
      <c r="E3" s="84"/>
    </row>
    <row r="4" spans="1:63" s="18" customFormat="1" ht="30" customHeight="1" x14ac:dyDescent="0.25">
      <c r="A4" s="12"/>
      <c r="B4" s="20" t="s">
        <v>3</v>
      </c>
      <c r="D4" s="85"/>
      <c r="E4" s="84"/>
      <c r="H4" s="75">
        <f>H5</f>
        <v>45922</v>
      </c>
      <c r="I4" s="73"/>
      <c r="J4" s="73"/>
      <c r="K4" s="73"/>
      <c r="L4" s="73"/>
      <c r="M4" s="73"/>
      <c r="N4" s="73"/>
      <c r="O4" s="73">
        <f>O5</f>
        <v>45929</v>
      </c>
      <c r="P4" s="73"/>
      <c r="Q4" s="73"/>
      <c r="R4" s="73"/>
      <c r="S4" s="73"/>
      <c r="T4" s="73"/>
      <c r="U4" s="73"/>
      <c r="V4" s="73">
        <f>V5</f>
        <v>45936</v>
      </c>
      <c r="W4" s="73"/>
      <c r="X4" s="73"/>
      <c r="Y4" s="73"/>
      <c r="Z4" s="73"/>
      <c r="AA4" s="73"/>
      <c r="AB4" s="73"/>
      <c r="AC4" s="73">
        <f>AC5</f>
        <v>45943</v>
      </c>
      <c r="AD4" s="73"/>
      <c r="AE4" s="73"/>
      <c r="AF4" s="73"/>
      <c r="AG4" s="73"/>
      <c r="AH4" s="73"/>
      <c r="AI4" s="73"/>
      <c r="AJ4" s="73">
        <f>AJ5</f>
        <v>45950</v>
      </c>
      <c r="AK4" s="73"/>
      <c r="AL4" s="73"/>
      <c r="AM4" s="73"/>
      <c r="AN4" s="73"/>
      <c r="AO4" s="73"/>
      <c r="AP4" s="73"/>
      <c r="AQ4" s="73">
        <f>AQ5</f>
        <v>45957</v>
      </c>
      <c r="AR4" s="73"/>
      <c r="AS4" s="73"/>
      <c r="AT4" s="73"/>
      <c r="AU4" s="73"/>
      <c r="AV4" s="73"/>
      <c r="AW4" s="73"/>
      <c r="AX4" s="73">
        <f>AX5</f>
        <v>45964</v>
      </c>
      <c r="AY4" s="73"/>
      <c r="AZ4" s="73"/>
      <c r="BA4" s="73"/>
      <c r="BB4" s="73"/>
      <c r="BC4" s="73"/>
      <c r="BD4" s="73"/>
      <c r="BE4" s="73">
        <f>BE5</f>
        <v>45971</v>
      </c>
      <c r="BF4" s="73"/>
      <c r="BG4" s="73"/>
      <c r="BH4" s="73"/>
      <c r="BI4" s="73"/>
      <c r="BJ4" s="73"/>
      <c r="BK4" s="74"/>
    </row>
    <row r="5" spans="1:63" s="18" customFormat="1" ht="15" customHeight="1" x14ac:dyDescent="0.25">
      <c r="A5" s="64"/>
      <c r="B5" s="65" t="s">
        <v>4</v>
      </c>
      <c r="C5" s="68" t="s">
        <v>5</v>
      </c>
      <c r="D5" s="86" t="s">
        <v>6</v>
      </c>
      <c r="E5" s="86" t="s">
        <v>7</v>
      </c>
      <c r="H5" s="21">
        <f>Project_Start-WEEKDAY(Project_Start,1)+2+7*(Display_Week-1)</f>
        <v>45922</v>
      </c>
      <c r="I5" s="21">
        <f>H5+1</f>
        <v>45923</v>
      </c>
      <c r="J5" s="21">
        <f t="shared" ref="J5:AW5" si="0">I5+1</f>
        <v>45924</v>
      </c>
      <c r="K5" s="21">
        <f t="shared" si="0"/>
        <v>45925</v>
      </c>
      <c r="L5" s="21">
        <f t="shared" si="0"/>
        <v>45926</v>
      </c>
      <c r="M5" s="21">
        <f t="shared" si="0"/>
        <v>45927</v>
      </c>
      <c r="N5" s="22">
        <f t="shared" si="0"/>
        <v>45928</v>
      </c>
      <c r="O5" s="23">
        <f>N5+1</f>
        <v>45929</v>
      </c>
      <c r="P5" s="21">
        <f>O5+1</f>
        <v>45930</v>
      </c>
      <c r="Q5" s="21">
        <f t="shared" si="0"/>
        <v>45931</v>
      </c>
      <c r="R5" s="21">
        <f t="shared" si="0"/>
        <v>45932</v>
      </c>
      <c r="S5" s="21">
        <f t="shared" si="0"/>
        <v>45933</v>
      </c>
      <c r="T5" s="21">
        <f t="shared" si="0"/>
        <v>45934</v>
      </c>
      <c r="U5" s="22">
        <f t="shared" si="0"/>
        <v>45935</v>
      </c>
      <c r="V5" s="23">
        <f>U5+1</f>
        <v>45936</v>
      </c>
      <c r="W5" s="21">
        <f>V5+1</f>
        <v>45937</v>
      </c>
      <c r="X5" s="21">
        <f t="shared" si="0"/>
        <v>45938</v>
      </c>
      <c r="Y5" s="21">
        <f t="shared" si="0"/>
        <v>45939</v>
      </c>
      <c r="Z5" s="21">
        <f t="shared" si="0"/>
        <v>45940</v>
      </c>
      <c r="AA5" s="21">
        <f t="shared" si="0"/>
        <v>45941</v>
      </c>
      <c r="AB5" s="22">
        <f t="shared" si="0"/>
        <v>45942</v>
      </c>
      <c r="AC5" s="23">
        <f>AB5+1</f>
        <v>45943</v>
      </c>
      <c r="AD5" s="21">
        <f>AC5+1</f>
        <v>45944</v>
      </c>
      <c r="AE5" s="21">
        <f t="shared" si="0"/>
        <v>45945</v>
      </c>
      <c r="AF5" s="21">
        <f t="shared" si="0"/>
        <v>45946</v>
      </c>
      <c r="AG5" s="21">
        <f t="shared" si="0"/>
        <v>45947</v>
      </c>
      <c r="AH5" s="21">
        <f t="shared" si="0"/>
        <v>45948</v>
      </c>
      <c r="AI5" s="22">
        <f t="shared" si="0"/>
        <v>45949</v>
      </c>
      <c r="AJ5" s="23">
        <f>AI5+1</f>
        <v>45950</v>
      </c>
      <c r="AK5" s="21">
        <f>AJ5+1</f>
        <v>45951</v>
      </c>
      <c r="AL5" s="21">
        <f t="shared" si="0"/>
        <v>45952</v>
      </c>
      <c r="AM5" s="21">
        <f t="shared" si="0"/>
        <v>45953</v>
      </c>
      <c r="AN5" s="21">
        <f t="shared" si="0"/>
        <v>45954</v>
      </c>
      <c r="AO5" s="21">
        <f t="shared" si="0"/>
        <v>45955</v>
      </c>
      <c r="AP5" s="22">
        <f t="shared" si="0"/>
        <v>45956</v>
      </c>
      <c r="AQ5" s="23">
        <f>AP5+1</f>
        <v>45957</v>
      </c>
      <c r="AR5" s="21">
        <f>AQ5+1</f>
        <v>45958</v>
      </c>
      <c r="AS5" s="21">
        <f t="shared" si="0"/>
        <v>45959</v>
      </c>
      <c r="AT5" s="21">
        <f t="shared" si="0"/>
        <v>45960</v>
      </c>
      <c r="AU5" s="21">
        <f t="shared" si="0"/>
        <v>45961</v>
      </c>
      <c r="AV5" s="21">
        <f t="shared" si="0"/>
        <v>45962</v>
      </c>
      <c r="AW5" s="22">
        <f t="shared" si="0"/>
        <v>45963</v>
      </c>
      <c r="AX5" s="23">
        <f>AW5+1</f>
        <v>45964</v>
      </c>
      <c r="AY5" s="21">
        <f>AX5+1</f>
        <v>45965</v>
      </c>
      <c r="AZ5" s="21">
        <f t="shared" ref="AZ5:BD5" si="1">AY5+1</f>
        <v>45966</v>
      </c>
      <c r="BA5" s="21">
        <f t="shared" si="1"/>
        <v>45967</v>
      </c>
      <c r="BB5" s="21">
        <f t="shared" si="1"/>
        <v>45968</v>
      </c>
      <c r="BC5" s="21">
        <f t="shared" si="1"/>
        <v>45969</v>
      </c>
      <c r="BD5" s="22">
        <f t="shared" si="1"/>
        <v>45970</v>
      </c>
      <c r="BE5" s="23">
        <f>BD5+1</f>
        <v>45971</v>
      </c>
      <c r="BF5" s="21">
        <f>BE5+1</f>
        <v>45972</v>
      </c>
      <c r="BG5" s="21">
        <f t="shared" ref="BG5:BK5" si="2">BF5+1</f>
        <v>45973</v>
      </c>
      <c r="BH5" s="21">
        <f t="shared" si="2"/>
        <v>45974</v>
      </c>
      <c r="BI5" s="21">
        <f t="shared" si="2"/>
        <v>45975</v>
      </c>
      <c r="BJ5" s="21">
        <f t="shared" si="2"/>
        <v>45976</v>
      </c>
      <c r="BK5" s="21">
        <f t="shared" si="2"/>
        <v>45977</v>
      </c>
    </row>
    <row r="6" spans="1:63" s="18" customFormat="1" ht="15" customHeight="1" thickBot="1" x14ac:dyDescent="0.3">
      <c r="A6" s="64"/>
      <c r="B6" s="66"/>
      <c r="C6" s="67"/>
      <c r="D6" s="87"/>
      <c r="E6" s="87"/>
      <c r="H6" s="24" t="str">
        <f t="shared" ref="H6:AM6" si="3">LEFT(TEXT(H5,"ddd"),1)</f>
        <v>M</v>
      </c>
      <c r="I6" s="25" t="str">
        <f t="shared" si="3"/>
        <v>T</v>
      </c>
      <c r="J6" s="25" t="str">
        <f t="shared" si="3"/>
        <v>W</v>
      </c>
      <c r="K6" s="25" t="str">
        <f t="shared" si="3"/>
        <v>T</v>
      </c>
      <c r="L6" s="25" t="str">
        <f t="shared" si="3"/>
        <v>F</v>
      </c>
      <c r="M6" s="25" t="str">
        <f t="shared" si="3"/>
        <v>S</v>
      </c>
      <c r="N6" s="25" t="str">
        <f t="shared" si="3"/>
        <v>S</v>
      </c>
      <c r="O6" s="25" t="str">
        <f t="shared" si="3"/>
        <v>M</v>
      </c>
      <c r="P6" s="25" t="str">
        <f t="shared" si="3"/>
        <v>T</v>
      </c>
      <c r="Q6" s="25" t="str">
        <f t="shared" si="3"/>
        <v>W</v>
      </c>
      <c r="R6" s="25" t="str">
        <f t="shared" si="3"/>
        <v>T</v>
      </c>
      <c r="S6" s="25" t="str">
        <f t="shared" si="3"/>
        <v>F</v>
      </c>
      <c r="T6" s="25" t="str">
        <f t="shared" si="3"/>
        <v>S</v>
      </c>
      <c r="U6" s="25" t="str">
        <f t="shared" si="3"/>
        <v>S</v>
      </c>
      <c r="V6" s="25" t="str">
        <f t="shared" si="3"/>
        <v>M</v>
      </c>
      <c r="W6" s="25" t="str">
        <f t="shared" si="3"/>
        <v>T</v>
      </c>
      <c r="X6" s="25" t="str">
        <f t="shared" si="3"/>
        <v>W</v>
      </c>
      <c r="Y6" s="25" t="str">
        <f t="shared" si="3"/>
        <v>T</v>
      </c>
      <c r="Z6" s="25" t="str">
        <f t="shared" si="3"/>
        <v>F</v>
      </c>
      <c r="AA6" s="25" t="str">
        <f t="shared" si="3"/>
        <v>S</v>
      </c>
      <c r="AB6" s="25" t="str">
        <f t="shared" si="3"/>
        <v>S</v>
      </c>
      <c r="AC6" s="25" t="str">
        <f t="shared" si="3"/>
        <v>M</v>
      </c>
      <c r="AD6" s="25" t="str">
        <f t="shared" si="3"/>
        <v>T</v>
      </c>
      <c r="AE6" s="25" t="str">
        <f t="shared" si="3"/>
        <v>W</v>
      </c>
      <c r="AF6" s="25" t="str">
        <f t="shared" si="3"/>
        <v>T</v>
      </c>
      <c r="AG6" s="25" t="str">
        <f t="shared" si="3"/>
        <v>F</v>
      </c>
      <c r="AH6" s="25" t="str">
        <f t="shared" si="3"/>
        <v>S</v>
      </c>
      <c r="AI6" s="25" t="str">
        <f t="shared" si="3"/>
        <v>S</v>
      </c>
      <c r="AJ6" s="25" t="str">
        <f t="shared" si="3"/>
        <v>M</v>
      </c>
      <c r="AK6" s="25" t="str">
        <f t="shared" si="3"/>
        <v>T</v>
      </c>
      <c r="AL6" s="25" t="str">
        <f t="shared" si="3"/>
        <v>W</v>
      </c>
      <c r="AM6" s="25" t="str">
        <f t="shared" si="3"/>
        <v>T</v>
      </c>
      <c r="AN6" s="25" t="str">
        <f t="shared" ref="AN6:BK6" si="4">LEFT(TEXT(AN5,"ddd"),1)</f>
        <v>F</v>
      </c>
      <c r="AO6" s="25" t="str">
        <f t="shared" si="4"/>
        <v>S</v>
      </c>
      <c r="AP6" s="25" t="str">
        <f t="shared" si="4"/>
        <v>S</v>
      </c>
      <c r="AQ6" s="25" t="str">
        <f t="shared" si="4"/>
        <v>M</v>
      </c>
      <c r="AR6" s="25" t="str">
        <f t="shared" si="4"/>
        <v>T</v>
      </c>
      <c r="AS6" s="25" t="str">
        <f t="shared" si="4"/>
        <v>W</v>
      </c>
      <c r="AT6" s="25" t="str">
        <f t="shared" si="4"/>
        <v>T</v>
      </c>
      <c r="AU6" s="25" t="str">
        <f t="shared" si="4"/>
        <v>F</v>
      </c>
      <c r="AV6" s="25" t="str">
        <f t="shared" si="4"/>
        <v>S</v>
      </c>
      <c r="AW6" s="25" t="str">
        <f t="shared" si="4"/>
        <v>S</v>
      </c>
      <c r="AX6" s="25" t="str">
        <f t="shared" si="4"/>
        <v>M</v>
      </c>
      <c r="AY6" s="25" t="str">
        <f t="shared" si="4"/>
        <v>T</v>
      </c>
      <c r="AZ6" s="25" t="str">
        <f t="shared" si="4"/>
        <v>W</v>
      </c>
      <c r="BA6" s="25" t="str">
        <f t="shared" si="4"/>
        <v>T</v>
      </c>
      <c r="BB6" s="25" t="str">
        <f t="shared" si="4"/>
        <v>F</v>
      </c>
      <c r="BC6" s="25" t="str">
        <f t="shared" si="4"/>
        <v>S</v>
      </c>
      <c r="BD6" s="25" t="str">
        <f t="shared" si="4"/>
        <v>S</v>
      </c>
      <c r="BE6" s="25" t="str">
        <f t="shared" si="4"/>
        <v>M</v>
      </c>
      <c r="BF6" s="25" t="str">
        <f t="shared" si="4"/>
        <v>T</v>
      </c>
      <c r="BG6" s="25" t="str">
        <f t="shared" si="4"/>
        <v>W</v>
      </c>
      <c r="BH6" s="25" t="str">
        <f t="shared" si="4"/>
        <v>T</v>
      </c>
      <c r="BI6" s="25" t="str">
        <f t="shared" si="4"/>
        <v>F</v>
      </c>
      <c r="BJ6" s="25" t="str">
        <f t="shared" si="4"/>
        <v>S</v>
      </c>
      <c r="BK6" s="26" t="str">
        <f t="shared" si="4"/>
        <v>S</v>
      </c>
    </row>
    <row r="7" spans="1:63" s="18" customFormat="1" ht="30" hidden="1" customHeight="1" thickBot="1" x14ac:dyDescent="0.3">
      <c r="A7" s="11" t="s">
        <v>8</v>
      </c>
      <c r="B7" s="27"/>
      <c r="C7" s="27"/>
      <c r="D7" s="88"/>
      <c r="E7" s="88"/>
      <c r="G7" s="18"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row>
    <row r="8" spans="1:63" s="32" customFormat="1" ht="30" customHeight="1" thickBot="1" x14ac:dyDescent="0.3">
      <c r="A8" s="12"/>
      <c r="B8" s="29" t="s">
        <v>33</v>
      </c>
      <c r="C8" s="30">
        <v>1</v>
      </c>
      <c r="D8" s="89">
        <v>45922</v>
      </c>
      <c r="E8" s="90">
        <v>45956</v>
      </c>
      <c r="F8" s="13"/>
      <c r="G8" s="3">
        <f t="shared" ref="G8:G48" si="5">IF(OR(ISBLANK(task_start),ISBLANK(task_end)),"",task_end-task_start+1)</f>
        <v>35</v>
      </c>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row>
    <row r="9" spans="1:63" s="32" customFormat="1" ht="30" customHeight="1" thickBot="1" x14ac:dyDescent="0.3">
      <c r="A9" s="12"/>
      <c r="B9" s="33" t="s">
        <v>25</v>
      </c>
      <c r="C9" s="34">
        <v>1</v>
      </c>
      <c r="D9" s="91">
        <f>E12</f>
        <v>45940</v>
      </c>
      <c r="E9" s="91">
        <f>D9+2</f>
        <v>45942</v>
      </c>
      <c r="F9" s="13"/>
      <c r="G9" s="3">
        <f t="shared" si="5"/>
        <v>3</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row>
    <row r="10" spans="1:63" s="32" customFormat="1" ht="30" customHeight="1" thickBot="1" x14ac:dyDescent="0.3">
      <c r="A10" s="12"/>
      <c r="B10" s="36" t="s">
        <v>26</v>
      </c>
      <c r="C10" s="37">
        <v>1</v>
      </c>
      <c r="D10" s="92">
        <f>E12</f>
        <v>45940</v>
      </c>
      <c r="E10" s="92">
        <f>D10+2</f>
        <v>45942</v>
      </c>
      <c r="F10" s="13"/>
      <c r="G10" s="3">
        <f t="shared" si="5"/>
        <v>3</v>
      </c>
      <c r="H10" s="35"/>
      <c r="I10" s="35"/>
      <c r="J10" s="35"/>
      <c r="K10" s="35"/>
      <c r="L10" s="35"/>
      <c r="M10" s="35"/>
      <c r="N10" s="35"/>
      <c r="O10" s="35"/>
      <c r="P10" s="35"/>
      <c r="Q10" s="35"/>
      <c r="R10" s="35"/>
      <c r="S10" s="35"/>
      <c r="T10" s="38"/>
      <c r="U10" s="38"/>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row>
    <row r="11" spans="1:63" s="32" customFormat="1" ht="30" customHeight="1" thickBot="1" x14ac:dyDescent="0.3">
      <c r="A11" s="11"/>
      <c r="B11" s="36" t="s">
        <v>27</v>
      </c>
      <c r="C11" s="37">
        <v>1</v>
      </c>
      <c r="D11" s="92">
        <f>E12</f>
        <v>45940</v>
      </c>
      <c r="E11" s="92">
        <f>D11+2</f>
        <v>45942</v>
      </c>
      <c r="F11" s="13"/>
      <c r="G11" s="3">
        <f t="shared" si="5"/>
        <v>3</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row>
    <row r="12" spans="1:63" s="32" customFormat="1" ht="30" customHeight="1" thickBot="1" x14ac:dyDescent="0.3">
      <c r="A12" s="11"/>
      <c r="B12" s="36" t="s">
        <v>28</v>
      </c>
      <c r="C12" s="37">
        <v>1</v>
      </c>
      <c r="D12" s="92">
        <v>45924</v>
      </c>
      <c r="E12" s="92">
        <f>D12+16</f>
        <v>45940</v>
      </c>
      <c r="F12" s="13"/>
      <c r="G12" s="3">
        <f t="shared" si="5"/>
        <v>17</v>
      </c>
      <c r="H12" s="35"/>
      <c r="I12" s="35"/>
      <c r="J12" s="35"/>
      <c r="K12" s="35"/>
      <c r="L12" s="35"/>
      <c r="M12" s="35"/>
      <c r="N12" s="35"/>
      <c r="O12" s="35"/>
      <c r="P12" s="35"/>
      <c r="Q12" s="35"/>
      <c r="R12" s="35"/>
      <c r="S12" s="35"/>
      <c r="T12" s="35"/>
      <c r="U12" s="35"/>
      <c r="V12" s="35"/>
      <c r="W12" s="35"/>
      <c r="X12" s="38"/>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row>
    <row r="13" spans="1:63" s="32" customFormat="1" ht="30" customHeight="1" thickBot="1" x14ac:dyDescent="0.3">
      <c r="A13" s="11"/>
      <c r="B13" s="36" t="s">
        <v>29</v>
      </c>
      <c r="C13" s="37">
        <v>1</v>
      </c>
      <c r="D13" s="92">
        <f>D12</f>
        <v>45924</v>
      </c>
      <c r="E13" s="92">
        <f>D13+16</f>
        <v>45940</v>
      </c>
      <c r="F13" s="13"/>
      <c r="G13" s="3"/>
      <c r="H13" s="35"/>
      <c r="I13" s="35"/>
      <c r="J13" s="35"/>
      <c r="K13" s="35"/>
      <c r="L13" s="35"/>
      <c r="M13" s="35"/>
      <c r="N13" s="35"/>
      <c r="O13" s="35"/>
      <c r="P13" s="35"/>
      <c r="Q13" s="35"/>
      <c r="R13" s="35"/>
      <c r="S13" s="35"/>
      <c r="T13" s="35"/>
      <c r="U13" s="35"/>
      <c r="V13" s="35"/>
      <c r="W13" s="35"/>
      <c r="X13" s="38"/>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row>
    <row r="14" spans="1:63" s="32" customFormat="1" ht="30" customHeight="1" thickBot="1" x14ac:dyDescent="0.3">
      <c r="A14" s="11"/>
      <c r="B14" s="36" t="s">
        <v>30</v>
      </c>
      <c r="C14" s="37">
        <v>1</v>
      </c>
      <c r="D14" s="92">
        <v>45940</v>
      </c>
      <c r="E14" s="92">
        <f>D14+14</f>
        <v>45954</v>
      </c>
      <c r="F14" s="13"/>
      <c r="G14" s="3"/>
      <c r="H14" s="35"/>
      <c r="I14" s="35"/>
      <c r="J14" s="35"/>
      <c r="K14" s="35"/>
      <c r="L14" s="35"/>
      <c r="M14" s="35"/>
      <c r="N14" s="35"/>
      <c r="O14" s="35"/>
      <c r="P14" s="35"/>
      <c r="Q14" s="35"/>
      <c r="R14" s="35"/>
      <c r="S14" s="35"/>
      <c r="T14" s="35"/>
      <c r="U14" s="35"/>
      <c r="V14" s="35"/>
      <c r="W14" s="35"/>
      <c r="X14" s="38"/>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row>
    <row r="15" spans="1:63" s="32" customFormat="1" ht="30" customHeight="1" thickBot="1" x14ac:dyDescent="0.3">
      <c r="A15" s="11"/>
      <c r="B15" s="36" t="s">
        <v>31</v>
      </c>
      <c r="C15" s="37">
        <v>1</v>
      </c>
      <c r="D15" s="92">
        <v>45940</v>
      </c>
      <c r="E15" s="92">
        <f>D15+2</f>
        <v>45942</v>
      </c>
      <c r="F15" s="13"/>
      <c r="G15" s="3">
        <f t="shared" si="5"/>
        <v>3</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row>
    <row r="16" spans="1:63" s="32" customFormat="1" ht="30" customHeight="1" thickBot="1" x14ac:dyDescent="0.3">
      <c r="A16" s="12"/>
      <c r="B16" s="39" t="s">
        <v>32</v>
      </c>
      <c r="C16" s="40">
        <v>0</v>
      </c>
      <c r="D16" s="93">
        <v>45988</v>
      </c>
      <c r="E16" s="94">
        <v>46006</v>
      </c>
      <c r="F16" s="13"/>
      <c r="G16" s="3">
        <f t="shared" si="5"/>
        <v>19</v>
      </c>
    </row>
    <row r="17" spans="1:63" s="32" customFormat="1" ht="30" customHeight="1" thickBot="1" x14ac:dyDescent="0.3">
      <c r="A17" s="12"/>
      <c r="B17" s="41" t="s">
        <v>34</v>
      </c>
      <c r="C17" s="42">
        <v>0</v>
      </c>
      <c r="D17" s="95">
        <v>45964</v>
      </c>
      <c r="E17" s="95">
        <f>D17+2</f>
        <v>45966</v>
      </c>
      <c r="F17" s="13"/>
      <c r="G17" s="3">
        <f t="shared" si="5"/>
        <v>3</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row>
    <row r="18" spans="1:63" s="32" customFormat="1" ht="30" customHeight="1" thickBot="1" x14ac:dyDescent="0.3">
      <c r="A18" s="11"/>
      <c r="B18" s="41" t="s">
        <v>35</v>
      </c>
      <c r="C18" s="42">
        <v>0</v>
      </c>
      <c r="D18" s="95">
        <f>D17</f>
        <v>45964</v>
      </c>
      <c r="E18" s="95">
        <f>D17+2</f>
        <v>45966</v>
      </c>
      <c r="F18" s="13"/>
      <c r="G18" s="3">
        <f t="shared" si="5"/>
        <v>3</v>
      </c>
      <c r="H18" s="35"/>
      <c r="I18" s="35"/>
      <c r="J18" s="35"/>
      <c r="K18" s="35"/>
      <c r="L18" s="35"/>
      <c r="M18" s="35"/>
      <c r="N18" s="35"/>
      <c r="O18" s="35"/>
      <c r="P18" s="35"/>
      <c r="Q18" s="35"/>
      <c r="R18" s="35"/>
      <c r="S18" s="35"/>
      <c r="T18" s="38"/>
      <c r="U18" s="38"/>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row>
    <row r="19" spans="1:63" s="32" customFormat="1" ht="43.8" customHeight="1" thickBot="1" x14ac:dyDescent="0.3">
      <c r="A19" s="11"/>
      <c r="B19" s="107" t="s">
        <v>40</v>
      </c>
      <c r="C19" s="42">
        <v>0</v>
      </c>
      <c r="D19" s="95">
        <v>45964</v>
      </c>
      <c r="E19" s="95">
        <f>D19+14</f>
        <v>45978</v>
      </c>
      <c r="F19" s="13"/>
      <c r="G19" s="3">
        <f t="shared" si="5"/>
        <v>15</v>
      </c>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row>
    <row r="20" spans="1:63" s="32" customFormat="1" ht="30" customHeight="1" thickBot="1" x14ac:dyDescent="0.3">
      <c r="A20" s="11"/>
      <c r="B20" s="107" t="s">
        <v>36</v>
      </c>
      <c r="C20" s="42">
        <v>0</v>
      </c>
      <c r="D20" s="95">
        <v>45978</v>
      </c>
      <c r="E20" s="95">
        <f>D20+2</f>
        <v>45980</v>
      </c>
      <c r="F20" s="13"/>
      <c r="G20" s="3"/>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row>
    <row r="21" spans="1:63" s="32" customFormat="1" ht="44.4" customHeight="1" thickBot="1" x14ac:dyDescent="0.3">
      <c r="A21" s="11"/>
      <c r="B21" s="107" t="s">
        <v>41</v>
      </c>
      <c r="C21" s="42">
        <v>0</v>
      </c>
      <c r="D21" s="95">
        <v>45978</v>
      </c>
      <c r="E21" s="95">
        <f>D21+7</f>
        <v>45985</v>
      </c>
      <c r="F21" s="13"/>
      <c r="G21" s="3">
        <f t="shared" si="5"/>
        <v>8</v>
      </c>
      <c r="H21" s="35"/>
      <c r="I21" s="35"/>
      <c r="J21" s="35"/>
      <c r="K21" s="35"/>
      <c r="L21" s="35"/>
      <c r="M21" s="35"/>
      <c r="N21" s="35"/>
      <c r="O21" s="35"/>
      <c r="P21" s="35"/>
      <c r="Q21" s="35"/>
      <c r="R21" s="35"/>
      <c r="S21" s="35"/>
      <c r="T21" s="35"/>
      <c r="U21" s="35"/>
      <c r="V21" s="35"/>
      <c r="W21" s="35"/>
      <c r="X21" s="38"/>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row>
    <row r="22" spans="1:63" s="32" customFormat="1" ht="30" customHeight="1" thickBot="1" x14ac:dyDescent="0.3">
      <c r="A22" s="11"/>
      <c r="B22" s="41" t="s">
        <v>37</v>
      </c>
      <c r="C22" s="42">
        <v>0</v>
      </c>
      <c r="D22" s="95">
        <v>45985</v>
      </c>
      <c r="E22" s="95">
        <f>D22+7</f>
        <v>45992</v>
      </c>
      <c r="F22" s="13"/>
      <c r="G22" s="3"/>
      <c r="H22" s="35"/>
      <c r="I22" s="35"/>
      <c r="J22" s="35"/>
      <c r="K22" s="35"/>
      <c r="L22" s="35"/>
      <c r="M22" s="35"/>
      <c r="N22" s="35"/>
      <c r="O22" s="35"/>
      <c r="P22" s="35"/>
      <c r="Q22" s="35"/>
      <c r="R22" s="35"/>
      <c r="S22" s="35"/>
      <c r="T22" s="35"/>
      <c r="U22" s="35"/>
      <c r="V22" s="35"/>
      <c r="W22" s="35"/>
      <c r="X22" s="38"/>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row>
    <row r="23" spans="1:63" s="32" customFormat="1" ht="44.4" customHeight="1" thickBot="1" x14ac:dyDescent="0.3">
      <c r="A23" s="11"/>
      <c r="B23" s="107" t="s">
        <v>38</v>
      </c>
      <c r="C23" s="42">
        <v>0</v>
      </c>
      <c r="D23" s="95">
        <v>45985</v>
      </c>
      <c r="E23" s="95">
        <f>D23+7</f>
        <v>45992</v>
      </c>
      <c r="F23" s="13"/>
      <c r="G23" s="3"/>
      <c r="H23" s="35"/>
      <c r="I23" s="35"/>
      <c r="J23" s="35"/>
      <c r="K23" s="35"/>
      <c r="L23" s="35"/>
      <c r="M23" s="35"/>
      <c r="N23" s="35"/>
      <c r="O23" s="35"/>
      <c r="P23" s="35"/>
      <c r="Q23" s="35"/>
      <c r="R23" s="35"/>
      <c r="S23" s="35"/>
      <c r="T23" s="35"/>
      <c r="U23" s="35"/>
      <c r="V23" s="35"/>
      <c r="W23" s="35"/>
      <c r="X23" s="38"/>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row>
    <row r="24" spans="1:63" s="32" customFormat="1" ht="44.4" customHeight="1" thickBot="1" x14ac:dyDescent="0.3">
      <c r="A24" s="11"/>
      <c r="B24" s="107" t="s">
        <v>42</v>
      </c>
      <c r="C24" s="42">
        <v>0</v>
      </c>
      <c r="D24" s="95">
        <v>45992</v>
      </c>
      <c r="E24" s="95">
        <f>D24+7</f>
        <v>45999</v>
      </c>
      <c r="F24" s="13"/>
      <c r="G24" s="3"/>
      <c r="H24" s="35"/>
      <c r="I24" s="35"/>
      <c r="J24" s="35"/>
      <c r="K24" s="35"/>
      <c r="L24" s="35"/>
      <c r="M24" s="35"/>
      <c r="N24" s="35"/>
      <c r="O24" s="35"/>
      <c r="P24" s="35"/>
      <c r="Q24" s="35"/>
      <c r="R24" s="35"/>
      <c r="S24" s="35"/>
      <c r="T24" s="35"/>
      <c r="U24" s="35"/>
      <c r="V24" s="35"/>
      <c r="W24" s="35"/>
      <c r="X24" s="38"/>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row>
    <row r="25" spans="1:63" s="32" customFormat="1" ht="44.4" customHeight="1" thickBot="1" x14ac:dyDescent="0.3">
      <c r="A25" s="11"/>
      <c r="B25" s="107" t="s">
        <v>57</v>
      </c>
      <c r="C25" s="42">
        <v>0</v>
      </c>
      <c r="D25" s="95">
        <v>45999</v>
      </c>
      <c r="E25" s="95">
        <f>D25+7</f>
        <v>46006</v>
      </c>
      <c r="F25" s="13"/>
      <c r="G25" s="3"/>
      <c r="H25" s="35"/>
      <c r="I25" s="35"/>
      <c r="J25" s="35"/>
      <c r="K25" s="35"/>
      <c r="L25" s="35"/>
      <c r="M25" s="35"/>
      <c r="N25" s="35"/>
      <c r="O25" s="35"/>
      <c r="P25" s="35"/>
      <c r="Q25" s="35"/>
      <c r="R25" s="35"/>
      <c r="S25" s="35"/>
      <c r="T25" s="35"/>
      <c r="U25" s="35"/>
      <c r="V25" s="35"/>
      <c r="W25" s="35"/>
      <c r="X25" s="38"/>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row>
    <row r="26" spans="1:63" s="32" customFormat="1" ht="30" customHeight="1" thickBot="1" x14ac:dyDescent="0.3">
      <c r="A26" s="11"/>
      <c r="B26" s="41" t="s">
        <v>48</v>
      </c>
      <c r="C26" s="42">
        <v>0</v>
      </c>
      <c r="D26" s="95">
        <v>45999</v>
      </c>
      <c r="E26" s="95">
        <f>D26+7</f>
        <v>46006</v>
      </c>
      <c r="F26" s="13"/>
      <c r="G26" s="3">
        <f t="shared" si="5"/>
        <v>8</v>
      </c>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7" spans="1:63" s="32" customFormat="1" ht="30" customHeight="1" thickBot="1" x14ac:dyDescent="0.3">
      <c r="A27" s="11"/>
      <c r="B27" s="43" t="s">
        <v>43</v>
      </c>
      <c r="C27" s="44"/>
      <c r="D27" s="96">
        <v>46026</v>
      </c>
      <c r="E27" s="97">
        <f>D27+28</f>
        <v>46054</v>
      </c>
      <c r="F27" s="13"/>
      <c r="G27" s="3">
        <f t="shared" si="5"/>
        <v>29</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32" customFormat="1" ht="30" customHeight="1" thickBot="1" x14ac:dyDescent="0.3">
      <c r="A28" s="11"/>
      <c r="B28" s="109" t="s">
        <v>44</v>
      </c>
      <c r="C28" s="47">
        <v>0</v>
      </c>
      <c r="D28" s="98">
        <v>46026</v>
      </c>
      <c r="E28" s="98">
        <f>D28+7</f>
        <v>46033</v>
      </c>
      <c r="F28" s="13"/>
      <c r="G28" s="3">
        <f t="shared" si="5"/>
        <v>8</v>
      </c>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row>
    <row r="29" spans="1:63" s="32" customFormat="1" ht="30" customHeight="1" thickBot="1" x14ac:dyDescent="0.3">
      <c r="A29" s="11"/>
      <c r="B29" s="46" t="s">
        <v>45</v>
      </c>
      <c r="C29" s="47">
        <v>0</v>
      </c>
      <c r="D29" s="98">
        <v>46033</v>
      </c>
      <c r="E29" s="98">
        <f>D29+7</f>
        <v>46040</v>
      </c>
      <c r="F29" s="13"/>
      <c r="G29" s="3">
        <f t="shared" si="5"/>
        <v>8</v>
      </c>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row>
    <row r="30" spans="1:63" s="32" customFormat="1" ht="30" customHeight="1" thickBot="1" x14ac:dyDescent="0.3">
      <c r="A30" s="11"/>
      <c r="B30" s="46" t="s">
        <v>46</v>
      </c>
      <c r="C30" s="47">
        <v>0</v>
      </c>
      <c r="D30" s="98">
        <v>46040</v>
      </c>
      <c r="E30" s="98">
        <f>D30+7</f>
        <v>46047</v>
      </c>
      <c r="F30" s="13"/>
      <c r="G30" s="3">
        <f t="shared" si="5"/>
        <v>8</v>
      </c>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32" customFormat="1" ht="30" customHeight="1" thickBot="1" x14ac:dyDescent="0.3">
      <c r="A31" s="11"/>
      <c r="B31" s="109" t="s">
        <v>47</v>
      </c>
      <c r="C31" s="47">
        <v>0</v>
      </c>
      <c r="D31" s="98">
        <v>46047</v>
      </c>
      <c r="E31" s="98">
        <f>D31+3</f>
        <v>46050</v>
      </c>
      <c r="F31" s="13"/>
      <c r="G31" s="3">
        <f t="shared" si="5"/>
        <v>4</v>
      </c>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row>
    <row r="32" spans="1:63" s="32" customFormat="1" ht="30" customHeight="1" thickBot="1" x14ac:dyDescent="0.3">
      <c r="A32" s="11"/>
      <c r="B32" s="109" t="s">
        <v>55</v>
      </c>
      <c r="C32" s="47">
        <v>0</v>
      </c>
      <c r="D32" s="98">
        <v>46050</v>
      </c>
      <c r="E32" s="98">
        <f>D32+4</f>
        <v>46054</v>
      </c>
      <c r="F32" s="13"/>
      <c r="G32" s="3"/>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row>
    <row r="33" spans="1:63" s="32" customFormat="1" ht="30" customHeight="1" thickBot="1" x14ac:dyDescent="0.3">
      <c r="A33" s="11"/>
      <c r="B33" s="46" t="s">
        <v>48</v>
      </c>
      <c r="C33" s="47">
        <v>0</v>
      </c>
      <c r="D33" s="98">
        <v>46047</v>
      </c>
      <c r="E33" s="98">
        <f>D33+7</f>
        <v>46054</v>
      </c>
      <c r="F33" s="13"/>
      <c r="G33" s="3">
        <f t="shared" si="5"/>
        <v>8</v>
      </c>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row>
    <row r="34" spans="1:63" s="32" customFormat="1" ht="30" customHeight="1" thickBot="1" x14ac:dyDescent="0.3">
      <c r="A34" s="11"/>
      <c r="B34" s="48" t="s">
        <v>39</v>
      </c>
      <c r="C34" s="49"/>
      <c r="D34" s="99">
        <v>46054</v>
      </c>
      <c r="E34" s="100">
        <f>D34+28</f>
        <v>46082</v>
      </c>
      <c r="F34" s="13"/>
      <c r="G34" s="3">
        <f t="shared" si="5"/>
        <v>29</v>
      </c>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row>
    <row r="35" spans="1:63" s="32" customFormat="1" ht="30" customHeight="1" thickBot="1" x14ac:dyDescent="0.3">
      <c r="A35" s="11"/>
      <c r="B35" s="51" t="s">
        <v>49</v>
      </c>
      <c r="C35" s="52">
        <v>0</v>
      </c>
      <c r="D35" s="101">
        <v>46054</v>
      </c>
      <c r="E35" s="101">
        <f>D35+7</f>
        <v>46061</v>
      </c>
      <c r="F35" s="13"/>
      <c r="G35" s="3">
        <f t="shared" si="5"/>
        <v>8</v>
      </c>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row>
    <row r="36" spans="1:63" s="32" customFormat="1" ht="30" customHeight="1" thickBot="1" x14ac:dyDescent="0.3">
      <c r="A36" s="11"/>
      <c r="B36" s="51" t="s">
        <v>53</v>
      </c>
      <c r="C36" s="52">
        <v>0</v>
      </c>
      <c r="D36" s="101">
        <v>46054</v>
      </c>
      <c r="E36" s="101">
        <f>D36+2</f>
        <v>46056</v>
      </c>
      <c r="F36" s="13"/>
      <c r="G36" s="3"/>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row>
    <row r="37" spans="1:63" s="32" customFormat="1" ht="30" customHeight="1" thickBot="1" x14ac:dyDescent="0.3">
      <c r="A37" s="11"/>
      <c r="B37" s="51" t="s">
        <v>54</v>
      </c>
      <c r="C37" s="52">
        <v>0</v>
      </c>
      <c r="D37" s="101">
        <v>46054</v>
      </c>
      <c r="E37" s="101">
        <f>D37+2</f>
        <v>46056</v>
      </c>
      <c r="F37" s="13"/>
      <c r="G37" s="3"/>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row>
    <row r="38" spans="1:63" s="32" customFormat="1" ht="30" customHeight="1" thickBot="1" x14ac:dyDescent="0.3">
      <c r="A38" s="11"/>
      <c r="B38" s="108" t="s">
        <v>51</v>
      </c>
      <c r="C38" s="52">
        <v>0</v>
      </c>
      <c r="D38" s="101">
        <v>46061</v>
      </c>
      <c r="E38" s="101">
        <f>D38+4</f>
        <v>46065</v>
      </c>
      <c r="F38" s="13"/>
      <c r="G38" s="3">
        <f t="shared" si="5"/>
        <v>5</v>
      </c>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row>
    <row r="39" spans="1:63" s="32" customFormat="1" ht="30" customHeight="1" thickBot="1" x14ac:dyDescent="0.3">
      <c r="A39" s="11"/>
      <c r="B39" s="51" t="s">
        <v>52</v>
      </c>
      <c r="C39" s="52">
        <v>0</v>
      </c>
      <c r="D39" s="101">
        <v>46061</v>
      </c>
      <c r="E39" s="101">
        <f>D39+4</f>
        <v>46065</v>
      </c>
      <c r="F39" s="13"/>
      <c r="G39" s="3">
        <f t="shared" si="5"/>
        <v>5</v>
      </c>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row>
    <row r="40" spans="1:63" s="32" customFormat="1" ht="42.6" customHeight="1" thickBot="1" x14ac:dyDescent="0.3">
      <c r="A40" s="11"/>
      <c r="B40" s="108" t="s">
        <v>56</v>
      </c>
      <c r="C40" s="52">
        <v>0</v>
      </c>
      <c r="D40" s="101">
        <v>46065</v>
      </c>
      <c r="E40" s="101">
        <f>D40+7</f>
        <v>46072</v>
      </c>
      <c r="F40" s="13"/>
      <c r="G40" s="3">
        <f t="shared" si="5"/>
        <v>8</v>
      </c>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row>
    <row r="41" spans="1:63" s="32" customFormat="1" ht="42.6" customHeight="1" thickBot="1" x14ac:dyDescent="0.3">
      <c r="A41" s="11"/>
      <c r="B41" s="108" t="s">
        <v>50</v>
      </c>
      <c r="C41" s="52">
        <v>0</v>
      </c>
      <c r="D41" s="101">
        <v>46072</v>
      </c>
      <c r="E41" s="101">
        <f>D41+7</f>
        <v>46079</v>
      </c>
      <c r="F41" s="13"/>
      <c r="G41" s="3"/>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row>
    <row r="42" spans="1:63" s="32" customFormat="1" ht="30" customHeight="1" thickBot="1" x14ac:dyDescent="0.3">
      <c r="A42" s="11"/>
      <c r="B42" s="51" t="s">
        <v>58</v>
      </c>
      <c r="C42" s="52">
        <v>0</v>
      </c>
      <c r="D42" s="101">
        <v>46075</v>
      </c>
      <c r="E42" s="101">
        <f>D42+7</f>
        <v>46082</v>
      </c>
      <c r="F42" s="13"/>
      <c r="G42" s="3">
        <f t="shared" si="5"/>
        <v>8</v>
      </c>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row>
    <row r="43" spans="1:63" s="32" customFormat="1" ht="30" customHeight="1" thickBot="1" x14ac:dyDescent="0.3">
      <c r="A43" s="11"/>
      <c r="B43" s="115" t="s">
        <v>59</v>
      </c>
      <c r="C43" s="110"/>
      <c r="D43" s="111">
        <v>46083</v>
      </c>
      <c r="E43" s="111">
        <v>46147</v>
      </c>
      <c r="F43" s="13"/>
      <c r="G43" s="3">
        <f t="shared" si="5"/>
        <v>65</v>
      </c>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row>
    <row r="44" spans="1:63" s="32" customFormat="1" ht="42.6" customHeight="1" thickBot="1" x14ac:dyDescent="0.3">
      <c r="A44" s="11"/>
      <c r="B44" s="112" t="s">
        <v>60</v>
      </c>
      <c r="C44" s="113">
        <v>0</v>
      </c>
      <c r="D44" s="114">
        <v>46083</v>
      </c>
      <c r="E44" s="114">
        <f>D44+14</f>
        <v>46097</v>
      </c>
      <c r="F44" s="13"/>
      <c r="G44" s="3"/>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row>
    <row r="45" spans="1:63" s="32" customFormat="1" ht="42.6" customHeight="1" thickBot="1" x14ac:dyDescent="0.3">
      <c r="A45" s="11"/>
      <c r="B45" s="112" t="s">
        <v>61</v>
      </c>
      <c r="C45" s="113">
        <v>0</v>
      </c>
      <c r="D45" s="114">
        <v>46098</v>
      </c>
      <c r="E45" s="114">
        <f>D45+42</f>
        <v>46140</v>
      </c>
      <c r="F45" s="13"/>
      <c r="G45" s="3"/>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row>
    <row r="46" spans="1:63" s="32" customFormat="1" ht="42.6" customHeight="1" thickBot="1" x14ac:dyDescent="0.3">
      <c r="A46" s="11"/>
      <c r="B46" s="112" t="s">
        <v>62</v>
      </c>
      <c r="C46" s="113">
        <v>0</v>
      </c>
      <c r="D46" s="114">
        <v>46083</v>
      </c>
      <c r="E46" s="114">
        <f>D46+64</f>
        <v>46147</v>
      </c>
      <c r="F46" s="13"/>
      <c r="G46" s="3"/>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row>
    <row r="47" spans="1:63" s="32" customFormat="1" ht="42.6" customHeight="1" thickBot="1" x14ac:dyDescent="0.3">
      <c r="A47" s="11"/>
      <c r="B47" s="112"/>
      <c r="C47" s="113"/>
      <c r="D47" s="114"/>
      <c r="E47" s="114"/>
      <c r="F47" s="13"/>
      <c r="G47" s="3"/>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row>
    <row r="48" spans="1:63" s="32" customFormat="1" ht="30" customHeight="1" thickBot="1" x14ac:dyDescent="0.3">
      <c r="A48" s="12"/>
      <c r="B48" s="53" t="s">
        <v>9</v>
      </c>
      <c r="C48" s="54"/>
      <c r="D48" s="102"/>
      <c r="E48" s="103"/>
      <c r="F48" s="13"/>
      <c r="G48" s="4" t="str">
        <f t="shared" si="5"/>
        <v/>
      </c>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row>
    <row r="49" spans="5:6" ht="30" customHeight="1" x14ac:dyDescent="0.25">
      <c r="F49" s="2"/>
    </row>
    <row r="50" spans="5:6" ht="30" customHeight="1" x14ac:dyDescent="0.25">
      <c r="E50" s="106"/>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C7:C4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BK42 H44:BK47">
    <cfRule type="expression" dxfId="8" priority="1">
      <formula>AND(TODAY()&gt;=H$5, TODAY()&lt;I$5)</formula>
    </cfRule>
  </conditionalFormatting>
  <conditionalFormatting sqref="H9:BK15">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17:BK26">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28:BK33">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35:BK42 H44:BK47">
    <cfRule type="expression" dxfId="1" priority="36">
      <formula>AND(task_start&lt;=H$5,ROUNDDOWN((task_end-task_start+1)*task_progress,0)+task_start-1&gt;=H$5)</formula>
    </cfRule>
    <cfRule type="expression" dxfId="0" priority="37" stopIfTrue="1">
      <formula>AND(task_end&gt;=H$5,task_start&lt;I$5)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7" xr:uid="{956902D1-D3B5-416D-BB69-9362D193BC0A}"/>
    <dataValidation allowBlank="1" showInputMessage="1" showErrorMessage="1" prompt="Phase 4's sample block starts in cell B26." sqref="A3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8"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31 E34 E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defaultColWidth="9" defaultRowHeight="13.2" x14ac:dyDescent="0.25"/>
  <cols>
    <col min="1" max="1" width="87" style="5" customWidth="1"/>
    <col min="2" max="16384" width="9" style="1"/>
  </cols>
  <sheetData>
    <row r="1" spans="1:2" ht="46.5" customHeight="1" x14ac:dyDescent="0.25"/>
    <row r="2" spans="1:2" s="7" customFormat="1" ht="15.6" x14ac:dyDescent="0.25">
      <c r="A2" s="57" t="s">
        <v>2</v>
      </c>
      <c r="B2" s="6"/>
    </row>
    <row r="3" spans="1:2" s="9" customFormat="1" ht="27" customHeight="1" x14ac:dyDescent="0.25">
      <c r="A3" s="58"/>
      <c r="B3" s="10"/>
    </row>
    <row r="4" spans="1:2" s="8" customFormat="1" ht="30" x14ac:dyDescent="0.7">
      <c r="A4" s="59" t="s">
        <v>10</v>
      </c>
    </row>
    <row r="5" spans="1:2" ht="74.25" customHeight="1" x14ac:dyDescent="0.25">
      <c r="A5" s="60" t="s">
        <v>11</v>
      </c>
    </row>
    <row r="6" spans="1:2" ht="26.25" customHeight="1" x14ac:dyDescent="0.25">
      <c r="A6" s="59" t="s">
        <v>12</v>
      </c>
    </row>
    <row r="7" spans="1:2" s="5" customFormat="1" ht="205.2" customHeight="1" x14ac:dyDescent="0.25">
      <c r="A7" s="61" t="s">
        <v>13</v>
      </c>
    </row>
    <row r="8" spans="1:2" s="8" customFormat="1" ht="30" x14ac:dyDescent="0.7">
      <c r="A8" s="59" t="s">
        <v>14</v>
      </c>
    </row>
    <row r="9" spans="1:2" ht="41.4" x14ac:dyDescent="0.25">
      <c r="A9" s="60" t="s">
        <v>15</v>
      </c>
    </row>
    <row r="10" spans="1:2" s="5" customFormat="1" ht="28.2" customHeight="1" x14ac:dyDescent="0.25">
      <c r="A10" s="62" t="s">
        <v>16</v>
      </c>
    </row>
    <row r="11" spans="1:2" s="8" customFormat="1" ht="30" x14ac:dyDescent="0.7">
      <c r="A11" s="59" t="s">
        <v>17</v>
      </c>
    </row>
    <row r="12" spans="1:2" ht="27.6" x14ac:dyDescent="0.25">
      <c r="A12" s="60" t="s">
        <v>18</v>
      </c>
    </row>
    <row r="13" spans="1:2" s="5" customFormat="1" ht="28.2" customHeight="1" x14ac:dyDescent="0.25">
      <c r="A13" s="62" t="s">
        <v>19</v>
      </c>
    </row>
    <row r="14" spans="1:2" s="8" customFormat="1" ht="30" x14ac:dyDescent="0.7">
      <c r="A14" s="59" t="s">
        <v>20</v>
      </c>
    </row>
    <row r="15" spans="1:2" ht="75" customHeight="1" x14ac:dyDescent="0.25">
      <c r="A15" s="60" t="s">
        <v>21</v>
      </c>
    </row>
    <row r="16" spans="1:2" ht="69" x14ac:dyDescent="0.25">
      <c r="A16" s="60" t="s">
        <v>22</v>
      </c>
    </row>
    <row r="17" spans="1:1" x14ac:dyDescent="0.25">
      <c r="A17" s="63"/>
    </row>
    <row r="18" spans="1:1" x14ac:dyDescent="0.25">
      <c r="A18" s="63"/>
    </row>
    <row r="19" spans="1:1" x14ac:dyDescent="0.25">
      <c r="A19" s="63"/>
    </row>
    <row r="20" spans="1:1" x14ac:dyDescent="0.25">
      <c r="A20" s="63"/>
    </row>
    <row r="21" spans="1:1" x14ac:dyDescent="0.25">
      <c r="A21" s="63"/>
    </row>
    <row r="22" spans="1:1" x14ac:dyDescent="0.25">
      <c r="A22" s="63"/>
    </row>
    <row r="23" spans="1:1" x14ac:dyDescent="0.25">
      <c r="A23" s="63"/>
    </row>
    <row r="24" spans="1:1" x14ac:dyDescent="0.25">
      <c r="A24" s="6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matthew fish</cp:lastModifiedBy>
  <cp:revision/>
  <dcterms:created xsi:type="dcterms:W3CDTF">2025-10-11T12:32:53Z</dcterms:created>
  <dcterms:modified xsi:type="dcterms:W3CDTF">2025-10-11T14:53:12Z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