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Class Module Assignments\Module 1\"/>
    </mc:Choice>
  </mc:AlternateContent>
  <xr:revisionPtr revIDLastSave="0" documentId="13_ncr:1_{69AA597E-F8DA-476C-8CD7-21866C57C3F9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Crowdfunding" sheetId="1" r:id="rId1"/>
    <sheet name="Goal Analysis" sheetId="8" r:id="rId2"/>
    <sheet name="Statistical Analysis" sheetId="9" r:id="rId3"/>
    <sheet name="Outcome Per Parent Category" sheetId="2" r:id="rId4"/>
    <sheet name="Outcome Per Sub Category" sheetId="3" r:id="rId5"/>
    <sheet name="Outcome by Date Created" sheetId="7" r:id="rId6"/>
  </sheets>
  <definedNames>
    <definedName name="_xlnm._FilterDatabase" localSheetId="0" hidden="1">Crowdfunding!$A$1:$T$1001</definedName>
    <definedName name="_xlnm._FilterDatabase" localSheetId="2" hidden="1">'Statistical Analysis'!#REF!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J24" i="9"/>
  <c r="J23" i="9"/>
  <c r="J20" i="9"/>
  <c r="J19" i="9"/>
  <c r="J16" i="9"/>
  <c r="J15" i="9"/>
  <c r="J12" i="9"/>
  <c r="J11" i="9"/>
  <c r="J8" i="9"/>
  <c r="J7" i="9"/>
  <c r="J4" i="9"/>
  <c r="J3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N3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8" l="1"/>
  <c r="F2" i="8" s="1"/>
  <c r="E10" i="8"/>
  <c r="H10" i="8" s="1"/>
  <c r="E6" i="8"/>
  <c r="G6" i="8" s="1"/>
  <c r="E13" i="8"/>
  <c r="G13" i="8" s="1"/>
  <c r="E9" i="8"/>
  <c r="F9" i="8" s="1"/>
  <c r="E5" i="8"/>
  <c r="H5" i="8" s="1"/>
  <c r="E12" i="8"/>
  <c r="G12" i="8" s="1"/>
  <c r="E8" i="8"/>
  <c r="H8" i="8" s="1"/>
  <c r="E4" i="8"/>
  <c r="G4" i="8" s="1"/>
  <c r="E11" i="8"/>
  <c r="H11" i="8" s="1"/>
  <c r="E7" i="8"/>
  <c r="F7" i="8" s="1"/>
  <c r="E3" i="8"/>
  <c r="G3" i="8" s="1"/>
  <c r="G9" i="8" l="1"/>
  <c r="H4" i="8"/>
  <c r="H6" i="8"/>
  <c r="H9" i="8"/>
  <c r="H2" i="8"/>
  <c r="G5" i="8"/>
  <c r="G11" i="8"/>
  <c r="G2" i="8"/>
  <c r="F12" i="8"/>
  <c r="F5" i="8"/>
  <c r="F11" i="8"/>
  <c r="F10" i="8"/>
  <c r="H13" i="8"/>
  <c r="H7" i="8"/>
  <c r="F8" i="8"/>
  <c r="F13" i="8"/>
  <c r="H12" i="8"/>
  <c r="G8" i="8"/>
  <c r="F4" i="8"/>
  <c r="G7" i="8"/>
  <c r="F3" i="8"/>
  <c r="G10" i="8"/>
  <c r="F6" i="8"/>
  <c r="H3" i="8"/>
  <c r="I502" i="1"/>
  <c r="I2" i="1"/>
</calcChain>
</file>

<file path=xl/sharedStrings.xml><?xml version="1.0" encoding="utf-8"?>
<sst xmlns="http://schemas.openxmlformats.org/spreadsheetml/2006/main" count="7072" uniqueCount="2115">
  <si>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</si>
  <si>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</si>
  <si>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</si>
  <si>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</si>
  <si>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</si>
  <si>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</si>
  <si>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</si>
  <si>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</si>
  <si>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</si>
  <si>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</si>
  <si>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</si>
  <si>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</si>
  <si>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</si>
  <si>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</si>
  <si>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</si>
  <si>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</si>
  <si>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</si>
  <si>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</si>
  <si>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</si>
  <si>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</si>
  <si>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</si>
  <si>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</si>
  <si>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</si>
  <si>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</si>
  <si>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</si>
  <si>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</si>
  <si>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</si>
  <si>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</si>
  <si>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</si>
  <si>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</si>
  <si>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</si>
  <si>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</si>
  <si>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</si>
  <si>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</si>
  <si>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</si>
  <si>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</si>
  <si>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</si>
  <si>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</si>
  <si>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</si>
  <si>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</si>
  <si>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</si>
  <si>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</si>
  <si>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</si>
  <si>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</si>
  <si>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</si>
  <si>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</si>
  <si>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</si>
  <si>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</si>
  <si>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</si>
  <si>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</si>
  <si>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</si>
  <si>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</si>
  <si>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</si>
  <si>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</si>
  <si>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</si>
  <si>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</si>
  <si>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</si>
  <si>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</si>
  <si>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</si>
  <si>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</si>
  <si>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</si>
  <si>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</si>
  <si>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</si>
  <si>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</si>
  <si>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</si>
  <si>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</si>
  <si>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</si>
  <si>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</si>
  <si>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</si>
  <si>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</si>
  <si>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</si>
  <si>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</si>
  <si>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</si>
  <si>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</si>
  <si>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</si>
  <si>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</si>
  <si>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</si>
  <si>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</si>
  <si>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</si>
  <si>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</si>
  <si>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</si>
  <si>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</si>
  <si>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</si>
  <si>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</si>
  <si>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</si>
  <si>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</si>
  <si>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</si>
  <si>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</si>
  <si>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</si>
  <si>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</si>
  <si>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</si>
  <si>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</si>
  <si>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</si>
  <si>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</si>
  <si>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</si>
  <si>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</si>
  <si>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</si>
  <si>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</si>
  <si>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</si>
  <si>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</si>
  <si>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</si>
  <si>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</si>
  <si>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</si>
  <si>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</si>
  <si>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</si>
  <si>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</si>
  <si>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</si>
  <si>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</si>
  <si>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</si>
  <si>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</si>
  <si>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</si>
  <si>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</si>
  <si>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</si>
  <si>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</si>
  <si>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</si>
  <si>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</si>
  <si>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</si>
  <si>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</si>
  <si>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</si>
  <si>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</si>
  <si>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</si>
  <si>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</si>
  <si>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</si>
  <si>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</si>
  <si>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</si>
  <si>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</si>
  <si>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</si>
  <si>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</si>
  <si>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</si>
  <si>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</si>
  <si>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</si>
  <si>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</si>
  <si>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</si>
  <si>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</si>
  <si>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</si>
  <si>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</si>
  <si>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</si>
  <si>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</si>
  <si>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</si>
  <si>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</si>
  <si>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</si>
  <si>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</si>
  <si>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</si>
  <si>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</si>
  <si>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</si>
  <si>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</si>
  <si>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</si>
  <si>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</si>
  <si>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</si>
  <si>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</si>
  <si>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</si>
  <si>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</si>
  <si>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</si>
  <si>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</si>
  <si>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</si>
  <si>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</si>
  <si>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</si>
  <si>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</si>
  <si>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</si>
  <si>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</si>
  <si>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</si>
  <si>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</si>
  <si>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</si>
  <si>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</si>
  <si>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</si>
  <si>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</si>
  <si>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</si>
  <si>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</si>
  <si>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</si>
  <si>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</si>
  <si>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</si>
  <si>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</si>
  <si>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</si>
  <si>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</si>
  <si>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</si>
  <si>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</si>
  <si>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</si>
  <si>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</si>
  <si>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</si>
  <si>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</si>
  <si>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</si>
  <si>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</si>
  <si>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</si>
  <si>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</si>
  <si>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</si>
  <si>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</si>
  <si>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</si>
  <si>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</si>
  <si>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</si>
  <si>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</si>
  <si>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</si>
  <si>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</si>
  <si>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</si>
  <si>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</si>
  <si>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</si>
  <si>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</si>
  <si>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</si>
  <si>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</si>
  <si>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</si>
  <si>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</si>
  <si>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</si>
  <si>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</si>
  <si>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</si>
  <si>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</si>
  <si>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</si>
  <si>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</si>
  <si>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</si>
  <si>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</si>
  <si>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</si>
  <si>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</si>
  <si>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</si>
  <si>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</si>
  <si>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</si>
  <si>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</si>
  <si>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</si>
  <si>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</si>
  <si>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</si>
  <si>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</si>
  <si>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</si>
  <si>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</si>
  <si>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</si>
  <si>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</si>
  <si>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</si>
  <si>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</si>
  <si>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</si>
  <si>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</si>
  <si>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</si>
  <si>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</si>
  <si>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</si>
  <si>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</si>
  <si>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</si>
  <si>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</si>
  <si>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</si>
  <si>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</si>
  <si>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</si>
  <si>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</si>
  <si>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</si>
  <si>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</si>
  <si>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</si>
  <si>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</si>
  <si>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</si>
  <si>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</si>
  <si>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</si>
  <si>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</si>
  <si>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</si>
  <si>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</si>
  <si>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</si>
  <si>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</si>
  <si>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</si>
  <si>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</si>
  <si>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</si>
  <si>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</si>
  <si>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</si>
  <si>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</si>
  <si>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</si>
  <si>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</si>
  <si>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</si>
  <si>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</si>
  <si>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</si>
  <si>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</si>
  <si>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</si>
  <si>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</si>
  <si>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</si>
  <si>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</si>
  <si>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</si>
  <si>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</si>
  <si>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</si>
  <si>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</si>
  <si>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</si>
  <si>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</si>
  <si>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</si>
  <si>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</si>
  <si>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</si>
  <si>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</si>
  <si>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</si>
  <si>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</si>
  <si>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</si>
  <si>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</si>
  <si>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</si>
  <si>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</si>
  <si>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</si>
  <si>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</si>
  <si>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</si>
  <si>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</si>
  <si>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</si>
  <si>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</si>
  <si>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</si>
  <si>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</si>
  <si>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</si>
  <si>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</si>
  <si>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</si>
  <si>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</si>
  <si>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</si>
  <si>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</si>
  <si>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</si>
  <si>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</si>
  <si>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</si>
  <si>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</si>
  <si>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</si>
  <si>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</si>
  <si>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</si>
  <si>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</si>
  <si>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</si>
  <si>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</si>
  <si>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</si>
  <si>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</si>
  <si>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</si>
  <si>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</si>
  <si>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</si>
  <si>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</si>
  <si>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</si>
  <si>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</si>
  <si>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</si>
  <si>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</si>
  <si>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</si>
  <si>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</si>
  <si>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</si>
  <si>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</si>
  <si>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</si>
  <si>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</si>
  <si>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</si>
  <si>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</si>
  <si>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</si>
  <si>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</si>
  <si>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</si>
  <si>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</si>
  <si>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</si>
  <si>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</si>
  <si>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</si>
  <si>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</si>
  <si>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</si>
  <si>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</si>
  <si>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</si>
  <si>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</si>
  <si>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</si>
  <si>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</si>
  <si>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</si>
  <si>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</si>
  <si>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</si>
  <si>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</si>
  <si>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</si>
  <si>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</si>
  <si>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</si>
  <si>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</si>
  <si>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</si>
  <si>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</si>
  <si>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</si>
  <si>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</si>
  <si>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</si>
  <si>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</si>
  <si>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</si>
  <si>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</si>
  <si>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</si>
  <si>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</si>
  <si>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</si>
  <si>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</si>
  <si>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</si>
  <si>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</si>
  <si>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</si>
  <si>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</si>
  <si>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</si>
  <si>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</si>
  <si>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</si>
  <si>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</si>
  <si>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</si>
  <si>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</si>
  <si>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</si>
  <si>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</si>
  <si>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</si>
  <si>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</si>
  <si>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</si>
  <si>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</si>
  <si>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</si>
  <si>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</si>
  <si>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</si>
  <si>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</si>
  <si>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</si>
  <si>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</si>
  <si>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</si>
  <si>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</si>
  <si>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</si>
  <si>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</si>
  <si>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</si>
  <si>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</si>
  <si>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</si>
  <si>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</si>
  <si>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</si>
  <si>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</si>
  <si>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</si>
  <si>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</si>
  <si>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</si>
  <si>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</si>
  <si>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</si>
  <si>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</si>
  <si>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</si>
  <si>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</si>
  <si>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</si>
  <si>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</si>
  <si>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</si>
  <si>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</si>
  <si>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</si>
  <si>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</si>
  <si>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</si>
  <si>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</si>
  <si>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</si>
  <si>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</si>
  <si>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</si>
  <si>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</si>
  <si>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</si>
  <si>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</si>
  <si>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</si>
  <si>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</si>
  <si>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</si>
  <si>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</si>
  <si>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</si>
  <si>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</si>
  <si>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</si>
  <si>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</si>
  <si>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</si>
  <si>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</si>
  <si>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</si>
  <si>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</si>
  <si>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</si>
  <si>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</si>
  <si>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</si>
  <si>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</si>
  <si>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</si>
  <si>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</si>
  <si>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</si>
  <si>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</si>
  <si>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</si>
  <si>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</si>
  <si>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</si>
  <si>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</si>
  <si>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</si>
  <si>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</si>
  <si>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</si>
  <si>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</si>
  <si>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</si>
  <si>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</si>
  <si>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</si>
  <si>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</si>
  <si>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</si>
  <si>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</si>
  <si>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</si>
  <si>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</si>
  <si>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</si>
  <si>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</si>
  <si>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</si>
  <si>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</si>
  <si>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</si>
  <si>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</si>
  <si>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</si>
  <si>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</si>
  <si>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</si>
  <si>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</si>
  <si>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</si>
  <si>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</si>
  <si>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</si>
  <si>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</si>
  <si>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</si>
  <si>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</si>
  <si>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</si>
  <si>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</si>
  <si>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</si>
  <si>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</si>
  <si>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</si>
  <si>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</si>
  <si>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</si>
  <si>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</si>
  <si>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</si>
  <si>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</si>
  <si>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</si>
  <si>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</si>
  <si>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</si>
  <si>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</si>
  <si>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</si>
  <si>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</si>
  <si>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</si>
  <si>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</si>
  <si>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</si>
  <si>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</si>
  <si>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</si>
  <si>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</si>
  <si>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</si>
  <si>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</si>
  <si>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</si>
  <si>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</si>
  <si>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</si>
  <si>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</si>
  <si>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</si>
  <si>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</si>
  <si>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</si>
  <si>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</si>
  <si>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</si>
  <si>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</si>
  <si>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</si>
  <si>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</si>
  <si>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</si>
  <si>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</si>
  <si>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</si>
  <si>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</si>
  <si>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</si>
  <si>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</si>
  <si>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</si>
  <si>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</si>
  <si>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</si>
  <si>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</si>
  <si>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</si>
  <si>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</si>
  <si>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</si>
  <si>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</si>
  <si>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</si>
  <si>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</si>
  <si>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</si>
  <si>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</si>
  <si>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</si>
  <si>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</si>
  <si>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</si>
  <si>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</si>
  <si>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</si>
  <si>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</si>
  <si>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</si>
  <si>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</si>
  <si>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</si>
  <si>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</si>
  <si>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</si>
  <si>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</si>
  <si>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</si>
  <si>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</si>
  <si>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</si>
  <si>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</si>
  <si>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</si>
  <si>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</si>
  <si>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</si>
  <si>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</si>
  <si>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</si>
  <si>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</si>
  <si>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</si>
  <si>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</si>
  <si>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</si>
  <si>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</si>
  <si>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</si>
  <si>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</si>
  <si>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</si>
  <si>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</si>
  <si>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</si>
  <si>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</si>
  <si>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</si>
  <si>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</si>
  <si>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</si>
  <si>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</si>
  <si>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</si>
  <si>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</si>
  <si>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</si>
  <si>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</si>
  <si>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</si>
  <si>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</si>
  <si>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</si>
  <si>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</si>
  <si>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</si>
  <si>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</si>
  <si>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</si>
  <si>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</si>
  <si>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</si>
  <si>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</si>
  <si>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</si>
  <si>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</si>
  <si>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</si>
  <si>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</si>
  <si>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</si>
  <si>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</si>
  <si>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</si>
  <si>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</si>
  <si>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</si>
  <si>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</si>
  <si>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</si>
  <si>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</si>
  <si>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</si>
  <si>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</si>
  <si>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</si>
  <si>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</si>
  <si>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</si>
  <si>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</si>
  <si>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</si>
  <si>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</si>
  <si>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</si>
  <si>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</si>
  <si>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</si>
  <si>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</si>
  <si>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</si>
  <si>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</si>
  <si>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</si>
  <si>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</si>
  <si>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</si>
  <si>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</si>
  <si>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</si>
  <si>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</si>
  <si>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</si>
  <si>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</si>
  <si>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</si>
  <si>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</si>
  <si>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</si>
  <si>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</si>
  <si>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</si>
  <si>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</si>
  <si>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</si>
  <si>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</si>
  <si>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</si>
  <si>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</si>
  <si>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</si>
  <si>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</si>
  <si>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</si>
  <si>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</si>
  <si>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</si>
  <si>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</si>
  <si>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</si>
  <si>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</si>
  <si>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</si>
  <si>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</si>
  <si>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</si>
  <si>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</si>
  <si>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</si>
  <si>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</si>
  <si>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</si>
  <si>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</si>
  <si>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</si>
  <si>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</si>
  <si>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</si>
  <si>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</si>
  <si>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</si>
  <si>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</si>
  <si>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</si>
  <si>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</si>
  <si>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</si>
  <si>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</si>
  <si>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</si>
  <si>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</si>
  <si>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</si>
  <si>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</si>
  <si>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</si>
  <si>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</si>
  <si>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</si>
  <si>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</si>
  <si>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</si>
  <si>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</si>
  <si>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</si>
  <si>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</si>
  <si>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</si>
  <si>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</si>
  <si>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</si>
  <si>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</si>
  <si>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</si>
  <si>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</si>
  <si>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</si>
  <si>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</si>
  <si>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</si>
  <si>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</si>
  <si>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</si>
  <si>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</si>
  <si>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</si>
  <si>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</si>
  <si>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</si>
  <si>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</si>
  <si>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</si>
  <si>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</si>
  <si>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</si>
  <si>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</si>
  <si>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</si>
  <si>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</si>
  <si>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</si>
  <si>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</si>
  <si>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</si>
  <si>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</si>
  <si>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</si>
  <si>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</si>
  <si>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</si>
  <si>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</si>
  <si>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</si>
  <si>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</si>
  <si>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</si>
  <si>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</si>
  <si>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</si>
  <si>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</si>
  <si>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</si>
  <si>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</si>
  <si>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</si>
  <si>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</si>
  <si>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</si>
  <si>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</si>
  <si>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</si>
  <si>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</si>
  <si>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</si>
  <si>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</si>
  <si>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</si>
  <si>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</si>
  <si>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</si>
  <si>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</si>
  <si>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</si>
  <si>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</si>
  <si>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</si>
  <si>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</si>
  <si>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</si>
  <si>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</si>
  <si>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</si>
  <si>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</si>
  <si>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</si>
  <si>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</si>
  <si>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</si>
  <si>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</si>
  <si>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</si>
  <si>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</si>
  <si>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</si>
  <si>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</si>
  <si>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</si>
  <si>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</si>
  <si>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</si>
  <si>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</si>
  <si>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</si>
  <si>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</si>
  <si>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</si>
  <si>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</si>
  <si>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</si>
  <si>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</si>
  <si>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</si>
  <si>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</si>
  <si>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</si>
  <si>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</si>
  <si>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</si>
  <si>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</si>
  <si>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</si>
  <si>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</si>
  <si>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</si>
  <si>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</si>
  <si>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</si>
  <si>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</si>
  <si>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</si>
  <si>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</si>
  <si>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</si>
  <si>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</si>
  <si>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</si>
  <si>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</si>
  <si>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</si>
  <si>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</si>
  <si>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</si>
  <si>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</si>
  <si>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</si>
  <si>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</si>
  <si>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</si>
  <si>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</si>
  <si>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</si>
  <si>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</si>
  <si>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</si>
  <si>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</si>
  <si>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</si>
  <si>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</si>
  <si>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</si>
  <si>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</si>
  <si>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</si>
  <si>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</si>
  <si>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</si>
  <si>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</si>
  <si>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</si>
  <si>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</si>
  <si>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</si>
  <si>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</si>
  <si>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</si>
  <si>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</si>
  <si>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</si>
  <si>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</si>
  <si>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</si>
  <si>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</si>
  <si>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</si>
  <si>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</si>
  <si>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</si>
  <si>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</si>
  <si>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</si>
  <si>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</si>
  <si>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</si>
  <si>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</si>
  <si>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</si>
  <si>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</si>
  <si>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</si>
  <si>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</si>
  <si>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</si>
  <si>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</si>
  <si>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</si>
  <si>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</si>
  <si>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</si>
  <si>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</si>
  <si>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</si>
  <si>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</si>
  <si>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</si>
  <si>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</si>
  <si>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</si>
  <si>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</si>
  <si>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</si>
  <si>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</si>
  <si>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</si>
  <si>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</si>
  <si>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</si>
  <si>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</si>
  <si>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</si>
  <si>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</si>
  <si>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</si>
  <si>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</si>
  <si>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</si>
  <si>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</si>
  <si>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</si>
  <si>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</si>
  <si>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</si>
  <si>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</si>
  <si>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</si>
  <si>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</si>
  <si>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</si>
  <si>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</si>
  <si>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</si>
  <si>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</si>
  <si>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</si>
  <si>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</si>
  <si>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</si>
  <si>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</si>
  <si>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</si>
  <si>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</si>
  <si>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</si>
  <si>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</si>
  <si>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</si>
  <si>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</si>
  <si>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</si>
  <si>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</si>
  <si>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</si>
  <si>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</si>
  <si>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</si>
  <si>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</si>
  <si>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</si>
  <si>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</si>
  <si>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</si>
  <si>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</si>
  <si>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</si>
  <si>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</si>
  <si>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</si>
  <si>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</si>
  <si>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</si>
  <si>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</si>
  <si>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</si>
  <si>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</si>
  <si>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</si>
  <si>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</si>
  <si>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</si>
  <si>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</si>
  <si>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</si>
  <si>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</si>
  <si>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</si>
  <si>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</si>
  <si>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</si>
  <si>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</si>
  <si>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</si>
  <si>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</si>
  <si>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</si>
  <si>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</si>
  <si>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</si>
  <si>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</si>
  <si>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</si>
  <si>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</si>
  <si>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</si>
  <si>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</si>
  <si>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</si>
  <si>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</si>
  <si>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</si>
  <si>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</si>
  <si>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</si>
  <si>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</si>
  <si>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</si>
  <si>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</si>
  <si>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</si>
  <si>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</si>
  <si>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</si>
  <si>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</si>
  <si>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</si>
  <si>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</si>
  <si>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</si>
  <si>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</si>
  <si>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</si>
  <si>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</si>
  <si>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</si>
  <si>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</si>
  <si>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</si>
  <si>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</si>
  <si>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</si>
  <si>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</si>
  <si>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</si>
  <si>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</si>
  <si>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</si>
  <si>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</si>
  <si>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</si>
  <si>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</si>
  <si>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</si>
  <si>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</si>
  <si>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</si>
  <si>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</si>
  <si>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</si>
  <si>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</si>
  <si>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</si>
  <si>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</si>
  <si>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</si>
  <si>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</si>
  <si>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</si>
  <si>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</si>
  <si>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</si>
  <si>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</si>
  <si>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</si>
  <si>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</si>
  <si>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</si>
  <si>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</si>
  <si>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</si>
  <si>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</si>
  <si>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</si>
  <si>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</si>
  <si>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</si>
  <si>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</si>
  <si>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</si>
  <si>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</si>
  <si>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</si>
  <si>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</si>
  <si>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</si>
  <si>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</si>
  <si>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</si>
  <si>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</si>
  <si>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</si>
  <si>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</si>
  <si>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</si>
  <si>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</si>
  <si>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</si>
  <si>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</si>
  <si>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</si>
  <si>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</si>
  <si>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</si>
  <si>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</si>
  <si>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</si>
  <si>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</si>
  <si>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</si>
  <si>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</si>
  <si>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</si>
  <si>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</si>
  <si>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</si>
  <si>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</si>
  <si>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</si>
  <si>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</si>
  <si>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</si>
  <si>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</si>
  <si>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</si>
  <si>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</si>
  <si>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</si>
  <si>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</si>
  <si>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</si>
  <si>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</si>
  <si>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</si>
  <si>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</si>
  <si>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</si>
  <si>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</si>
  <si>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</si>
  <si>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</si>
  <si>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</si>
  <si>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</si>
  <si>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</si>
  <si>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</si>
  <si>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</si>
  <si>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</si>
  <si>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</si>
  <si>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</si>
  <si>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</si>
  <si>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</si>
  <si>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</si>
  <si>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</si>
  <si>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</si>
  <si>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</si>
  <si>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</si>
  <si>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</si>
  <si>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</si>
  <si>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</si>
  <si>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</si>
  <si>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</si>
  <si>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</si>
  <si>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</si>
  <si>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</si>
  <si>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</si>
  <si>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</si>
  <si>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</si>
  <si>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</si>
  <si>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</si>
  <si>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</si>
  <si>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</si>
  <si>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</si>
  <si>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</si>
  <si>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</si>
  <si>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</si>
  <si>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</si>
  <si>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</si>
  <si>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</si>
  <si>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</si>
  <si>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</si>
  <si>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</si>
  <si>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</si>
  <si>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</si>
  <si>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</si>
  <si>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</si>
  <si>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</si>
  <si>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</si>
  <si>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</si>
  <si>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</si>
  <si>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</si>
  <si>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</si>
  <si>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</si>
  <si>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</si>
  <si>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</si>
  <si>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</si>
  <si>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</si>
  <si>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</si>
  <si>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</si>
  <si>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</si>
  <si>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</si>
  <si>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</si>
  <si>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</si>
  <si>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</si>
  <si>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</si>
  <si>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</si>
  <si>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</si>
  <si>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</si>
  <si>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</si>
  <si>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</si>
  <si>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</si>
  <si>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</si>
  <si>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</si>
  <si>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</si>
  <si>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</si>
  <si>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</si>
  <si>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</si>
  <si>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</si>
  <si>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</si>
  <si>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</si>
  <si>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</si>
  <si>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</si>
  <si>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</si>
  <si>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</si>
  <si>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</si>
  <si>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</si>
  <si>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</si>
  <si>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</si>
  <si>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</si>
  <si>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</si>
  <si>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</si>
  <si>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</si>
  <si>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</si>
  <si>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</si>
  <si>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</si>
  <si>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</si>
  <si>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</si>
  <si>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</si>
  <si>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</si>
  <si>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</si>
  <si>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</si>
  <si>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</si>
  <si>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</si>
  <si>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</si>
  <si>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</si>
  <si>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</si>
  <si>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</si>
  <si>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</si>
  <si>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</si>
  <si>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</si>
  <si>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</si>
  <si>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</si>
  <si>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</si>
  <si>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</si>
  <si>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</si>
  <si>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</si>
  <si>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</si>
  <si>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</si>
  <si>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</si>
  <si>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</si>
  <si>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</si>
  <si>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</si>
  <si>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</si>
  <si>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</si>
  <si>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</si>
  <si>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</si>
  <si>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</si>
  <si>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</si>
  <si>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</si>
  <si>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</si>
  <si>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</si>
  <si>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</si>
  <si>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</si>
  <si>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</si>
  <si>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</si>
  <si>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</si>
  <si>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</si>
  <si>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</si>
  <si>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</si>
  <si>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</si>
  <si>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</si>
  <si>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</si>
  <si>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</si>
  <si>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</si>
  <si>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</si>
  <si>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</si>
  <si>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</si>
  <si>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</si>
  <si>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</si>
  <si>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</si>
  <si>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</si>
  <si>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</si>
  <si>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</si>
  <si>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</si>
  <si>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</si>
  <si>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</si>
  <si>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</si>
  <si>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</si>
  <si>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</si>
  <si>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</si>
  <si>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</si>
  <si>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</si>
  <si>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</si>
  <si>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</si>
  <si>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</si>
  <si>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</si>
  <si>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</si>
  <si>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</si>
  <si>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</si>
  <si>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</si>
  <si>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</si>
  <si>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</si>
  <si>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</si>
  <si>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</si>
  <si>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</si>
  <si>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</si>
  <si>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</si>
  <si>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</si>
  <si>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</si>
  <si>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</si>
  <si>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</si>
  <si>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</si>
  <si>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</si>
  <si>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</si>
  <si>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</si>
  <si>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</si>
  <si>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</si>
  <si>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</si>
  <si>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</si>
  <si>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</si>
  <si>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</si>
  <si>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</si>
  <si>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</si>
  <si>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</si>
  <si>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</si>
  <si>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</si>
  <si>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</si>
  <si>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</si>
  <si>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</si>
  <si>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</si>
  <si>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</si>
  <si>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</si>
  <si>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</si>
  <si>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</si>
  <si>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</si>
  <si>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</si>
  <si>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</si>
  <si>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</si>
  <si>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</si>
  <si>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</si>
  <si>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</si>
  <si>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</si>
  <si>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</si>
  <si>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</si>
  <si>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</si>
  <si>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</si>
  <si>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</si>
  <si>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</si>
  <si>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</si>
  <si>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</si>
  <si>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</si>
  <si>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</si>
  <si>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</si>
  <si>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</si>
  <si>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</si>
  <si>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</si>
  <si>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</si>
  <si>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</si>
  <si>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</si>
  <si>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</si>
  <si>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</si>
  <si>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</si>
  <si>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</si>
  <si>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</si>
  <si>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</si>
  <si>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</si>
  <si>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</si>
  <si>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</si>
  <si>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</si>
  <si>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</si>
  <si>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</si>
  <si>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</si>
  <si>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</si>
  <si>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</si>
  <si>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</si>
  <si>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</si>
  <si>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</si>
  <si>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</si>
  <si>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</si>
  <si>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</si>
  <si>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</si>
  <si>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</si>
  <si>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</si>
  <si>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</si>
  <si>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</si>
  <si>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</si>
  <si>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</si>
  <si>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</si>
  <si>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</si>
  <si>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</si>
  <si>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</si>
  <si>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</si>
  <si>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</si>
  <si>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</si>
  <si>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</si>
  <si>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</si>
  <si>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</si>
  <si>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</si>
  <si>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</si>
  <si>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</si>
  <si>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</si>
  <si>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</si>
  <si>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</si>
  <si>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</si>
  <si>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</si>
  <si>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</si>
  <si>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</si>
  <si>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</si>
  <si>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</si>
  <si>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</si>
  <si>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</si>
  <si>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</si>
  <si>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</si>
  <si>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</si>
  <si>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</si>
  <si>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</si>
  <si>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</si>
  <si>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</si>
  <si>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</si>
  <si>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</si>
  <si>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</si>
  <si>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</si>
  <si>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</si>
  <si>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</si>
  <si>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</si>
  <si>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</si>
  <si>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</si>
  <si>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</si>
  <si>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</si>
  <si>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</si>
  <si>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</si>
  <si>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</si>
  <si>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</si>
  <si>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</si>
  <si>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</si>
  <si>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</si>
  <si>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</si>
  <si>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</si>
  <si>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</si>
  <si>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</si>
  <si>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</si>
  <si>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</si>
  <si>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</si>
  <si>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</si>
  <si>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</si>
  <si>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</si>
  <si>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</si>
  <si>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</si>
  <si>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</si>
  <si>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</si>
  <si>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</si>
  <si>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</si>
  <si>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</si>
  <si>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</si>
  <si>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</si>
  <si>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</si>
  <si>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</si>
  <si>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</si>
  <si>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</si>
  <si>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</si>
  <si>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</si>
  <si>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</si>
  <si>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</si>
  <si>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</si>
  <si>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</si>
  <si>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</si>
  <si>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</si>
  <si>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</si>
  <si>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</si>
  <si>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</si>
  <si>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</si>
  <si>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</si>
  <si>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</si>
  <si>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</si>
  <si>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</si>
  <si>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</si>
  <si>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</si>
  <si>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</si>
  <si>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</si>
  <si>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</si>
  <si>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</si>
  <si>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</si>
  <si>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</si>
  <si>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</si>
  <si>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</si>
  <si>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</si>
  <si>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</si>
  <si>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</si>
  <si>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</si>
  <si>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</si>
  <si>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</si>
  <si>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</si>
  <si>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</si>
  <si>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</si>
  <si>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</si>
  <si>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</si>
  <si>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</si>
  <si>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</si>
  <si>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</si>
  <si>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</si>
  <si>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</si>
  <si>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</si>
  <si>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</si>
  <si>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</si>
  <si>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</si>
  <si>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</si>
  <si>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</si>
  <si>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</si>
  <si>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</si>
  <si>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</si>
  <si>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</si>
  <si>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</si>
  <si>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</si>
  <si>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</si>
  <si>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</si>
  <si>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</si>
  <si>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</si>
  <si>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</si>
  <si>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</si>
  <si>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</si>
  <si>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</si>
  <si>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</si>
  <si>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</si>
  <si>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</si>
  <si>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</si>
  <si>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</si>
  <si>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</si>
  <si>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</si>
  <si>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</si>
  <si>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</si>
  <si>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</si>
  <si>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</si>
  <si>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</si>
  <si>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</si>
  <si>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</si>
  <si>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</si>
  <si>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</si>
  <si>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</si>
  <si>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</si>
  <si>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</si>
  <si>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</si>
  <si>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</si>
  <si>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</si>
  <si>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</si>
  <si>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</si>
  <si>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</si>
  <si>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</si>
  <si>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</si>
  <si>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</si>
  <si>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</si>
  <si>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</si>
  <si>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</si>
  <si>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</si>
  <si>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</si>
  <si>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</si>
  <si>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</si>
  <si>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</si>
  <si>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</si>
  <si>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</si>
  <si>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</si>
  <si>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</si>
  <si>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</si>
  <si>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</si>
  <si>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</si>
  <si>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</si>
  <si>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</si>
  <si>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</si>
  <si>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</si>
  <si>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</si>
  <si>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</si>
  <si>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</si>
  <si>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</si>
  <si>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</si>
  <si>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</si>
  <si>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</si>
  <si>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</si>
  <si>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</si>
  <si>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</si>
  <si>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</si>
  <si>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</si>
  <si>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</si>
  <si>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</si>
  <si>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</si>
  <si>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</si>
  <si>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</si>
  <si>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</si>
  <si>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</si>
  <si>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</si>
  <si>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</si>
  <si>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</si>
  <si>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</si>
  <si>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</si>
  <si>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</si>
  <si>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</si>
  <si>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</si>
  <si>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</si>
  <si>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</si>
  <si>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</si>
  <si>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</si>
  <si>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</si>
  <si>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</si>
  <si>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</si>
  <si>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</si>
  <si>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</si>
  <si>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</si>
  <si>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</si>
  <si>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</si>
  <si>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</si>
  <si>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</si>
  <si>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</si>
  <si>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</si>
  <si>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</si>
  <si>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</si>
  <si>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</si>
  <si>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</si>
  <si>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</si>
  <si>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</si>
  <si>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</si>
  <si>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</si>
  <si>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</si>
  <si>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</si>
  <si>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</si>
  <si>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</si>
  <si>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</si>
  <si>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</si>
  <si>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</si>
  <si>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</si>
  <si>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</si>
  <si>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</si>
  <si>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</si>
  <si>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</si>
  <si>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</si>
  <si>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</si>
  <si>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</si>
  <si>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</si>
  <si>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</si>
  <si>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</si>
  <si>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</si>
  <si>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</si>
  <si>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</si>
  <si>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</si>
  <si>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</si>
  <si>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</si>
  <si>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</si>
  <si>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</si>
  <si>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</si>
  <si>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</si>
  <si>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</si>
  <si>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</si>
  <si>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</si>
  <si>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</si>
  <si>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</si>
  <si>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</si>
  <si>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</si>
  <si>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</si>
  <si>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</si>
  <si>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</si>
  <si>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</si>
  <si>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</si>
  <si>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</si>
  <si>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</si>
  <si>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</si>
  <si>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</si>
  <si>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</si>
  <si>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</si>
  <si>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</si>
  <si>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</si>
  <si>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</si>
  <si>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</si>
  <si>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</si>
  <si>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</si>
  <si>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</si>
  <si>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</si>
  <si>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</si>
  <si>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</si>
  <si>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</si>
  <si>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</si>
  <si>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</si>
  <si>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</si>
  <si>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</si>
  <si>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</si>
  <si>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</si>
  <si>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</si>
  <si>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</si>
  <si>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</si>
  <si>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</si>
  <si>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</si>
  <si>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</si>
  <si>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</si>
  <si>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</si>
  <si>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</si>
  <si>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</si>
  <si>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</si>
  <si>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</si>
  <si>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</si>
  <si>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</si>
  <si>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</si>
  <si>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</si>
  <si>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</si>
  <si>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</si>
  <si>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</si>
  <si>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</si>
  <si>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</si>
  <si>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</si>
  <si>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</si>
  <si>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</si>
  <si>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</si>
  <si>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</si>
  <si>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</si>
  <si>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</si>
  <si>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</si>
  <si>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</si>
  <si>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</si>
  <si>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</si>
  <si>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</si>
  <si>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</si>
  <si>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</si>
  <si>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</si>
  <si>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</si>
  <si>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</si>
  <si>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</si>
  <si>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</si>
  <si>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</si>
  <si>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</si>
  <si>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</si>
  <si>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</si>
  <si>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</si>
  <si>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</si>
  <si>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</si>
  <si>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</si>
  <si>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</si>
  <si>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</si>
  <si>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</si>
  <si>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</si>
  <si>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</si>
  <si>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</si>
  <si>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</si>
  <si>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</si>
  <si>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</si>
  <si>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</si>
  <si>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</si>
  <si>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</si>
  <si>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</si>
  <si>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</si>
  <si>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</si>
  <si>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</si>
  <si>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</si>
  <si>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</si>
  <si>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</si>
  <si>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</si>
  <si>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</si>
  <si>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</si>
  <si>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</si>
  <si>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</si>
  <si>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</si>
  <si>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</si>
  <si>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</si>
  <si>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</si>
  <si>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</si>
  <si>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</si>
  <si>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</si>
  <si>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</si>
  <si>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</si>
  <si>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</si>
  <si>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</si>
  <si>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</si>
  <si>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</si>
  <si>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</si>
  <si>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</si>
  <si>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</si>
  <si>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</si>
  <si>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</si>
  <si>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</si>
  <si>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</si>
  <si>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</si>
  <si>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</si>
  <si>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</si>
  <si>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</si>
  <si>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</si>
  <si>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</si>
  <si>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</si>
  <si>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</si>
  <si>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</si>
  <si>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</si>
  <si>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</si>
  <si>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</si>
  <si>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</si>
  <si>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</si>
  <si>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</si>
  <si>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</si>
  <si>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</si>
  <si>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</si>
  <si>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</si>
  <si>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</si>
  <si>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</si>
  <si>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</si>
  <si>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</si>
  <si>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</si>
  <si>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</si>
  <si>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</si>
  <si>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</si>
  <si>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</si>
  <si>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</si>
  <si>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</si>
  <si>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</si>
  <si>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</si>
  <si>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</si>
  <si>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</si>
  <si>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</si>
  <si>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</si>
  <si>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</si>
  <si>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</si>
  <si>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</si>
  <si>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</si>
  <si>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</si>
  <si>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</si>
  <si>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</si>
  <si>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</si>
  <si>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</si>
  <si>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</si>
  <si>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</si>
  <si>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</si>
  <si>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</si>
  <si>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</si>
  <si>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</si>
  <si>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</si>
  <si>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</si>
  <si>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</si>
  <si>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</si>
  <si>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</si>
  <si>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</si>
  <si>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</si>
  <si>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</si>
  <si>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</si>
  <si>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</si>
  <si>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</si>
  <si>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</si>
  <si>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</si>
  <si>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</si>
  <si>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</si>
  <si>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</si>
  <si>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</si>
  <si>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</si>
  <si>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</si>
  <si>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</si>
  <si>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</si>
  <si>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</si>
  <si>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</si>
  <si>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</si>
  <si>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</si>
  <si>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</si>
  <si>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</si>
  <si>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</si>
  <si>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</si>
  <si>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</si>
  <si>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</si>
  <si>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</si>
  <si>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</si>
  <si>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</si>
  <si>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</si>
  <si>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</si>
  <si>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</si>
  <si>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</si>
  <si>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</si>
  <si>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</si>
  <si>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</si>
  <si>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</si>
  <si>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</si>
  <si>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</si>
  <si>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</si>
  <si>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</si>
  <si>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</si>
  <si>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</si>
  <si>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</si>
  <si>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</si>
  <si>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</si>
  <si>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</si>
  <si>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</si>
  <si>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</si>
  <si>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</si>
  <si>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</si>
  <si>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</si>
  <si>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</si>
  <si>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</si>
  <si>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</si>
  <si>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</si>
  <si>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</si>
  <si>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</si>
  <si>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</si>
  <si>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</si>
  <si>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</si>
  <si>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</si>
  <si>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</si>
  <si>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</si>
  <si>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</si>
  <si>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</si>
  <si>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</si>
  <si>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</si>
  <si>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</si>
  <si>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</si>
  <si>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</si>
  <si>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</si>
  <si>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</si>
  <si>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</si>
  <si>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</si>
  <si>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</si>
  <si>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</si>
  <si>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</si>
  <si>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</si>
  <si>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</si>
  <si>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</si>
  <si>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</si>
  <si>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</si>
  <si>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</si>
  <si>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</si>
  <si>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</si>
  <si>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</si>
  <si>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</si>
  <si>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</si>
  <si>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</si>
  <si>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</si>
  <si>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</si>
  <si>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</si>
  <si>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</si>
  <si>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</si>
  <si>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</si>
  <si>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</si>
  <si>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</si>
  <si>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</si>
  <si>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</si>
  <si>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</si>
  <si>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</si>
  <si>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</si>
  <si>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</si>
  <si>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</si>
  <si>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</si>
  <si>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</si>
  <si>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</si>
  <si>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</si>
  <si>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</si>
  <si>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</si>
  <si>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</si>
  <si>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</si>
  <si>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</si>
  <si>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</si>
  <si>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</si>
  <si>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</si>
  <si>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</si>
  <si>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</si>
  <si>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</si>
  <si>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</si>
  <si>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</si>
  <si>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</si>
  <si>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</si>
  <si>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</si>
  <si>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</si>
  <si>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</si>
  <si>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</si>
  <si>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</si>
  <si>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</si>
  <si>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</si>
  <si>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</si>
  <si>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</si>
  <si>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</si>
  <si>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</si>
  <si>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</si>
  <si>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</si>
  <si>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</si>
  <si>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</si>
  <si>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</si>
  <si>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</si>
  <si>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</si>
  <si>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</si>
  <si>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</si>
  <si>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</si>
  <si>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</si>
  <si>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</si>
  <si>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</si>
  <si>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</si>
  <si>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</si>
  <si>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</si>
  <si>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</si>
  <si>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</si>
  <si>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</si>
  <si>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</si>
  <si>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</si>
  <si>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</si>
  <si>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</si>
  <si>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</si>
  <si>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</si>
  <si>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</si>
  <si>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</si>
  <si>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</si>
  <si>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</si>
  <si>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</si>
  <si>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</si>
  <si>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</si>
  <si>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</si>
  <si>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</si>
  <si>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</si>
  <si>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</si>
  <si>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</si>
  <si>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</si>
  <si>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</si>
  <si>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</si>
  <si>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</si>
  <si>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</si>
  <si>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</si>
  <si>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</si>
  <si>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</si>
  <si>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</si>
  <si>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</si>
  <si>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</si>
  <si>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</si>
  <si>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</si>
  <si>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</si>
  <si>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</si>
  <si>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</si>
  <si>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</si>
  <si>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</si>
  <si>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</si>
  <si>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</si>
  <si>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</si>
  <si>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</si>
  <si>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</si>
  <si>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</si>
  <si>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</si>
  <si>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</si>
  <si>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</si>
  <si>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</si>
  <si>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</si>
  <si>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</si>
  <si>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</si>
  <si>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</si>
  <si>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</si>
  <si>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</si>
  <si>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</si>
  <si>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</si>
  <si>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</si>
  <si>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</si>
  <si>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</si>
  <si>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</si>
  <si>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</si>
  <si>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</si>
  <si>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</si>
  <si>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</si>
  <si>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</si>
  <si>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</si>
  <si>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</si>
  <si>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</si>
  <si>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</si>
  <si>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</si>
  <si>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</si>
  <si>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</si>
  <si>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</si>
  <si>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</si>
  <si>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</si>
  <si>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</si>
  <si>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</si>
  <si>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</si>
  <si>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</si>
  <si>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</si>
  <si>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</si>
  <si>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</si>
  <si>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</si>
  <si>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</si>
  <si>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</si>
  <si>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</si>
  <si>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</si>
  <si>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</si>
  <si>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</si>
  <si>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</si>
  <si>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</si>
  <si>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</si>
  <si>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</si>
  <si>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</si>
  <si>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</si>
  <si>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</si>
  <si>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</si>
  <si>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</si>
  <si>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</si>
  <si>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</si>
  <si>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</si>
  <si>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</si>
  <si>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</si>
  <si>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</si>
  <si>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</si>
  <si>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</si>
  <si>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</si>
  <si>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</si>
  <si>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</si>
  <si>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</si>
  <si>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</si>
  <si>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</si>
  <si>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</si>
  <si>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</si>
  <si>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</si>
  <si>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</si>
  <si>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</si>
  <si>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</si>
  <si>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</si>
  <si>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</si>
  <si>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</si>
  <si>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</si>
  <si>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</si>
  <si>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</si>
  <si>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</si>
  <si>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</si>
  <si>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</si>
  <si>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</si>
  <si>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</si>
  <si>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</si>
  <si>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</si>
  <si>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</si>
  <si>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</si>
  <si>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</si>
  <si>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</si>
  <si>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</si>
  <si>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</si>
  <si>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</si>
  <si>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</si>
  <si>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</si>
  <si>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</si>
  <si>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</si>
  <si>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</si>
  <si>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</si>
  <si>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</si>
  <si>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</si>
  <si>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</si>
  <si>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</si>
  <si>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</si>
  <si>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</si>
  <si>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</si>
  <si>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</si>
  <si>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</si>
  <si>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</si>
  <si>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</si>
  <si>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</si>
  <si>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</si>
  <si>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</si>
  <si>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</si>
  <si>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</si>
  <si>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</si>
  <si>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</si>
  <si>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</si>
  <si>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</si>
  <si>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</si>
  <si>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</si>
  <si>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</si>
  <si>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</si>
  <si>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</si>
  <si>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</si>
  <si>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</si>
  <si>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</si>
  <si>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</si>
  <si>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</si>
  <si>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</si>
  <si>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</si>
  <si>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</si>
  <si>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</si>
  <si>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</si>
  <si>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</si>
  <si>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</si>
  <si>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</si>
  <si>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</si>
  <si>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</si>
  <si>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</si>
  <si>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</si>
  <si>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</si>
  <si>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</si>
  <si>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</si>
  <si>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</si>
  <si>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</si>
  <si>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</si>
  <si>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</si>
  <si>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</si>
  <si>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</si>
  <si>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</si>
  <si>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</si>
  <si>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</si>
  <si>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</si>
  <si>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</si>
  <si>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</si>
  <si>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</si>
  <si>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</si>
  <si>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</si>
  <si>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</si>
  <si>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</si>
  <si>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</si>
  <si>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</si>
  <si>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</si>
  <si>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</si>
  <si>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</si>
  <si>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</si>
  <si>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</si>
  <si>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</si>
  <si>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</si>
  <si>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</si>
  <si>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</si>
  <si>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</si>
  <si>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</si>
  <si>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 xml:space="preserve">Sub-Category </t>
  </si>
  <si>
    <t>Parent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</si>
  <si>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</si>
  <si>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</si>
  <si>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</si>
  <si>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</si>
  <si>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</si>
  <si>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</si>
  <si>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</si>
  <si>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</si>
  <si>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</si>
  <si>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</si>
  <si>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</si>
  <si>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</si>
  <si>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</si>
  <si>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</si>
  <si>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</si>
  <si>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</si>
  <si>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</si>
  <si>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</si>
  <si>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</si>
  <si>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</si>
  <si>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</si>
  <si>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</si>
  <si>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</si>
  <si>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</si>
  <si>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</si>
  <si>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</si>
  <si>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</si>
  <si>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</si>
  <si>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</si>
  <si>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</si>
  <si>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</si>
  <si>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</si>
  <si>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</si>
  <si>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</si>
  <si>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</si>
  <si>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</si>
  <si>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</si>
  <si>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</si>
  <si>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Conversion</t>
  </si>
  <si>
    <t xml:space="preserve">Date End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</si>
  <si>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</si>
  <si>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</si>
  <si>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</si>
  <si>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</si>
  <si>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</si>
  <si>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</si>
  <si>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</si>
  <si>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</si>
  <si>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</si>
  <si>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</si>
  <si>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</si>
  <si>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</si>
  <si>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</si>
  <si>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</si>
  <si>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</si>
  <si>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</si>
  <si>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</si>
  <si>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</si>
  <si>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</si>
  <si>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</si>
  <si>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</si>
  <si>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</si>
  <si>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</si>
  <si>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</si>
  <si>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</si>
  <si>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</si>
  <si>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</si>
  <si>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</si>
  <si>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</si>
  <si>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</si>
  <si>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</si>
  <si>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</si>
  <si>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</si>
  <si>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</si>
  <si>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</si>
  <si>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Failed</t>
  </si>
  <si>
    <t>Successful</t>
  </si>
  <si>
    <t>Minimim Number of Backers</t>
  </si>
  <si>
    <t>Maximum Number of Backers</t>
  </si>
  <si>
    <t>Sucessful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</si>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</sst>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9" fontId="16" fillId="0" borderId="0" xfId="42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6-4468-ABB0-C7D39CD1964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6-4468-ABB0-C7D39CD1964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6-4468-ABB0-C7D39CD1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161663"/>
        <c:axId val="939858223"/>
      </c:lineChart>
      <c:catAx>
        <c:axId val="11081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58223"/>
        <c:crosses val="autoZero"/>
        <c:auto val="1"/>
        <c:lblAlgn val="ctr"/>
        <c:lblOffset val="100"/>
        <c:noMultiLvlLbl val="0"/>
      </c:catAx>
      <c:valAx>
        <c:axId val="9398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[CrowdfundingBook_MattChannell.xlsx]Outcome Per Parent Category!PivotTable1</c:name>
    <c:fmtId val="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6-4B6C-A1CB-374ECC6FBB8A}"/>
            </c:ext>
          </c:extLst>
        </c:ser>
        <c:ser>
          <c:idx val="1"/>
          <c:order val="1"/>
          <c:tx>
            <c:strRef>
              <c:f>'Outcome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6-4B6C-A1CB-374ECC6FBB8A}"/>
            </c:ext>
          </c:extLst>
        </c:ser>
        <c:ser>
          <c:idx val="2"/>
          <c:order val="2"/>
          <c:tx>
            <c:strRef>
              <c:f>'Outcome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6-4B6C-A1CB-374ECC6FBB8A}"/>
            </c:ext>
          </c:extLst>
        </c:ser>
        <c:ser>
          <c:idx val="3"/>
          <c:order val="3"/>
          <c:tx>
            <c:strRef>
              <c:f>'Outcome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6-4B6C-A1CB-374ECC6FB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715536"/>
        <c:axId val="592847200"/>
      </c:barChart>
      <c:catAx>
        <c:axId val="73171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7200"/>
        <c:crosses val="autoZero"/>
        <c:auto val="1"/>
        <c:lblAlgn val="ctr"/>
        <c:lblOffset val="100"/>
        <c:noMultiLvlLbl val="0"/>
      </c:catAx>
      <c:valAx>
        <c:axId val="5928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[CrowdfundingBook_MattChannell.xlsx]Outcome Per Sub Category!PivotTable2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17244270338253E-2"/>
          <c:y val="0.1526347941685155"/>
          <c:w val="0.8312515189046904"/>
          <c:h val="0.668186813186813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8-4FA5-AE38-96C689CCD61E}"/>
            </c:ext>
          </c:extLst>
        </c:ser>
        <c:ser>
          <c:idx val="1"/>
          <c:order val="1"/>
          <c:tx>
            <c:strRef>
              <c:f>'Outcome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B8-4FA5-AE38-96C689CCD61E}"/>
            </c:ext>
          </c:extLst>
        </c:ser>
        <c:ser>
          <c:idx val="2"/>
          <c:order val="2"/>
          <c:tx>
            <c:strRef>
              <c:f>'Outcome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B8-4FA5-AE38-96C689CCD61E}"/>
            </c:ext>
          </c:extLst>
        </c:ser>
        <c:ser>
          <c:idx val="3"/>
          <c:order val="3"/>
          <c:tx>
            <c:strRef>
              <c:f>'Outcome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B8-4FA5-AE38-96C689CCD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1024992"/>
        <c:axId val="739624896"/>
      </c:barChart>
      <c:catAx>
        <c:axId val="17110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24896"/>
        <c:crosses val="autoZero"/>
        <c:auto val="1"/>
        <c:lblAlgn val="ctr"/>
        <c:lblOffset val="100"/>
        <c:noMultiLvlLbl val="0"/>
      </c:catAx>
      <c:valAx>
        <c:axId val="7396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[CrowdfundingBook_MattChannell.xlsx]Outcome by Date Created!PivotTable6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A-48BF-9023-07C6DC4801E6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A-48BF-9023-07C6DC4801E6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A-48BF-9023-07C6DC48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950128"/>
        <c:axId val="739673856"/>
      </c:lineChart>
      <c:catAx>
        <c:axId val="7289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73856"/>
        <c:crosses val="autoZero"/>
        <c:auto val="1"/>
        <c:lblAlgn val="ctr"/>
        <c:lblOffset val="100"/>
        <c:noMultiLvlLbl val="0"/>
      </c:catAx>
      <c:valAx>
        <c:axId val="739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</xdr:colOff>
      <xdr:row>15</xdr:row>
      <xdr:rowOff>168275</xdr:rowOff>
    </xdr:from>
    <xdr:to>
      <xdr:col>7</xdr:col>
      <xdr:colOff>846137</xdr:colOff>
      <xdr:row>29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F9842-7B85-3FCF-DD80-249506FCD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239712</xdr:colOff>
      <xdr:row>0</xdr:row>
      <xdr:rowOff>82550</xdr:rowOff>
    </xdr:from>
    <xdr:to>
      <xdr:col>17</xdr:col>
      <xdr:colOff>514350</xdr:colOff>
      <xdr:row>21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E246-982F-5345-8B68-48F975FA5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134936</xdr:colOff>
      <xdr:row>3</xdr:row>
      <xdr:rowOff>152400</xdr:rowOff>
    </xdr:from>
    <xdr:to>
      <xdr:col>21</xdr:col>
      <xdr:colOff>228600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AFA49-1DC7-4DAE-6002-980B8676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493711</xdr:colOff>
      <xdr:row>4</xdr:row>
      <xdr:rowOff>161924</xdr:rowOff>
    </xdr:from>
    <xdr:to>
      <xdr:col>13</xdr:col>
      <xdr:colOff>247649</xdr:colOff>
      <xdr:row>22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E162-8A85-D3BD-B1B6-84173A10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Channell" refreshedDate="45175.954025462961" createdVersion="8" refreshedVersion="8" minRefreshableVersion="3" recordCount="1000" xr:uid="{B236583D-0D5F-4AF2-BBB1-DA39298DECA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65C6C-0BD7-40E1-BA70-07B80D1626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42137-D6CB-4004-A233-E84CF211C4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80EFD-2E95-4952-BAA6-2C5C78F6DE4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I2" sqref="I2"/>
    </sheetView>
  </sheetViews>
  <sheetFormatPr defaultColWidth="10.6640625" defaultRowHeight="15.5" x14ac:dyDescent="0.35"/>
  <cols>
    <col min="1" max="1" width="3.75" bestFit="1" customWidth="1"/>
    <col min="2" max="2" width="30.6640625" bestFit="1" customWidth="1"/>
    <col min="3" max="3" width="49.08203125" style="3" bestFit="1" customWidth="1"/>
    <col min="4" max="4" width="8.58203125" bestFit="1" customWidth="1"/>
    <col min="6" max="6" width="16.58203125" style="5" bestFit="1" customWidth="1"/>
    <col min="8" max="8" width="13" bestFit="1" customWidth="1"/>
    <col min="9" max="9" width="13" customWidth="1"/>
    <col min="12" max="12" width="11.5" bestFit="1" customWidth="1"/>
    <col min="13" max="13" width="11.1640625" bestFit="1" customWidth="1"/>
    <col min="14" max="14" width="22.33203125" style="9" bestFit="1" customWidth="1"/>
    <col min="15" max="15" width="19.33203125" style="9" bestFit="1" customWidth="1"/>
    <col min="18" max="18" width="28" bestFit="1" customWidth="1"/>
    <col min="19" max="19" width="14.25" bestFit="1" customWidth="1"/>
    <col min="20" max="20" width="17.08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$E2/$D2</f>
        <v>0</v>
      </c>
      <c r="G2" t="s">
        <v>14</v>
      </c>
      <c r="H2">
        <v>0</v>
      </c>
      <c r="I2">
        <f ca="1">IF($E2 = 0, ROUND($I2 =0,0),ROUND($E2/$H2,2))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((($L2/60)/60)/24)+DATE(1970,1,1)</f>
        <v>42336.25</v>
      </c>
      <c r="O2" s="9">
        <f>((($M2/60)/60)/24)+DATE(1970,1,1)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$E3/$D3</f>
        <v>10.4</v>
      </c>
      <c r="G3" t="s">
        <v>20</v>
      </c>
      <c r="H3">
        <v>158</v>
      </c>
      <c r="I3">
        <f>IF($E3 = 0, ROUND($I3 =0,0),ROUND($E3/$H3,2))</f>
        <v>92.15</v>
      </c>
      <c r="J3" t="s">
        <v>21</v>
      </c>
      <c r="K3" t="s">
        <v>22</v>
      </c>
      <c r="L3">
        <v>1408424400</v>
      </c>
      <c r="M3">
        <v>1408597200</v>
      </c>
      <c r="N3" s="9">
        <f>((($L3/60)/60)/24)+DATE(1970,1,1)</f>
        <v>41870.208333333336</v>
      </c>
      <c r="O3" s="9">
        <f>((($M3/60)/60)/24)+DATE(1970,1,1)</f>
        <v>41872.208333333336</v>
      </c>
      <c r="P3" t="b">
        <v>0</v>
      </c>
      <c r="Q3" t="b">
        <v>1</v>
      </c>
      <c r="R3" t="s">
        <v>23</v>
      </c>
      <c r="S3" t="str">
        <f>_xlfn.TEXTBEFORE(R3,"/")</f>
        <v>music</v>
      </c>
      <c r="T3" t="str">
        <f>_xlfn.TEXTAFTER(R3,"/")</f>
        <v>rock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$E4/$D4</f>
        <v>1.3147878228782288</v>
      </c>
      <c r="G4" t="s">
        <v>20</v>
      </c>
      <c r="H4">
        <v>1425</v>
      </c>
      <c r="I4">
        <f>IF($E4 = 0, ROUND($I4 =0,0),ROUND($E4/$H4,2))</f>
        <v>100.02</v>
      </c>
      <c r="J4" t="s">
        <v>26</v>
      </c>
      <c r="K4" t="s">
        <v>27</v>
      </c>
      <c r="L4">
        <v>1384668000</v>
      </c>
      <c r="M4">
        <v>1384840800</v>
      </c>
      <c r="N4" s="9">
        <f>((($L4/60)/60)/24)+DATE(1970,1,1)</f>
        <v>41595.25</v>
      </c>
      <c r="O4" s="9">
        <f>((($M4/60)/60)/24)+DATE(1970,1,1)</f>
        <v>41597.25</v>
      </c>
      <c r="P4" t="b">
        <v>0</v>
      </c>
      <c r="Q4" t="b">
        <v>0</v>
      </c>
      <c r="R4" t="s">
        <v>28</v>
      </c>
      <c r="S4" t="str">
        <f>_xlfn.TEXTBEFORE(R4,"/")</f>
        <v>technology</v>
      </c>
      <c r="T4" t="str">
        <f>_xlfn.TEXTAFTER(R4,"/")</f>
        <v>web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$E5/$D5</f>
        <v>0.58976190476190471</v>
      </c>
      <c r="G5" t="s">
        <v>14</v>
      </c>
      <c r="H5">
        <v>24</v>
      </c>
      <c r="I5">
        <f>IF($E5 = 0, ROUND($I5 =0,0),ROUND($E5/$H5,2))</f>
        <v>103.21</v>
      </c>
      <c r="J5" t="s">
        <v>21</v>
      </c>
      <c r="K5" t="s">
        <v>22</v>
      </c>
      <c r="L5">
        <v>1565499600</v>
      </c>
      <c r="M5">
        <v>1568955600</v>
      </c>
      <c r="N5" s="9">
        <f>((($L5/60)/60)/24)+DATE(1970,1,1)</f>
        <v>43688.208333333328</v>
      </c>
      <c r="O5" s="9">
        <f>((($M5/60)/60)/24)+DATE(1970,1,1)</f>
        <v>43728.208333333328</v>
      </c>
      <c r="P5" t="b">
        <v>0</v>
      </c>
      <c r="Q5" t="b">
        <v>0</v>
      </c>
      <c r="R5" t="s">
        <v>23</v>
      </c>
      <c r="S5" t="str">
        <f>_xlfn.TEXTBEFORE(R5,"/")</f>
        <v>music</v>
      </c>
      <c r="T5" t="str">
        <f>_xlfn.TEXTAFTER(R5,"/")</f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$E6/$D6</f>
        <v>0.69276315789473686</v>
      </c>
      <c r="G6" t="s">
        <v>14</v>
      </c>
      <c r="H6">
        <v>53</v>
      </c>
      <c r="I6">
        <f>IF($E6 = 0, ROUND($I6 =0,0),ROUND($E6/$H6,2))</f>
        <v>99.34</v>
      </c>
      <c r="J6" t="s">
        <v>21</v>
      </c>
      <c r="K6" t="s">
        <v>22</v>
      </c>
      <c r="L6">
        <v>1547964000</v>
      </c>
      <c r="M6">
        <v>1548309600</v>
      </c>
      <c r="N6" s="9">
        <f>((($L6/60)/60)/24)+DATE(1970,1,1)</f>
        <v>43485.25</v>
      </c>
      <c r="O6" s="9">
        <f>((($M6/60)/60)/24)+DATE(1970,1,1)</f>
        <v>43489.25</v>
      </c>
      <c r="P6" t="b">
        <v>0</v>
      </c>
      <c r="Q6" t="b">
        <v>0</v>
      </c>
      <c r="R6" t="s">
        <v>33</v>
      </c>
      <c r="S6" t="str">
        <f>_xlfn.TEXTBEFORE(R6,"/")</f>
        <v>theater</v>
      </c>
      <c r="T6" t="str">
        <f>_xlfn.TEXTAFTER(R6,"/")</f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$E7/$D7</f>
        <v>1.7361842105263159</v>
      </c>
      <c r="G7" t="s">
        <v>20</v>
      </c>
      <c r="H7">
        <v>174</v>
      </c>
      <c r="I7">
        <f>IF($E7 = 0, ROUND($I7 =0,0),ROUND($E7/$H7,2))</f>
        <v>75.83</v>
      </c>
      <c r="J7" t="s">
        <v>36</v>
      </c>
      <c r="K7" t="s">
        <v>37</v>
      </c>
      <c r="L7">
        <v>1346130000</v>
      </c>
      <c r="M7">
        <v>1347080400</v>
      </c>
      <c r="N7" s="9">
        <f>((($L7/60)/60)/24)+DATE(1970,1,1)</f>
        <v>41149.208333333336</v>
      </c>
      <c r="O7" s="9">
        <f>((($M7/60)/60)/24)+DATE(1970,1,1)</f>
        <v>41160.208333333336</v>
      </c>
      <c r="P7" t="b">
        <v>0</v>
      </c>
      <c r="Q7" t="b">
        <v>0</v>
      </c>
      <c r="R7" t="s">
        <v>33</v>
      </c>
      <c r="S7" t="str">
        <f>_xlfn.TEXTBEFORE(R7,"/")</f>
        <v>theater</v>
      </c>
      <c r="T7" t="str">
        <f>_xlfn.TEXTAFTER(R7,"/")</f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$E8/$D8</f>
        <v>0.20961538461538462</v>
      </c>
      <c r="G8" t="s">
        <v>14</v>
      </c>
      <c r="H8">
        <v>18</v>
      </c>
      <c r="I8">
        <f>IF($E8 = 0, ROUND($I8 =0,0),ROUND($E8/$H8,2))</f>
        <v>60.56</v>
      </c>
      <c r="J8" t="s">
        <v>40</v>
      </c>
      <c r="K8" t="s">
        <v>41</v>
      </c>
      <c r="L8">
        <v>1505278800</v>
      </c>
      <c r="M8">
        <v>1505365200</v>
      </c>
      <c r="N8" s="9">
        <f>((($L8/60)/60)/24)+DATE(1970,1,1)</f>
        <v>42991.208333333328</v>
      </c>
      <c r="O8" s="9">
        <f>((($M8/60)/60)/24)+DATE(1970,1,1)</f>
        <v>42992.208333333328</v>
      </c>
      <c r="P8" t="b">
        <v>0</v>
      </c>
      <c r="Q8" t="b">
        <v>0</v>
      </c>
      <c r="R8" t="s">
        <v>42</v>
      </c>
      <c r="S8" t="str">
        <f>_xlfn.TEXTBEFORE(R8,"/")</f>
        <v>film &amp; video</v>
      </c>
      <c r="T8" t="str">
        <f>_xlfn.TEXTAFTER(R8,"/")</f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$E9/$D9</f>
        <v>3.2757777777777779</v>
      </c>
      <c r="G9" t="s">
        <v>20</v>
      </c>
      <c r="H9">
        <v>227</v>
      </c>
      <c r="I9">
        <f>IF($E9 = 0, ROUND($I9 =0,0),ROUND($E9/$H9,2))</f>
        <v>64.94</v>
      </c>
      <c r="J9" t="s">
        <v>36</v>
      </c>
      <c r="K9" t="s">
        <v>37</v>
      </c>
      <c r="L9">
        <v>1439442000</v>
      </c>
      <c r="M9">
        <v>1439614800</v>
      </c>
      <c r="N9" s="9">
        <f>((($L9/60)/60)/24)+DATE(1970,1,1)</f>
        <v>42229.208333333328</v>
      </c>
      <c r="O9" s="9">
        <f>((($M9/60)/60)/24)+DATE(1970,1,1)</f>
        <v>42231.208333333328</v>
      </c>
      <c r="P9" t="b">
        <v>0</v>
      </c>
      <c r="Q9" t="b">
        <v>0</v>
      </c>
      <c r="R9" t="s">
        <v>33</v>
      </c>
      <c r="S9" t="str">
        <f>_xlfn.TEXTBEFORE(R9,"/")</f>
        <v>theater</v>
      </c>
      <c r="T9" t="str">
        <f>_xlfn.TEXTAFTER(R9,"/")</f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$E10/$D10</f>
        <v>0.19932788374205268</v>
      </c>
      <c r="G10" t="s">
        <v>47</v>
      </c>
      <c r="H10">
        <v>708</v>
      </c>
      <c r="I10">
        <f>IF($E10 = 0, ROUND($I10 =0,0),ROUND($E10/$H10,2))</f>
        <v>31</v>
      </c>
      <c r="J10" t="s">
        <v>36</v>
      </c>
      <c r="K10" t="s">
        <v>37</v>
      </c>
      <c r="L10">
        <v>1281330000</v>
      </c>
      <c r="M10">
        <v>1281502800</v>
      </c>
      <c r="N10" s="9">
        <f>((($L10/60)/60)/24)+DATE(1970,1,1)</f>
        <v>40399.208333333336</v>
      </c>
      <c r="O10" s="9">
        <f>((($M10/60)/60)/24)+DATE(1970,1,1)</f>
        <v>40401.208333333336</v>
      </c>
      <c r="P10" t="b">
        <v>0</v>
      </c>
      <c r="Q10" t="b">
        <v>0</v>
      </c>
      <c r="R10" t="s">
        <v>33</v>
      </c>
      <c r="S10" t="str">
        <f>_xlfn.TEXTBEFORE(R10,"/")</f>
        <v>theater</v>
      </c>
      <c r="T10" t="str">
        <f>_xlfn.TEXTAFTER(R10,"/")</f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$E11/$D11</f>
        <v>0.51741935483870971</v>
      </c>
      <c r="G11" t="s">
        <v>14</v>
      </c>
      <c r="H11">
        <v>44</v>
      </c>
      <c r="I11">
        <f>IF($E11 = 0, ROUND($I11 =0,0),ROUND($E11/$H11,2))</f>
        <v>72.91</v>
      </c>
      <c r="J11" t="s">
        <v>21</v>
      </c>
      <c r="K11" t="s">
        <v>22</v>
      </c>
      <c r="L11">
        <v>1379566800</v>
      </c>
      <c r="M11">
        <v>1383804000</v>
      </c>
      <c r="N11" s="9">
        <f>((($L11/60)/60)/24)+DATE(1970,1,1)</f>
        <v>41536.208333333336</v>
      </c>
      <c r="O11" s="9">
        <f>((($M11/60)/60)/24)+DATE(1970,1,1)</f>
        <v>41585.25</v>
      </c>
      <c r="P11" t="b">
        <v>0</v>
      </c>
      <c r="Q11" t="b">
        <v>0</v>
      </c>
      <c r="R11" t="s">
        <v>50</v>
      </c>
      <c r="S11" t="str">
        <f>_xlfn.TEXTBEFORE(R11,"/")</f>
        <v>music</v>
      </c>
      <c r="T11" t="str">
        <f>_xlfn.TEXTAFTER(R11,"/")</f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$E12/$D12</f>
        <v>2.6611538461538462</v>
      </c>
      <c r="G12" t="s">
        <v>20</v>
      </c>
      <c r="H12">
        <v>220</v>
      </c>
      <c r="I12">
        <f>IF($E12 = 0, ROUND($I12 =0,0),ROUND($E12/$H12,2))</f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((($L12/60)/60)/24)+DATE(1970,1,1)</f>
        <v>40404.208333333336</v>
      </c>
      <c r="O12" s="9">
        <f>((($M12/60)/60)/24)+DATE(1970,1,1)</f>
        <v>40452.208333333336</v>
      </c>
      <c r="P12" t="b">
        <v>0</v>
      </c>
      <c r="Q12" t="b">
        <v>0</v>
      </c>
      <c r="R12" t="s">
        <v>53</v>
      </c>
      <c r="S12" t="str">
        <f>_xlfn.TEXTBEFORE(R12,"/")</f>
        <v>film &amp; video</v>
      </c>
      <c r="T12" t="str">
        <f>_xlfn.TEXTAFTER(R12,"/")</f>
        <v>drama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$E13/$D13</f>
        <v>0.48095238095238096</v>
      </c>
      <c r="G13" t="s">
        <v>14</v>
      </c>
      <c r="H13">
        <v>27</v>
      </c>
      <c r="I13">
        <f>IF($E13 = 0, ROUND($I13 =0,0),ROUND($E13/$H13,2))</f>
        <v>112.22</v>
      </c>
      <c r="J13" t="s">
        <v>21</v>
      </c>
      <c r="K13" t="s">
        <v>22</v>
      </c>
      <c r="L13">
        <v>1285045200</v>
      </c>
      <c r="M13">
        <v>1285563600</v>
      </c>
      <c r="N13" s="9">
        <f>((($L13/60)/60)/24)+DATE(1970,1,1)</f>
        <v>40442.208333333336</v>
      </c>
      <c r="O13" s="9">
        <f>((($M13/60)/60)/24)+DATE(1970,1,1)</f>
        <v>40448.208333333336</v>
      </c>
      <c r="P13" t="b">
        <v>0</v>
      </c>
      <c r="Q13" t="b">
        <v>1</v>
      </c>
      <c r="R13" t="s">
        <v>33</v>
      </c>
      <c r="S13" t="str">
        <f>_xlfn.TEXTBEFORE(R13,"/")</f>
        <v>theater</v>
      </c>
      <c r="T13" t="str">
        <f>_xlfn.TEXTAFTER(R13,"/")</f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$E14/$D14</f>
        <v>0.89349206349206345</v>
      </c>
      <c r="G14" t="s">
        <v>14</v>
      </c>
      <c r="H14">
        <v>55</v>
      </c>
      <c r="I14">
        <f>IF($E14 = 0, ROUND($I14 =0,0),ROUND($E14/$H14,2))</f>
        <v>102.35</v>
      </c>
      <c r="J14" t="s">
        <v>21</v>
      </c>
      <c r="K14" t="s">
        <v>22</v>
      </c>
      <c r="L14">
        <v>1571720400</v>
      </c>
      <c r="M14">
        <v>1572411600</v>
      </c>
      <c r="N14" s="9">
        <f>((($L14/60)/60)/24)+DATE(1970,1,1)</f>
        <v>43760.208333333328</v>
      </c>
      <c r="O14" s="9">
        <f>((($M14/60)/60)/24)+DATE(1970,1,1)</f>
        <v>43768.208333333328</v>
      </c>
      <c r="P14" t="b">
        <v>0</v>
      </c>
      <c r="Q14" t="b">
        <v>0</v>
      </c>
      <c r="R14" t="s">
        <v>53</v>
      </c>
      <c r="S14" t="str">
        <f>_xlfn.TEXTBEFORE(R14,"/")</f>
        <v>film &amp; video</v>
      </c>
      <c r="T14" t="str">
        <f>_xlfn.TEXTAFTER(R14,"/")</f>
        <v>drama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$E15/$D15</f>
        <v>2.4511904761904764</v>
      </c>
      <c r="G15" t="s">
        <v>20</v>
      </c>
      <c r="H15">
        <v>98</v>
      </c>
      <c r="I15">
        <f>IF($E15 = 0, ROUND($I15 =0,0),ROUND($E15/$H15,2))</f>
        <v>105.05</v>
      </c>
      <c r="J15" t="s">
        <v>21</v>
      </c>
      <c r="K15" t="s">
        <v>22</v>
      </c>
      <c r="L15">
        <v>1465621200</v>
      </c>
      <c r="M15">
        <v>1466658000</v>
      </c>
      <c r="N15" s="9">
        <f>((($L15/60)/60)/24)+DATE(1970,1,1)</f>
        <v>42532.208333333328</v>
      </c>
      <c r="O15" s="9">
        <f>((($M15/60)/60)/24)+DATE(1970,1,1)</f>
        <v>42544.208333333328</v>
      </c>
      <c r="P15" t="b">
        <v>0</v>
      </c>
      <c r="Q15" t="b">
        <v>0</v>
      </c>
      <c r="R15" t="s">
        <v>60</v>
      </c>
      <c r="S15" t="str">
        <f>_xlfn.TEXTBEFORE(R15,"/")</f>
        <v>music</v>
      </c>
      <c r="T15" t="str">
        <f>_xlfn.TEXTAFTER(R15,"/")</f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$E16/$D16</f>
        <v>0.66769503546099296</v>
      </c>
      <c r="G16" t="s">
        <v>14</v>
      </c>
      <c r="H16">
        <v>200</v>
      </c>
      <c r="I16">
        <f>IF($E16 = 0, ROUND($I16 =0,0),ROUND($E16/$H16,2))</f>
        <v>94.15</v>
      </c>
      <c r="J16" t="s">
        <v>21</v>
      </c>
      <c r="K16" t="s">
        <v>22</v>
      </c>
      <c r="L16">
        <v>1331013600</v>
      </c>
      <c r="M16">
        <v>1333342800</v>
      </c>
      <c r="N16" s="9">
        <f>((($L16/60)/60)/24)+DATE(1970,1,1)</f>
        <v>40974.25</v>
      </c>
      <c r="O16" s="9">
        <f>((($M16/60)/60)/24)+DATE(1970,1,1)</f>
        <v>41001.208333333336</v>
      </c>
      <c r="P16" t="b">
        <v>0</v>
      </c>
      <c r="Q16" t="b">
        <v>0</v>
      </c>
      <c r="R16" t="s">
        <v>60</v>
      </c>
      <c r="S16" t="str">
        <f>_xlfn.TEXTBEFORE(R16,"/")</f>
        <v>music</v>
      </c>
      <c r="T16" t="str">
        <f>_xlfn.TEXTAFTER(R16,"/")</f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$E17/$D17</f>
        <v>0.47307881773399013</v>
      </c>
      <c r="G17" t="s">
        <v>14</v>
      </c>
      <c r="H17">
        <v>452</v>
      </c>
      <c r="I17">
        <f>IF($E17 = 0, ROUND($I17 =0,0),ROUND($E17/$H17,2))</f>
        <v>84.99</v>
      </c>
      <c r="J17" t="s">
        <v>21</v>
      </c>
      <c r="K17" t="s">
        <v>22</v>
      </c>
      <c r="L17">
        <v>1575957600</v>
      </c>
      <c r="M17">
        <v>1576303200</v>
      </c>
      <c r="N17" s="9">
        <f>((($L17/60)/60)/24)+DATE(1970,1,1)</f>
        <v>43809.25</v>
      </c>
      <c r="O17" s="9">
        <f>((($M17/60)/60)/24)+DATE(1970,1,1)</f>
        <v>43813.25</v>
      </c>
      <c r="P17" t="b">
        <v>0</v>
      </c>
      <c r="Q17" t="b">
        <v>0</v>
      </c>
      <c r="R17" t="s">
        <v>65</v>
      </c>
      <c r="S17" t="str">
        <f>_xlfn.TEXTBEFORE(R17,"/")</f>
        <v>technology</v>
      </c>
      <c r="T17" t="str">
        <f>_xlfn.TEXTAFTER(R17,"/")</f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$E18/$D18</f>
        <v>6.4947058823529416</v>
      </c>
      <c r="G18" t="s">
        <v>20</v>
      </c>
      <c r="H18">
        <v>100</v>
      </c>
      <c r="I18">
        <f>IF($E18 = 0, ROUND($I18 =0,0),ROUND($E18/$H18,2))</f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((($L18/60)/60)/24)+DATE(1970,1,1)</f>
        <v>41661.25</v>
      </c>
      <c r="O18" s="9">
        <f>((($M18/60)/60)/24)+DATE(1970,1,1)</f>
        <v>41683.25</v>
      </c>
      <c r="P18" t="b">
        <v>0</v>
      </c>
      <c r="Q18" t="b">
        <v>0</v>
      </c>
      <c r="R18" t="s">
        <v>68</v>
      </c>
      <c r="S18" t="str">
        <f>_xlfn.TEXTBEFORE(R18,"/")</f>
        <v>publishing</v>
      </c>
      <c r="T18" t="str">
        <f>_xlfn.TEXTAFTER(R18,"/")</f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$E19/$D19</f>
        <v>1.5939125295508274</v>
      </c>
      <c r="G19" t="s">
        <v>20</v>
      </c>
      <c r="H19">
        <v>1249</v>
      </c>
      <c r="I19">
        <f>IF($E19 = 0, ROUND($I19 =0,0),ROUND($E19/$H19,2))</f>
        <v>107.96</v>
      </c>
      <c r="J19" t="s">
        <v>21</v>
      </c>
      <c r="K19" t="s">
        <v>22</v>
      </c>
      <c r="L19">
        <v>1294812000</v>
      </c>
      <c r="M19">
        <v>1294898400</v>
      </c>
      <c r="N19" s="9">
        <f>((($L19/60)/60)/24)+DATE(1970,1,1)</f>
        <v>40555.25</v>
      </c>
      <c r="O19" s="9">
        <f>((($M19/60)/60)/24)+DATE(1970,1,1)</f>
        <v>40556.25</v>
      </c>
      <c r="P19" t="b">
        <v>0</v>
      </c>
      <c r="Q19" t="b">
        <v>0</v>
      </c>
      <c r="R19" t="s">
        <v>71</v>
      </c>
      <c r="S19" t="str">
        <f>_xlfn.TEXTBEFORE(R19,"/")</f>
        <v>film &amp; video</v>
      </c>
      <c r="T19" t="str">
        <f>_xlfn.TEXTAFTER(R19,"/")</f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$E20/$D20</f>
        <v>0.66912087912087914</v>
      </c>
      <c r="G20" t="s">
        <v>74</v>
      </c>
      <c r="H20">
        <v>135</v>
      </c>
      <c r="I20">
        <f>IF($E20 = 0, ROUND($I20 =0,0),ROUND($E20/$H20,2))</f>
        <v>45.1</v>
      </c>
      <c r="J20" t="s">
        <v>21</v>
      </c>
      <c r="K20" t="s">
        <v>22</v>
      </c>
      <c r="L20">
        <v>1536382800</v>
      </c>
      <c r="M20">
        <v>1537074000</v>
      </c>
      <c r="N20" s="9">
        <f>((($L20/60)/60)/24)+DATE(1970,1,1)</f>
        <v>43351.208333333328</v>
      </c>
      <c r="O20" s="9">
        <f>((($M20/60)/60)/24)+DATE(1970,1,1)</f>
        <v>43359.208333333328</v>
      </c>
      <c r="P20" t="b">
        <v>0</v>
      </c>
      <c r="Q20" t="b">
        <v>0</v>
      </c>
      <c r="R20" t="s">
        <v>33</v>
      </c>
      <c r="S20" t="str">
        <f>_xlfn.TEXTBEFORE(R20,"/")</f>
        <v>theater</v>
      </c>
      <c r="T20" t="str">
        <f>_xlfn.TEXTAFTER(R20,"/")</f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$E21/$D21</f>
        <v>0.48529600000000001</v>
      </c>
      <c r="G21" t="s">
        <v>14</v>
      </c>
      <c r="H21">
        <v>674</v>
      </c>
      <c r="I21">
        <f>IF($E21 = 0, ROUND($I21 =0,0),ROUND($E21/$H21,2))</f>
        <v>45</v>
      </c>
      <c r="J21" t="s">
        <v>21</v>
      </c>
      <c r="K21" t="s">
        <v>22</v>
      </c>
      <c r="L21">
        <v>1551679200</v>
      </c>
      <c r="M21">
        <v>1553490000</v>
      </c>
      <c r="N21" s="9">
        <f>((($L21/60)/60)/24)+DATE(1970,1,1)</f>
        <v>43528.25</v>
      </c>
      <c r="O21" s="9">
        <f>((($M21/60)/60)/24)+DATE(1970,1,1)</f>
        <v>43549.208333333328</v>
      </c>
      <c r="P21" t="b">
        <v>0</v>
      </c>
      <c r="Q21" t="b">
        <v>1</v>
      </c>
      <c r="R21" t="s">
        <v>33</v>
      </c>
      <c r="S21" t="str">
        <f>_xlfn.TEXTBEFORE(R21,"/")</f>
        <v>theater</v>
      </c>
      <c r="T21" t="str">
        <f>_xlfn.TEXTAFTER(R21,"/")</f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$E22/$D22</f>
        <v>1.1224279210925645</v>
      </c>
      <c r="G22" t="s">
        <v>20</v>
      </c>
      <c r="H22">
        <v>1396</v>
      </c>
      <c r="I22">
        <f>IF($E22 = 0, ROUND($I22 =0,0),ROUND($E22/$H22,2))</f>
        <v>105.97</v>
      </c>
      <c r="J22" t="s">
        <v>21</v>
      </c>
      <c r="K22" t="s">
        <v>22</v>
      </c>
      <c r="L22">
        <v>1406523600</v>
      </c>
      <c r="M22">
        <v>1406523600</v>
      </c>
      <c r="N22" s="9">
        <f>((($L22/60)/60)/24)+DATE(1970,1,1)</f>
        <v>41848.208333333336</v>
      </c>
      <c r="O22" s="9">
        <f>((($M22/60)/60)/24)+DATE(1970,1,1)</f>
        <v>41848.208333333336</v>
      </c>
      <c r="P22" t="b">
        <v>0</v>
      </c>
      <c r="Q22" t="b">
        <v>0</v>
      </c>
      <c r="R22" t="s">
        <v>53</v>
      </c>
      <c r="S22" t="str">
        <f>_xlfn.TEXTBEFORE(R22,"/")</f>
        <v>film &amp; video</v>
      </c>
      <c r="T22" t="str">
        <f>_xlfn.TEXTAFTER(R22,"/")</f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$E23/$D23</f>
        <v>0.40992553191489361</v>
      </c>
      <c r="G23" t="s">
        <v>14</v>
      </c>
      <c r="H23">
        <v>558</v>
      </c>
      <c r="I23">
        <f>IF($E23 = 0, ROUND($I23 =0,0),ROUND($E23/$H23,2))</f>
        <v>69.06</v>
      </c>
      <c r="J23" t="s">
        <v>21</v>
      </c>
      <c r="K23" t="s">
        <v>22</v>
      </c>
      <c r="L23">
        <v>1313384400</v>
      </c>
      <c r="M23">
        <v>1316322000</v>
      </c>
      <c r="N23" s="9">
        <f>((($L23/60)/60)/24)+DATE(1970,1,1)</f>
        <v>40770.208333333336</v>
      </c>
      <c r="O23" s="9">
        <f>((($M23/60)/60)/24)+DATE(1970,1,1)</f>
        <v>40804.208333333336</v>
      </c>
      <c r="P23" t="b">
        <v>0</v>
      </c>
      <c r="Q23" t="b">
        <v>0</v>
      </c>
      <c r="R23" t="s">
        <v>33</v>
      </c>
      <c r="S23" t="str">
        <f>_xlfn.TEXTBEFORE(R23,"/")</f>
        <v>theater</v>
      </c>
      <c r="T23" t="str">
        <f>_xlfn.TEXTAFTER(R23,"/")</f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$E24/$D24</f>
        <v>1.2807106598984772</v>
      </c>
      <c r="G24" t="s">
        <v>20</v>
      </c>
      <c r="H24">
        <v>890</v>
      </c>
      <c r="I24">
        <f>IF($E24 = 0, ROUND($I24 =0,0),ROUND($E24/$H24,2))</f>
        <v>85.04</v>
      </c>
      <c r="J24" t="s">
        <v>21</v>
      </c>
      <c r="K24" t="s">
        <v>22</v>
      </c>
      <c r="L24">
        <v>1522731600</v>
      </c>
      <c r="M24">
        <v>1524027600</v>
      </c>
      <c r="N24" s="9">
        <f>((($L24/60)/60)/24)+DATE(1970,1,1)</f>
        <v>43193.208333333328</v>
      </c>
      <c r="O24" s="9">
        <f>((($M24/60)/60)/24)+DATE(1970,1,1)</f>
        <v>43208.208333333328</v>
      </c>
      <c r="P24" t="b">
        <v>0</v>
      </c>
      <c r="Q24" t="b">
        <v>0</v>
      </c>
      <c r="R24" t="s">
        <v>33</v>
      </c>
      <c r="S24" t="str">
        <f>_xlfn.TEXTBEFORE(R24,"/")</f>
        <v>theater</v>
      </c>
      <c r="T24" t="str">
        <f>_xlfn.TEXTAFTER(R24,"/")</f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$E25/$D25</f>
        <v>3.3204444444444445</v>
      </c>
      <c r="G25" t="s">
        <v>20</v>
      </c>
      <c r="H25">
        <v>142</v>
      </c>
      <c r="I25">
        <f>IF($E25 = 0, ROUND($I25 =0,0),ROUND($E25/$H25,2))</f>
        <v>105.23</v>
      </c>
      <c r="J25" t="s">
        <v>40</v>
      </c>
      <c r="K25" t="s">
        <v>41</v>
      </c>
      <c r="L25">
        <v>1550124000</v>
      </c>
      <c r="M25">
        <v>1554699600</v>
      </c>
      <c r="N25" s="9">
        <f>((($L25/60)/60)/24)+DATE(1970,1,1)</f>
        <v>43510.25</v>
      </c>
      <c r="O25" s="9">
        <f>((($M25/60)/60)/24)+DATE(1970,1,1)</f>
        <v>43563.208333333328</v>
      </c>
      <c r="P25" t="b">
        <v>0</v>
      </c>
      <c r="Q25" t="b">
        <v>0</v>
      </c>
      <c r="R25" t="s">
        <v>42</v>
      </c>
      <c r="S25" t="str">
        <f>_xlfn.TEXTBEFORE(R25,"/")</f>
        <v>film &amp; video</v>
      </c>
      <c r="T25" t="str">
        <f>_xlfn.TEXTAFTER(R25,"/")</f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$E26/$D26</f>
        <v>1.1283225108225108</v>
      </c>
      <c r="G26" t="s">
        <v>20</v>
      </c>
      <c r="H26">
        <v>2673</v>
      </c>
      <c r="I26">
        <f>IF($E26 = 0, ROUND($I26 =0,0),ROUND($E26/$H26,2))</f>
        <v>39</v>
      </c>
      <c r="J26" t="s">
        <v>21</v>
      </c>
      <c r="K26" t="s">
        <v>22</v>
      </c>
      <c r="L26">
        <v>1403326800</v>
      </c>
      <c r="M26">
        <v>1403499600</v>
      </c>
      <c r="N26" s="9">
        <f>((($L26/60)/60)/24)+DATE(1970,1,1)</f>
        <v>41811.208333333336</v>
      </c>
      <c r="O26" s="9">
        <f>((($M26/60)/60)/24)+DATE(1970,1,1)</f>
        <v>41813.208333333336</v>
      </c>
      <c r="P26" t="b">
        <v>0</v>
      </c>
      <c r="Q26" t="b">
        <v>0</v>
      </c>
      <c r="R26" t="s">
        <v>65</v>
      </c>
      <c r="S26" t="str">
        <f>_xlfn.TEXTBEFORE(R26,"/")</f>
        <v>technology</v>
      </c>
      <c r="T26" t="str">
        <f>_xlfn.TEXTAFTER(R26,"/")</f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$E27/$D27</f>
        <v>2.1643636363636363</v>
      </c>
      <c r="G27" t="s">
        <v>20</v>
      </c>
      <c r="H27">
        <v>163</v>
      </c>
      <c r="I27">
        <f>IF($E27 = 0, ROUND($I27 =0,0),ROUND($E27/$H27,2))</f>
        <v>73.03</v>
      </c>
      <c r="J27" t="s">
        <v>21</v>
      </c>
      <c r="K27" t="s">
        <v>22</v>
      </c>
      <c r="L27">
        <v>1305694800</v>
      </c>
      <c r="M27">
        <v>1307422800</v>
      </c>
      <c r="N27" s="9">
        <f>((($L27/60)/60)/24)+DATE(1970,1,1)</f>
        <v>40681.208333333336</v>
      </c>
      <c r="O27" s="9">
        <f>((($M27/60)/60)/24)+DATE(1970,1,1)</f>
        <v>40701.208333333336</v>
      </c>
      <c r="P27" t="b">
        <v>0</v>
      </c>
      <c r="Q27" t="b">
        <v>1</v>
      </c>
      <c r="R27" t="s">
        <v>89</v>
      </c>
      <c r="S27" t="str">
        <f>_xlfn.TEXTBEFORE(R27,"/")</f>
        <v>games</v>
      </c>
      <c r="T27" t="str">
        <f>_xlfn.TEXTAFTER(R27,"/")</f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$E28/$D28</f>
        <v>0.4819906976744186</v>
      </c>
      <c r="G28" t="s">
        <v>74</v>
      </c>
      <c r="H28">
        <v>1480</v>
      </c>
      <c r="I28">
        <f>IF($E28 = 0, ROUND($I28 =0,0),ROUND($E28/$H28,2))</f>
        <v>35.01</v>
      </c>
      <c r="J28" t="s">
        <v>21</v>
      </c>
      <c r="K28" t="s">
        <v>22</v>
      </c>
      <c r="L28">
        <v>1533013200</v>
      </c>
      <c r="M28">
        <v>1535346000</v>
      </c>
      <c r="N28" s="9">
        <f>((($L28/60)/60)/24)+DATE(1970,1,1)</f>
        <v>43312.208333333328</v>
      </c>
      <c r="O28" s="9">
        <f>((($M28/60)/60)/24)+DATE(1970,1,1)</f>
        <v>43339.208333333328</v>
      </c>
      <c r="P28" t="b">
        <v>0</v>
      </c>
      <c r="Q28" t="b">
        <v>0</v>
      </c>
      <c r="R28" t="s">
        <v>33</v>
      </c>
      <c r="S28" t="str">
        <f>_xlfn.TEXTBEFORE(R28,"/")</f>
        <v>theater</v>
      </c>
      <c r="T28" t="str">
        <f>_xlfn.TEXTAFTER(R28,"/")</f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$E29/$D29</f>
        <v>0.79949999999999999</v>
      </c>
      <c r="G29" t="s">
        <v>14</v>
      </c>
      <c r="H29">
        <v>15</v>
      </c>
      <c r="I29">
        <f>IF($E29 = 0, ROUND($I29 =0,0),ROUND($E29/$H29,2))</f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((($L29/60)/60)/24)+DATE(1970,1,1)</f>
        <v>42280.208333333328</v>
      </c>
      <c r="O29" s="9">
        <f>((($M29/60)/60)/24)+DATE(1970,1,1)</f>
        <v>42288.208333333328</v>
      </c>
      <c r="P29" t="b">
        <v>0</v>
      </c>
      <c r="Q29" t="b">
        <v>0</v>
      </c>
      <c r="R29" t="s">
        <v>23</v>
      </c>
      <c r="S29" t="str">
        <f>_xlfn.TEXTBEFORE(R29,"/")</f>
        <v>music</v>
      </c>
      <c r="T29" t="str">
        <f>_xlfn.TEXTAFTER(R29,"/")</f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$E30/$D30</f>
        <v>1.0522553516819573</v>
      </c>
      <c r="G30" t="s">
        <v>20</v>
      </c>
      <c r="H30">
        <v>2220</v>
      </c>
      <c r="I30">
        <f>IF($E30 = 0, ROUND($I30 =0,0),ROUND($E30/$H30,2))</f>
        <v>62</v>
      </c>
      <c r="J30" t="s">
        <v>21</v>
      </c>
      <c r="K30" t="s">
        <v>22</v>
      </c>
      <c r="L30">
        <v>1265695200</v>
      </c>
      <c r="M30">
        <v>1267682400</v>
      </c>
      <c r="N30" s="9">
        <f>((($L30/60)/60)/24)+DATE(1970,1,1)</f>
        <v>40218.25</v>
      </c>
      <c r="O30" s="9">
        <f>((($M30/60)/60)/24)+DATE(1970,1,1)</f>
        <v>40241.25</v>
      </c>
      <c r="P30" t="b">
        <v>0</v>
      </c>
      <c r="Q30" t="b">
        <v>1</v>
      </c>
      <c r="R30" t="s">
        <v>33</v>
      </c>
      <c r="S30" t="str">
        <f>_xlfn.TEXTBEFORE(R30,"/")</f>
        <v>theater</v>
      </c>
      <c r="T30" t="str">
        <f>_xlfn.TEXTAFTER(R30,"/")</f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$E31/$D31</f>
        <v>3.2889978213507627</v>
      </c>
      <c r="G31" t="s">
        <v>20</v>
      </c>
      <c r="H31">
        <v>1606</v>
      </c>
      <c r="I31">
        <f>IF($E31 = 0, ROUND($I31 =0,0),ROUND($E31/$H31,2))</f>
        <v>94</v>
      </c>
      <c r="J31" t="s">
        <v>98</v>
      </c>
      <c r="K31" t="s">
        <v>99</v>
      </c>
      <c r="L31">
        <v>1532062800</v>
      </c>
      <c r="M31">
        <v>1535518800</v>
      </c>
      <c r="N31" s="9">
        <f>((($L31/60)/60)/24)+DATE(1970,1,1)</f>
        <v>43301.208333333328</v>
      </c>
      <c r="O31" s="9">
        <f>((($M31/60)/60)/24)+DATE(1970,1,1)</f>
        <v>43341.208333333328</v>
      </c>
      <c r="P31" t="b">
        <v>0</v>
      </c>
      <c r="Q31" t="b">
        <v>0</v>
      </c>
      <c r="R31" t="s">
        <v>100</v>
      </c>
      <c r="S31" t="str">
        <f>_xlfn.TEXTBEFORE(R31,"/")</f>
        <v>film &amp; video</v>
      </c>
      <c r="T31" t="str">
        <f>_xlfn.TEXTAFTER(R31,"/")</f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$E32/$D32</f>
        <v>1.606111111111111</v>
      </c>
      <c r="G32" t="s">
        <v>20</v>
      </c>
      <c r="H32">
        <v>129</v>
      </c>
      <c r="I32">
        <f>IF($E32 = 0, ROUND($I32 =0,0),ROUND($E32/$H32,2))</f>
        <v>112.05</v>
      </c>
      <c r="J32" t="s">
        <v>21</v>
      </c>
      <c r="K32" t="s">
        <v>22</v>
      </c>
      <c r="L32">
        <v>1558674000</v>
      </c>
      <c r="M32">
        <v>1559106000</v>
      </c>
      <c r="N32" s="9">
        <f>((($L32/60)/60)/24)+DATE(1970,1,1)</f>
        <v>43609.208333333328</v>
      </c>
      <c r="O32" s="9">
        <f>((($M32/60)/60)/24)+DATE(1970,1,1)</f>
        <v>43614.208333333328</v>
      </c>
      <c r="P32" t="b">
        <v>0</v>
      </c>
      <c r="Q32" t="b">
        <v>0</v>
      </c>
      <c r="R32" t="s">
        <v>71</v>
      </c>
      <c r="S32" t="str">
        <f>_xlfn.TEXTBEFORE(R32,"/")</f>
        <v>film &amp; video</v>
      </c>
      <c r="T32" t="str">
        <f>_xlfn.TEXTAFTER(R32,"/")</f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$E33/$D33</f>
        <v>3.1</v>
      </c>
      <c r="G33" t="s">
        <v>20</v>
      </c>
      <c r="H33">
        <v>226</v>
      </c>
      <c r="I33">
        <f>IF($E33 = 0, ROUND($I33 =0,0),ROUND($E33/$H33,2))</f>
        <v>48.01</v>
      </c>
      <c r="J33" t="s">
        <v>40</v>
      </c>
      <c r="K33" t="s">
        <v>41</v>
      </c>
      <c r="L33">
        <v>1451973600</v>
      </c>
      <c r="M33">
        <v>1454392800</v>
      </c>
      <c r="N33" s="9">
        <f>((($L33/60)/60)/24)+DATE(1970,1,1)</f>
        <v>42374.25</v>
      </c>
      <c r="O33" s="9">
        <f>((($M33/60)/60)/24)+DATE(1970,1,1)</f>
        <v>42402.25</v>
      </c>
      <c r="P33" t="b">
        <v>0</v>
      </c>
      <c r="Q33" t="b">
        <v>0</v>
      </c>
      <c r="R33" t="s">
        <v>89</v>
      </c>
      <c r="S33" t="str">
        <f>_xlfn.TEXTBEFORE(R33,"/")</f>
        <v>games</v>
      </c>
      <c r="T33" t="str">
        <f>_xlfn.TEXTAFTER(R33,"/")</f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$E34/$D34</f>
        <v>0.86807920792079207</v>
      </c>
      <c r="G34" t="s">
        <v>14</v>
      </c>
      <c r="H34">
        <v>2307</v>
      </c>
      <c r="I34">
        <f>IF($E34 = 0, ROUND($I34 =0,0),ROUND($E34/$H34,2))</f>
        <v>38</v>
      </c>
      <c r="J34" t="s">
        <v>107</v>
      </c>
      <c r="K34" t="s">
        <v>108</v>
      </c>
      <c r="L34">
        <v>1515564000</v>
      </c>
      <c r="M34">
        <v>1517896800</v>
      </c>
      <c r="N34" s="9">
        <f>((($L34/60)/60)/24)+DATE(1970,1,1)</f>
        <v>43110.25</v>
      </c>
      <c r="O34" s="9">
        <f>((($M34/60)/60)/24)+DATE(1970,1,1)</f>
        <v>43137.25</v>
      </c>
      <c r="P34" t="b">
        <v>0</v>
      </c>
      <c r="Q34" t="b">
        <v>0</v>
      </c>
      <c r="R34" t="s">
        <v>42</v>
      </c>
      <c r="S34" t="str">
        <f>_xlfn.TEXTBEFORE(R34,"/")</f>
        <v>film &amp; video</v>
      </c>
      <c r="T34" t="str">
        <f>_xlfn.TEXTAFTER(R34,"/")</f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$E35/$D35</f>
        <v>3.7782071713147412</v>
      </c>
      <c r="G35" t="s">
        <v>20</v>
      </c>
      <c r="H35">
        <v>5419</v>
      </c>
      <c r="I35">
        <f>IF($E35 = 0, ROUND($I35 =0,0),ROUND($E35/$H35,2))</f>
        <v>35</v>
      </c>
      <c r="J35" t="s">
        <v>21</v>
      </c>
      <c r="K35" t="s">
        <v>22</v>
      </c>
      <c r="L35">
        <v>1412485200</v>
      </c>
      <c r="M35">
        <v>1415685600</v>
      </c>
      <c r="N35" s="9">
        <f>((($L35/60)/60)/24)+DATE(1970,1,1)</f>
        <v>41917.208333333336</v>
      </c>
      <c r="O35" s="9">
        <f>((($M35/60)/60)/24)+DATE(1970,1,1)</f>
        <v>41954.25</v>
      </c>
      <c r="P35" t="b">
        <v>0</v>
      </c>
      <c r="Q35" t="b">
        <v>0</v>
      </c>
      <c r="R35" t="s">
        <v>33</v>
      </c>
      <c r="S35" t="str">
        <f>_xlfn.TEXTBEFORE(R35,"/")</f>
        <v>theater</v>
      </c>
      <c r="T35" t="str">
        <f>_xlfn.TEXTAFTER(R35,"/")</f>
        <v>plays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$E36/$D36</f>
        <v>1.5080645161290323</v>
      </c>
      <c r="G36" t="s">
        <v>20</v>
      </c>
      <c r="H36">
        <v>165</v>
      </c>
      <c r="I36">
        <f>IF($E36 = 0, ROUND($I36 =0,0),ROUND($E36/$H36,2))</f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((($L36/60)/60)/24)+DATE(1970,1,1)</f>
        <v>42817.208333333328</v>
      </c>
      <c r="O36" s="9">
        <f>((($M36/60)/60)/24)+DATE(1970,1,1)</f>
        <v>42822.208333333328</v>
      </c>
      <c r="P36" t="b">
        <v>0</v>
      </c>
      <c r="Q36" t="b">
        <v>0</v>
      </c>
      <c r="R36" t="s">
        <v>42</v>
      </c>
      <c r="S36" t="str">
        <f>_xlfn.TEXTBEFORE(R36,"/")</f>
        <v>film &amp; video</v>
      </c>
      <c r="T36" t="str">
        <f>_xlfn.TEXTAFTER(R36,"/")</f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$E37/$D37</f>
        <v>1.5030119521912351</v>
      </c>
      <c r="G37" t="s">
        <v>20</v>
      </c>
      <c r="H37">
        <v>1965</v>
      </c>
      <c r="I37">
        <f>IF($E37 = 0, ROUND($I37 =0,0),ROUND($E37/$H37,2))</f>
        <v>95.99</v>
      </c>
      <c r="J37" t="s">
        <v>36</v>
      </c>
      <c r="K37" t="s">
        <v>37</v>
      </c>
      <c r="L37">
        <v>1547877600</v>
      </c>
      <c r="M37">
        <v>1551506400</v>
      </c>
      <c r="N37" s="9">
        <f>((($L37/60)/60)/24)+DATE(1970,1,1)</f>
        <v>43484.25</v>
      </c>
      <c r="O37" s="9">
        <f>((($M37/60)/60)/24)+DATE(1970,1,1)</f>
        <v>43526.25</v>
      </c>
      <c r="P37" t="b">
        <v>0</v>
      </c>
      <c r="Q37" t="b">
        <v>1</v>
      </c>
      <c r="R37" t="s">
        <v>53</v>
      </c>
      <c r="S37" t="str">
        <f>_xlfn.TEXTBEFORE(R37,"/")</f>
        <v>film &amp; video</v>
      </c>
      <c r="T37" t="str">
        <f>_xlfn.TEXTAFTER(R37,"/")</f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$E38/$D38</f>
        <v>1.572857142857143</v>
      </c>
      <c r="G38" t="s">
        <v>20</v>
      </c>
      <c r="H38">
        <v>16</v>
      </c>
      <c r="I38">
        <f>IF($E38 = 0, ROUND($I38 =0,0),ROUND($E38/$H38,2))</f>
        <v>68.81</v>
      </c>
      <c r="J38" t="s">
        <v>21</v>
      </c>
      <c r="K38" t="s">
        <v>22</v>
      </c>
      <c r="L38">
        <v>1298700000</v>
      </c>
      <c r="M38">
        <v>1300856400</v>
      </c>
      <c r="N38" s="9">
        <f>((($L38/60)/60)/24)+DATE(1970,1,1)</f>
        <v>40600.25</v>
      </c>
      <c r="O38" s="9">
        <f>((($M38/60)/60)/24)+DATE(1970,1,1)</f>
        <v>40625.208333333336</v>
      </c>
      <c r="P38" t="b">
        <v>0</v>
      </c>
      <c r="Q38" t="b">
        <v>0</v>
      </c>
      <c r="R38" t="s">
        <v>33</v>
      </c>
      <c r="S38" t="str">
        <f>_xlfn.TEXTBEFORE(R38,"/")</f>
        <v>theater</v>
      </c>
      <c r="T38" t="str">
        <f>_xlfn.TEXTAFTER(R38,"/")</f>
        <v>plays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$E39/$D39</f>
        <v>1.3998765432098765</v>
      </c>
      <c r="G39" t="s">
        <v>20</v>
      </c>
      <c r="H39">
        <v>107</v>
      </c>
      <c r="I39">
        <f>IF($E39 = 0, ROUND($I39 =0,0),ROUND($E39/$H39,2))</f>
        <v>105.97</v>
      </c>
      <c r="J39" t="s">
        <v>21</v>
      </c>
      <c r="K39" t="s">
        <v>22</v>
      </c>
      <c r="L39">
        <v>1570338000</v>
      </c>
      <c r="M39">
        <v>1573192800</v>
      </c>
      <c r="N39" s="9">
        <f>((($L39/60)/60)/24)+DATE(1970,1,1)</f>
        <v>43744.208333333328</v>
      </c>
      <c r="O39" s="9">
        <f>((($M39/60)/60)/24)+DATE(1970,1,1)</f>
        <v>43777.25</v>
      </c>
      <c r="P39" t="b">
        <v>0</v>
      </c>
      <c r="Q39" t="b">
        <v>1</v>
      </c>
      <c r="R39" t="s">
        <v>119</v>
      </c>
      <c r="S39" t="str">
        <f>_xlfn.TEXTBEFORE(R39,"/")</f>
        <v>publishing</v>
      </c>
      <c r="T39" t="str">
        <f>_xlfn.TEXTAFTER(R39,"/")</f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$E40/$D40</f>
        <v>3.2532258064516131</v>
      </c>
      <c r="G40" t="s">
        <v>20</v>
      </c>
      <c r="H40">
        <v>134</v>
      </c>
      <c r="I40">
        <f>IF($E40 = 0, ROUND($I40 =0,0),ROUND($E40/$H40,2))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9">
        <f>((($L40/60)/60)/24)+DATE(1970,1,1)</f>
        <v>40469.208333333336</v>
      </c>
      <c r="O40" s="9">
        <f>((($M40/60)/60)/24)+DATE(1970,1,1)</f>
        <v>40474.208333333336</v>
      </c>
      <c r="P40" t="b">
        <v>0</v>
      </c>
      <c r="Q40" t="b">
        <v>0</v>
      </c>
      <c r="R40" t="s">
        <v>122</v>
      </c>
      <c r="S40" t="str">
        <f>_xlfn.TEXTBEFORE(R40,"/")</f>
        <v>photography</v>
      </c>
      <c r="T40" t="str">
        <f>_xlfn.TEXTAFTER(R40,"/")</f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$E41/$D41</f>
        <v>0.50777777777777777</v>
      </c>
      <c r="G41" t="s">
        <v>14</v>
      </c>
      <c r="H41">
        <v>88</v>
      </c>
      <c r="I41">
        <f>IF($E41 = 0, ROUND($I41 =0,0),ROUND($E41/$H41,2))</f>
        <v>57.13</v>
      </c>
      <c r="J41" t="s">
        <v>36</v>
      </c>
      <c r="K41" t="s">
        <v>37</v>
      </c>
      <c r="L41">
        <v>1361772000</v>
      </c>
      <c r="M41">
        <v>1362978000</v>
      </c>
      <c r="N41" s="9">
        <f>((($L41/60)/60)/24)+DATE(1970,1,1)</f>
        <v>41330.25</v>
      </c>
      <c r="O41" s="9">
        <f>((($M41/60)/60)/24)+DATE(1970,1,1)</f>
        <v>41344.208333333336</v>
      </c>
      <c r="P41" t="b">
        <v>0</v>
      </c>
      <c r="Q41" t="b">
        <v>0</v>
      </c>
      <c r="R41" t="s">
        <v>33</v>
      </c>
      <c r="S41" t="str">
        <f>_xlfn.TEXTBEFORE(R41,"/")</f>
        <v>theater</v>
      </c>
      <c r="T41" t="str">
        <f>_xlfn.TEXTAFTER(R41,"/")</f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$E42/$D42</f>
        <v>1.6906818181818182</v>
      </c>
      <c r="G42" t="s">
        <v>20</v>
      </c>
      <c r="H42">
        <v>198</v>
      </c>
      <c r="I42">
        <f>IF($E42 = 0, ROUND($I42 =0,0),ROUND($E42/$H42,2))</f>
        <v>75.14</v>
      </c>
      <c r="J42" t="s">
        <v>21</v>
      </c>
      <c r="K42" t="s">
        <v>22</v>
      </c>
      <c r="L42">
        <v>1275714000</v>
      </c>
      <c r="M42">
        <v>1277355600</v>
      </c>
      <c r="N42" s="9">
        <f>((($L42/60)/60)/24)+DATE(1970,1,1)</f>
        <v>40334.208333333336</v>
      </c>
      <c r="O42" s="9">
        <f>((($M42/60)/60)/24)+DATE(1970,1,1)</f>
        <v>40353.208333333336</v>
      </c>
      <c r="P42" t="b">
        <v>0</v>
      </c>
      <c r="Q42" t="b">
        <v>1</v>
      </c>
      <c r="R42" t="s">
        <v>65</v>
      </c>
      <c r="S42" t="str">
        <f>_xlfn.TEXTBEFORE(R42,"/")</f>
        <v>technology</v>
      </c>
      <c r="T42" t="str">
        <f>_xlfn.TEXTAFTER(R42,"/")</f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$E43/$D43</f>
        <v>2.1292857142857144</v>
      </c>
      <c r="G43" t="s">
        <v>20</v>
      </c>
      <c r="H43">
        <v>111</v>
      </c>
      <c r="I43">
        <f>IF($E43 = 0, ROUND($I43 =0,0),ROUND($E43/$H43,2))</f>
        <v>107.42</v>
      </c>
      <c r="J43" t="s">
        <v>107</v>
      </c>
      <c r="K43" t="s">
        <v>108</v>
      </c>
      <c r="L43">
        <v>1346734800</v>
      </c>
      <c r="M43">
        <v>1348981200</v>
      </c>
      <c r="N43" s="9">
        <f>((($L43/60)/60)/24)+DATE(1970,1,1)</f>
        <v>41156.208333333336</v>
      </c>
      <c r="O43" s="9">
        <f>((($M43/60)/60)/24)+DATE(1970,1,1)</f>
        <v>41182.208333333336</v>
      </c>
      <c r="P43" t="b">
        <v>0</v>
      </c>
      <c r="Q43" t="b">
        <v>1</v>
      </c>
      <c r="R43" t="s">
        <v>23</v>
      </c>
      <c r="S43" t="str">
        <f>_xlfn.TEXTBEFORE(R43,"/")</f>
        <v>music</v>
      </c>
      <c r="T43" t="str">
        <f>_xlfn.TEXTAFTER(R43,"/")</f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$E44/$D44</f>
        <v>4.4394444444444447</v>
      </c>
      <c r="G44" t="s">
        <v>20</v>
      </c>
      <c r="H44">
        <v>222</v>
      </c>
      <c r="I44">
        <f>IF($E44 = 0, ROUND($I44 =0,0),ROUND($E44/$H44,2))</f>
        <v>36</v>
      </c>
      <c r="J44" t="s">
        <v>21</v>
      </c>
      <c r="K44" t="s">
        <v>22</v>
      </c>
      <c r="L44">
        <v>1309755600</v>
      </c>
      <c r="M44">
        <v>1310533200</v>
      </c>
      <c r="N44" s="9">
        <f>((($L44/60)/60)/24)+DATE(1970,1,1)</f>
        <v>40728.208333333336</v>
      </c>
      <c r="O44" s="9">
        <f>((($M44/60)/60)/24)+DATE(1970,1,1)</f>
        <v>40737.208333333336</v>
      </c>
      <c r="P44" t="b">
        <v>0</v>
      </c>
      <c r="Q44" t="b">
        <v>0</v>
      </c>
      <c r="R44" t="s">
        <v>17</v>
      </c>
      <c r="S44" t="str">
        <f>_xlfn.TEXTBEFORE(R44,"/")</f>
        <v>food</v>
      </c>
      <c r="T44" t="str">
        <f>_xlfn.TEXTAFTER(R44,"/")</f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$E45/$D45</f>
        <v>1.859390243902439</v>
      </c>
      <c r="G45" t="s">
        <v>20</v>
      </c>
      <c r="H45">
        <v>6212</v>
      </c>
      <c r="I45">
        <f>IF($E45 = 0, ROUND($I45 =0,0),ROUND($E45/$H45,2))</f>
        <v>27</v>
      </c>
      <c r="J45" t="s">
        <v>21</v>
      </c>
      <c r="K45" t="s">
        <v>22</v>
      </c>
      <c r="L45">
        <v>1406178000</v>
      </c>
      <c r="M45">
        <v>1407560400</v>
      </c>
      <c r="N45" s="9">
        <f>((($L45/60)/60)/24)+DATE(1970,1,1)</f>
        <v>41844.208333333336</v>
      </c>
      <c r="O45" s="9">
        <f>((($M45/60)/60)/24)+DATE(1970,1,1)</f>
        <v>41860.208333333336</v>
      </c>
      <c r="P45" t="b">
        <v>0</v>
      </c>
      <c r="Q45" t="b">
        <v>0</v>
      </c>
      <c r="R45" t="s">
        <v>133</v>
      </c>
      <c r="S45" t="str">
        <f>_xlfn.TEXTBEFORE(R45,"/")</f>
        <v>publishing</v>
      </c>
      <c r="T45" t="str">
        <f>_xlfn.TEXTAFTER(R45,"/")</f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$E46/$D46</f>
        <v>6.5881249999999998</v>
      </c>
      <c r="G46" t="s">
        <v>20</v>
      </c>
      <c r="H46">
        <v>98</v>
      </c>
      <c r="I46">
        <f>IF($E46 = 0, ROUND($I46 =0,0),ROUND($E46/$H46,2))</f>
        <v>107.56</v>
      </c>
      <c r="J46" t="s">
        <v>36</v>
      </c>
      <c r="K46" t="s">
        <v>37</v>
      </c>
      <c r="L46">
        <v>1552798800</v>
      </c>
      <c r="M46">
        <v>1552885200</v>
      </c>
      <c r="N46" s="9">
        <f>((($L46/60)/60)/24)+DATE(1970,1,1)</f>
        <v>43541.208333333328</v>
      </c>
      <c r="O46" s="9">
        <f>((($M46/60)/60)/24)+DATE(1970,1,1)</f>
        <v>43542.208333333328</v>
      </c>
      <c r="P46" t="b">
        <v>0</v>
      </c>
      <c r="Q46" t="b">
        <v>0</v>
      </c>
      <c r="R46" t="s">
        <v>119</v>
      </c>
      <c r="S46" t="str">
        <f>_xlfn.TEXTBEFORE(R46,"/")</f>
        <v>publishing</v>
      </c>
      <c r="T46" t="str">
        <f>_xlfn.TEXTAFTER(R46,"/")</f>
        <v>fiction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$E47/$D47</f>
        <v>0.4768421052631579</v>
      </c>
      <c r="G47" t="s">
        <v>14</v>
      </c>
      <c r="H47">
        <v>48</v>
      </c>
      <c r="I47">
        <f>IF($E47 = 0, ROUND($I47 =0,0),ROUND($E47/$H47,2))</f>
        <v>94.38</v>
      </c>
      <c r="J47" t="s">
        <v>21</v>
      </c>
      <c r="K47" t="s">
        <v>22</v>
      </c>
      <c r="L47">
        <v>1478062800</v>
      </c>
      <c r="M47">
        <v>1479362400</v>
      </c>
      <c r="N47" s="9">
        <f>((($L47/60)/60)/24)+DATE(1970,1,1)</f>
        <v>42676.208333333328</v>
      </c>
      <c r="O47" s="9">
        <f>((($M47/60)/60)/24)+DATE(1970,1,1)</f>
        <v>42691.25</v>
      </c>
      <c r="P47" t="b">
        <v>0</v>
      </c>
      <c r="Q47" t="b">
        <v>1</v>
      </c>
      <c r="R47" t="s">
        <v>33</v>
      </c>
      <c r="S47" t="str">
        <f>_xlfn.TEXTBEFORE(R47,"/")</f>
        <v>theater</v>
      </c>
      <c r="T47" t="str">
        <f>_xlfn.TEXTAFTER(R47,"/")</f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$E48/$D48</f>
        <v>1.1478378378378378</v>
      </c>
      <c r="G48" t="s">
        <v>20</v>
      </c>
      <c r="H48">
        <v>92</v>
      </c>
      <c r="I48">
        <f>IF($E48 = 0, ROUND($I48 =0,0),ROUND($E48/$H48,2))</f>
        <v>46.16</v>
      </c>
      <c r="J48" t="s">
        <v>21</v>
      </c>
      <c r="K48" t="s">
        <v>22</v>
      </c>
      <c r="L48">
        <v>1278565200</v>
      </c>
      <c r="M48">
        <v>1280552400</v>
      </c>
      <c r="N48" s="9">
        <f>((($L48/60)/60)/24)+DATE(1970,1,1)</f>
        <v>40367.208333333336</v>
      </c>
      <c r="O48" s="9">
        <f>((($M48/60)/60)/24)+DATE(1970,1,1)</f>
        <v>40390.208333333336</v>
      </c>
      <c r="P48" t="b">
        <v>0</v>
      </c>
      <c r="Q48" t="b">
        <v>0</v>
      </c>
      <c r="R48" t="s">
        <v>23</v>
      </c>
      <c r="S48" t="str">
        <f>_xlfn.TEXTBEFORE(R48,"/")</f>
        <v>music</v>
      </c>
      <c r="T48" t="str">
        <f>_xlfn.TEXTAFTER(R48,"/")</f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$E49/$D49</f>
        <v>4.7526666666666664</v>
      </c>
      <c r="G49" t="s">
        <v>20</v>
      </c>
      <c r="H49">
        <v>149</v>
      </c>
      <c r="I49">
        <f>IF($E49 = 0, ROUND($I49 =0,0),ROUND($E49/$H49,2))</f>
        <v>47.85</v>
      </c>
      <c r="J49" t="s">
        <v>21</v>
      </c>
      <c r="K49" t="s">
        <v>22</v>
      </c>
      <c r="L49">
        <v>1396069200</v>
      </c>
      <c r="M49">
        <v>1398661200</v>
      </c>
      <c r="N49" s="9">
        <f>((($L49/60)/60)/24)+DATE(1970,1,1)</f>
        <v>41727.208333333336</v>
      </c>
      <c r="O49" s="9">
        <f>((($M49/60)/60)/24)+DATE(1970,1,1)</f>
        <v>41757.208333333336</v>
      </c>
      <c r="P49" t="b">
        <v>0</v>
      </c>
      <c r="Q49" t="b">
        <v>0</v>
      </c>
      <c r="R49" t="s">
        <v>33</v>
      </c>
      <c r="S49" t="str">
        <f>_xlfn.TEXTBEFORE(R49,"/")</f>
        <v>theater</v>
      </c>
      <c r="T49" t="str">
        <f>_xlfn.TEXTAFTER(R49,"/")</f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$E50/$D50</f>
        <v>3.86972972972973</v>
      </c>
      <c r="G50" t="s">
        <v>20</v>
      </c>
      <c r="H50">
        <v>2431</v>
      </c>
      <c r="I50">
        <f>IF($E50 = 0, ROUND($I50 =0,0),ROUND($E50/$H50,2))</f>
        <v>53.01</v>
      </c>
      <c r="J50" t="s">
        <v>21</v>
      </c>
      <c r="K50" t="s">
        <v>22</v>
      </c>
      <c r="L50">
        <v>1435208400</v>
      </c>
      <c r="M50">
        <v>1436245200</v>
      </c>
      <c r="N50" s="9">
        <f>((($L50/60)/60)/24)+DATE(1970,1,1)</f>
        <v>42180.208333333328</v>
      </c>
      <c r="O50" s="9">
        <f>((($M50/60)/60)/24)+DATE(1970,1,1)</f>
        <v>42192.208333333328</v>
      </c>
      <c r="P50" t="b">
        <v>0</v>
      </c>
      <c r="Q50" t="b">
        <v>0</v>
      </c>
      <c r="R50" t="s">
        <v>33</v>
      </c>
      <c r="S50" t="str">
        <f>_xlfn.TEXTBEFORE(R50,"/")</f>
        <v>theater</v>
      </c>
      <c r="T50" t="str">
        <f>_xlfn.TEXTAFTER(R50,"/")</f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$E51/$D51</f>
        <v>1.89625</v>
      </c>
      <c r="G51" t="s">
        <v>20</v>
      </c>
      <c r="H51">
        <v>303</v>
      </c>
      <c r="I51">
        <f>IF($E51 = 0, ROUND($I51 =0,0),ROUND($E51/$H51,2))</f>
        <v>45.06</v>
      </c>
      <c r="J51" t="s">
        <v>21</v>
      </c>
      <c r="K51" t="s">
        <v>22</v>
      </c>
      <c r="L51">
        <v>1571547600</v>
      </c>
      <c r="M51">
        <v>1575439200</v>
      </c>
      <c r="N51" s="9">
        <f>((($L51/60)/60)/24)+DATE(1970,1,1)</f>
        <v>43758.208333333328</v>
      </c>
      <c r="O51" s="9">
        <f>((($M51/60)/60)/24)+DATE(1970,1,1)</f>
        <v>43803.25</v>
      </c>
      <c r="P51" t="b">
        <v>0</v>
      </c>
      <c r="Q51" t="b">
        <v>0</v>
      </c>
      <c r="R51" t="s">
        <v>23</v>
      </c>
      <c r="S51" t="str">
        <f>_xlfn.TEXTBEFORE(R51,"/")</f>
        <v>music</v>
      </c>
      <c r="T51" t="str">
        <f>_xlfn.TEXTAFTER(R51,"/")</f>
        <v>rock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$E52/$D52</f>
        <v>0.02</v>
      </c>
      <c r="G52" t="s">
        <v>14</v>
      </c>
      <c r="H52">
        <v>1</v>
      </c>
      <c r="I52">
        <f>IF($E52 = 0, ROUND($I52 =0,0),ROUND($E52/$H52,2))</f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((($L52/60)/60)/24)+DATE(1970,1,1)</f>
        <v>41487.208333333336</v>
      </c>
      <c r="O52" s="9">
        <f>((($M52/60)/60)/24)+DATE(1970,1,1)</f>
        <v>41515.208333333336</v>
      </c>
      <c r="P52" t="b">
        <v>0</v>
      </c>
      <c r="Q52" t="b">
        <v>0</v>
      </c>
      <c r="R52" t="s">
        <v>148</v>
      </c>
      <c r="S52" t="str">
        <f>_xlfn.TEXTBEFORE(R52,"/")</f>
        <v>music</v>
      </c>
      <c r="T52" t="str">
        <f>_xlfn.TEXTAFTER(R52,"/")</f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$E53/$D53</f>
        <v>0.91867805186590767</v>
      </c>
      <c r="G53" t="s">
        <v>14</v>
      </c>
      <c r="H53">
        <v>1467</v>
      </c>
      <c r="I53">
        <f>IF($E53 = 0, ROUND($I53 =0,0),ROUND($E53/$H53,2))</f>
        <v>99.01</v>
      </c>
      <c r="J53" t="s">
        <v>40</v>
      </c>
      <c r="K53" t="s">
        <v>41</v>
      </c>
      <c r="L53">
        <v>1332824400</v>
      </c>
      <c r="M53">
        <v>1334206800</v>
      </c>
      <c r="N53" s="9">
        <f>((($L53/60)/60)/24)+DATE(1970,1,1)</f>
        <v>40995.208333333336</v>
      </c>
      <c r="O53" s="9">
        <f>((($M53/60)/60)/24)+DATE(1970,1,1)</f>
        <v>41011.208333333336</v>
      </c>
      <c r="P53" t="b">
        <v>0</v>
      </c>
      <c r="Q53" t="b">
        <v>1</v>
      </c>
      <c r="R53" t="s">
        <v>65</v>
      </c>
      <c r="S53" t="str">
        <f>_xlfn.TEXTBEFORE(R53,"/")</f>
        <v>technology</v>
      </c>
      <c r="T53" t="str">
        <f>_xlfn.TEXTAFTER(R53,"/")</f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$E54/$D54</f>
        <v>0.34152777777777776</v>
      </c>
      <c r="G54" t="s">
        <v>14</v>
      </c>
      <c r="H54">
        <v>75</v>
      </c>
      <c r="I54">
        <f>IF($E54 = 0, ROUND($I54 =0,0),ROUND($E54/$H54,2))</f>
        <v>32.79</v>
      </c>
      <c r="J54" t="s">
        <v>21</v>
      </c>
      <c r="K54" t="s">
        <v>22</v>
      </c>
      <c r="L54">
        <v>1284526800</v>
      </c>
      <c r="M54">
        <v>1284872400</v>
      </c>
      <c r="N54" s="9">
        <f>((($L54/60)/60)/24)+DATE(1970,1,1)</f>
        <v>40436.208333333336</v>
      </c>
      <c r="O54" s="9">
        <f>((($M54/60)/60)/24)+DATE(1970,1,1)</f>
        <v>40440.208333333336</v>
      </c>
      <c r="P54" t="b">
        <v>0</v>
      </c>
      <c r="Q54" t="b">
        <v>0</v>
      </c>
      <c r="R54" t="s">
        <v>33</v>
      </c>
      <c r="S54" t="str">
        <f>_xlfn.TEXTBEFORE(R54,"/")</f>
        <v>theater</v>
      </c>
      <c r="T54" t="str">
        <f>_xlfn.TEXTAFTER(R54,"/")</f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$E55/$D55</f>
        <v>1.4040909090909091</v>
      </c>
      <c r="G55" t="s">
        <v>20</v>
      </c>
      <c r="H55">
        <v>209</v>
      </c>
      <c r="I55">
        <f>IF($E55 = 0, ROUND($I55 =0,0),ROUND($E55/$H55,2))</f>
        <v>59.12</v>
      </c>
      <c r="J55" t="s">
        <v>21</v>
      </c>
      <c r="K55" t="s">
        <v>22</v>
      </c>
      <c r="L55">
        <v>1400562000</v>
      </c>
      <c r="M55">
        <v>1403931600</v>
      </c>
      <c r="N55" s="9">
        <f>((($L55/60)/60)/24)+DATE(1970,1,1)</f>
        <v>41779.208333333336</v>
      </c>
      <c r="O55" s="9">
        <f>((($M55/60)/60)/24)+DATE(1970,1,1)</f>
        <v>41818.208333333336</v>
      </c>
      <c r="P55" t="b">
        <v>0</v>
      </c>
      <c r="Q55" t="b">
        <v>0</v>
      </c>
      <c r="R55" t="s">
        <v>53</v>
      </c>
      <c r="S55" t="str">
        <f>_xlfn.TEXTBEFORE(R55,"/")</f>
        <v>film &amp; video</v>
      </c>
      <c r="T55" t="str">
        <f>_xlfn.TEXTAFTER(R55,"/")</f>
        <v>drama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$E56/$D56</f>
        <v>0.89866666666666661</v>
      </c>
      <c r="G56" t="s">
        <v>14</v>
      </c>
      <c r="H56">
        <v>120</v>
      </c>
      <c r="I56">
        <f>IF($E56 = 0, ROUND($I56 =0,0),ROUND($E56/$H56,2))</f>
        <v>44.93</v>
      </c>
      <c r="J56" t="s">
        <v>21</v>
      </c>
      <c r="K56" t="s">
        <v>22</v>
      </c>
      <c r="L56">
        <v>1520748000</v>
      </c>
      <c r="M56">
        <v>1521262800</v>
      </c>
      <c r="N56" s="9">
        <f>((($L56/60)/60)/24)+DATE(1970,1,1)</f>
        <v>43170.25</v>
      </c>
      <c r="O56" s="9">
        <f>((($M56/60)/60)/24)+DATE(1970,1,1)</f>
        <v>43176.208333333328</v>
      </c>
      <c r="P56" t="b">
        <v>0</v>
      </c>
      <c r="Q56" t="b">
        <v>0</v>
      </c>
      <c r="R56" t="s">
        <v>65</v>
      </c>
      <c r="S56" t="str">
        <f>_xlfn.TEXTBEFORE(R56,"/")</f>
        <v>technology</v>
      </c>
      <c r="T56" t="str">
        <f>_xlfn.TEXTAFTER(R56,"/")</f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$E57/$D57</f>
        <v>1.7796969696969698</v>
      </c>
      <c r="G57" t="s">
        <v>20</v>
      </c>
      <c r="H57">
        <v>131</v>
      </c>
      <c r="I57">
        <f>IF($E57 = 0, ROUND($I57 =0,0),ROUND($E57/$H57,2))</f>
        <v>89.66</v>
      </c>
      <c r="J57" t="s">
        <v>21</v>
      </c>
      <c r="K57" t="s">
        <v>22</v>
      </c>
      <c r="L57">
        <v>1532926800</v>
      </c>
      <c r="M57">
        <v>1533358800</v>
      </c>
      <c r="N57" s="9">
        <f>((($L57/60)/60)/24)+DATE(1970,1,1)</f>
        <v>43311.208333333328</v>
      </c>
      <c r="O57" s="9">
        <f>((($M57/60)/60)/24)+DATE(1970,1,1)</f>
        <v>43316.208333333328</v>
      </c>
      <c r="P57" t="b">
        <v>0</v>
      </c>
      <c r="Q57" t="b">
        <v>0</v>
      </c>
      <c r="R57" t="s">
        <v>159</v>
      </c>
      <c r="S57" t="str">
        <f>_xlfn.TEXTBEFORE(R57,"/")</f>
        <v>music</v>
      </c>
      <c r="T57" t="str">
        <f>_xlfn.TEXTAFTER(R57,"/")</f>
        <v>jazz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$E58/$D58</f>
        <v>1.436625</v>
      </c>
      <c r="G58" t="s">
        <v>20</v>
      </c>
      <c r="H58">
        <v>164</v>
      </c>
      <c r="I58">
        <f>IF($E58 = 0, ROUND($I58 =0,0),ROUND($E58/$H58,2))</f>
        <v>70.08</v>
      </c>
      <c r="J58" t="s">
        <v>21</v>
      </c>
      <c r="K58" t="s">
        <v>22</v>
      </c>
      <c r="L58">
        <v>1420869600</v>
      </c>
      <c r="M58">
        <v>1421474400</v>
      </c>
      <c r="N58" s="9">
        <f>((($L58/60)/60)/24)+DATE(1970,1,1)</f>
        <v>42014.25</v>
      </c>
      <c r="O58" s="9">
        <f>((($M58/60)/60)/24)+DATE(1970,1,1)</f>
        <v>42021.25</v>
      </c>
      <c r="P58" t="b">
        <v>0</v>
      </c>
      <c r="Q58" t="b">
        <v>0</v>
      </c>
      <c r="R58" t="s">
        <v>65</v>
      </c>
      <c r="S58" t="str">
        <f>_xlfn.TEXTBEFORE(R58,"/")</f>
        <v>technology</v>
      </c>
      <c r="T58" t="str">
        <f>_xlfn.TEXTAFTER(R58,"/")</f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$E59/$D59</f>
        <v>2.1527586206896552</v>
      </c>
      <c r="G59" t="s">
        <v>20</v>
      </c>
      <c r="H59">
        <v>201</v>
      </c>
      <c r="I59">
        <f>IF($E59 = 0, ROUND($I59 =0,0),ROUND($E59/$H59,2))</f>
        <v>31.06</v>
      </c>
      <c r="J59" t="s">
        <v>21</v>
      </c>
      <c r="K59" t="s">
        <v>22</v>
      </c>
      <c r="L59">
        <v>1504242000</v>
      </c>
      <c r="M59">
        <v>1505278800</v>
      </c>
      <c r="N59" s="9">
        <f>((($L59/60)/60)/24)+DATE(1970,1,1)</f>
        <v>42979.208333333328</v>
      </c>
      <c r="O59" s="9">
        <f>((($M59/60)/60)/24)+DATE(1970,1,1)</f>
        <v>42991.208333333328</v>
      </c>
      <c r="P59" t="b">
        <v>0</v>
      </c>
      <c r="Q59" t="b">
        <v>0</v>
      </c>
      <c r="R59" t="s">
        <v>89</v>
      </c>
      <c r="S59" t="str">
        <f>_xlfn.TEXTBEFORE(R59,"/")</f>
        <v>games</v>
      </c>
      <c r="T59" t="str">
        <f>_xlfn.TEXTAFTER(R59,"/")</f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$E60/$D60</f>
        <v>2.2711111111111113</v>
      </c>
      <c r="G60" t="s">
        <v>20</v>
      </c>
      <c r="H60">
        <v>211</v>
      </c>
      <c r="I60">
        <f>IF($E60 = 0, ROUND($I60 =0,0),ROUND($E60/$H60,2))</f>
        <v>29.06</v>
      </c>
      <c r="J60" t="s">
        <v>21</v>
      </c>
      <c r="K60" t="s">
        <v>22</v>
      </c>
      <c r="L60">
        <v>1442811600</v>
      </c>
      <c r="M60">
        <v>1443934800</v>
      </c>
      <c r="N60" s="9">
        <f>((($L60/60)/60)/24)+DATE(1970,1,1)</f>
        <v>42268.208333333328</v>
      </c>
      <c r="O60" s="9">
        <f>((($M60/60)/60)/24)+DATE(1970,1,1)</f>
        <v>42281.208333333328</v>
      </c>
      <c r="P60" t="b">
        <v>0</v>
      </c>
      <c r="Q60" t="b">
        <v>0</v>
      </c>
      <c r="R60" t="s">
        <v>33</v>
      </c>
      <c r="S60" t="str">
        <f>_xlfn.TEXTBEFORE(R60,"/")</f>
        <v>theater</v>
      </c>
      <c r="T60" t="str">
        <f>_xlfn.TEXTAFTER(R60,"/")</f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$E61/$D61</f>
        <v>2.7507142857142859</v>
      </c>
      <c r="G61" t="s">
        <v>20</v>
      </c>
      <c r="H61">
        <v>128</v>
      </c>
      <c r="I61">
        <f>IF($E61 = 0, ROUND($I61 =0,0),ROUND($E61/$H61,2))</f>
        <v>30.09</v>
      </c>
      <c r="J61" t="s">
        <v>21</v>
      </c>
      <c r="K61" t="s">
        <v>22</v>
      </c>
      <c r="L61">
        <v>1497243600</v>
      </c>
      <c r="M61">
        <v>1498539600</v>
      </c>
      <c r="N61" s="9">
        <f>((($L61/60)/60)/24)+DATE(1970,1,1)</f>
        <v>42898.208333333328</v>
      </c>
      <c r="O61" s="9">
        <f>((($M61/60)/60)/24)+DATE(1970,1,1)</f>
        <v>42913.208333333328</v>
      </c>
      <c r="P61" t="b">
        <v>0</v>
      </c>
      <c r="Q61" t="b">
        <v>1</v>
      </c>
      <c r="R61" t="s">
        <v>33</v>
      </c>
      <c r="S61" t="str">
        <f>_xlfn.TEXTBEFORE(R61,"/")</f>
        <v>theater</v>
      </c>
      <c r="T61" t="str">
        <f>_xlfn.TEXTAFTER(R61,"/")</f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$E62/$D62</f>
        <v>1.4437048832271762</v>
      </c>
      <c r="G62" t="s">
        <v>20</v>
      </c>
      <c r="H62">
        <v>1600</v>
      </c>
      <c r="I62">
        <f>IF($E62 = 0, ROUND($I62 =0,0),ROUND($E62/$H62,2))</f>
        <v>85</v>
      </c>
      <c r="J62" t="s">
        <v>15</v>
      </c>
      <c r="K62" t="s">
        <v>16</v>
      </c>
      <c r="L62">
        <v>1342501200</v>
      </c>
      <c r="M62">
        <v>1342760400</v>
      </c>
      <c r="N62" s="9">
        <f>((($L62/60)/60)/24)+DATE(1970,1,1)</f>
        <v>41107.208333333336</v>
      </c>
      <c r="O62" s="9">
        <f>((($M62/60)/60)/24)+DATE(1970,1,1)</f>
        <v>41110.208333333336</v>
      </c>
      <c r="P62" t="b">
        <v>0</v>
      </c>
      <c r="Q62" t="b">
        <v>0</v>
      </c>
      <c r="R62" t="s">
        <v>33</v>
      </c>
      <c r="S62" t="str">
        <f>_xlfn.TEXTBEFORE(R62,"/")</f>
        <v>theater</v>
      </c>
      <c r="T62" t="str">
        <f>_xlfn.TEXTAFTER(R62,"/")</f>
        <v>plays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$E63/$D63</f>
        <v>0.92745983935742971</v>
      </c>
      <c r="G63" t="s">
        <v>14</v>
      </c>
      <c r="H63">
        <v>2253</v>
      </c>
      <c r="I63">
        <f>IF($E63 = 0, ROUND($I63 =0,0),ROUND($E63/$H63,2))</f>
        <v>82</v>
      </c>
      <c r="J63" t="s">
        <v>15</v>
      </c>
      <c r="K63" t="s">
        <v>16</v>
      </c>
      <c r="L63">
        <v>1298268000</v>
      </c>
      <c r="M63">
        <v>1301720400</v>
      </c>
      <c r="N63" s="9">
        <f>((($L63/60)/60)/24)+DATE(1970,1,1)</f>
        <v>40595.25</v>
      </c>
      <c r="O63" s="9">
        <f>((($M63/60)/60)/24)+DATE(1970,1,1)</f>
        <v>40635.208333333336</v>
      </c>
      <c r="P63" t="b">
        <v>0</v>
      </c>
      <c r="Q63" t="b">
        <v>0</v>
      </c>
      <c r="R63" t="s">
        <v>33</v>
      </c>
      <c r="S63" t="str">
        <f>_xlfn.TEXTBEFORE(R63,"/")</f>
        <v>theater</v>
      </c>
      <c r="T63" t="str">
        <f>_xlfn.TEXTAFTER(R63,"/")</f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$E64/$D64</f>
        <v>7.226</v>
      </c>
      <c r="G64" t="s">
        <v>20</v>
      </c>
      <c r="H64">
        <v>249</v>
      </c>
      <c r="I64">
        <f>IF($E64 = 0, ROUND($I64 =0,0),ROUND($E64/$H64,2))</f>
        <v>58.04</v>
      </c>
      <c r="J64" t="s">
        <v>21</v>
      </c>
      <c r="K64" t="s">
        <v>22</v>
      </c>
      <c r="L64">
        <v>1433480400</v>
      </c>
      <c r="M64">
        <v>1433566800</v>
      </c>
      <c r="N64" s="9">
        <f>((($L64/60)/60)/24)+DATE(1970,1,1)</f>
        <v>42160.208333333328</v>
      </c>
      <c r="O64" s="9">
        <f>((($M64/60)/60)/24)+DATE(1970,1,1)</f>
        <v>42161.208333333328</v>
      </c>
      <c r="P64" t="b">
        <v>0</v>
      </c>
      <c r="Q64" t="b">
        <v>0</v>
      </c>
      <c r="R64" t="s">
        <v>28</v>
      </c>
      <c r="S64" t="str">
        <f>_xlfn.TEXTBEFORE(R64,"/")</f>
        <v>technology</v>
      </c>
      <c r="T64" t="str">
        <f>_xlfn.TEXTAFTER(R64,"/")</f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$E65/$D65</f>
        <v>0.11851063829787234</v>
      </c>
      <c r="G65" t="s">
        <v>14</v>
      </c>
      <c r="H65">
        <v>5</v>
      </c>
      <c r="I65">
        <f>IF($E65 = 0, ROUND($I65 =0,0),ROUND($E65/$H65,2))</f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((($L65/60)/60)/24)+DATE(1970,1,1)</f>
        <v>42853.208333333328</v>
      </c>
      <c r="O65" s="9">
        <f>((($M65/60)/60)/24)+DATE(1970,1,1)</f>
        <v>42859.208333333328</v>
      </c>
      <c r="P65" t="b">
        <v>0</v>
      </c>
      <c r="Q65" t="b">
        <v>0</v>
      </c>
      <c r="R65" t="s">
        <v>33</v>
      </c>
      <c r="S65" t="str">
        <f>_xlfn.TEXTBEFORE(R65,"/")</f>
        <v>theater</v>
      </c>
      <c r="T65" t="str">
        <f>_xlfn.TEXTAFTER(R65,"/")</f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$E66/$D66</f>
        <v>0.97642857142857142</v>
      </c>
      <c r="G66" t="s">
        <v>14</v>
      </c>
      <c r="H66">
        <v>38</v>
      </c>
      <c r="I66">
        <f>IF($E66 = 0, ROUND($I66 =0,0),ROUND($E66/$H66,2))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9">
        <f>((($L66/60)/60)/24)+DATE(1970,1,1)</f>
        <v>43283.208333333328</v>
      </c>
      <c r="O66" s="9">
        <f>((($M66/60)/60)/24)+DATE(1970,1,1)</f>
        <v>43298.208333333328</v>
      </c>
      <c r="P66" t="b">
        <v>0</v>
      </c>
      <c r="Q66" t="b">
        <v>1</v>
      </c>
      <c r="R66" t="s">
        <v>28</v>
      </c>
      <c r="S66" t="str">
        <f>_xlfn.TEXTBEFORE(R66,"/")</f>
        <v>technology</v>
      </c>
      <c r="T66" t="str">
        <f>_xlfn.TEXTAFTER(R66,"/")</f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$E67/$D67</f>
        <v>2.3614754098360655</v>
      </c>
      <c r="G67" t="s">
        <v>20</v>
      </c>
      <c r="H67">
        <v>236</v>
      </c>
      <c r="I67">
        <f>IF($E67 = 0, ROUND($I67 =0,0),ROUND($E67/$H67,2))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9">
        <f>((($L67/60)/60)/24)+DATE(1970,1,1)</f>
        <v>40570.25</v>
      </c>
      <c r="O67" s="9">
        <f>((($M67/60)/60)/24)+DATE(1970,1,1)</f>
        <v>40577.25</v>
      </c>
      <c r="P67" t="b">
        <v>0</v>
      </c>
      <c r="Q67" t="b">
        <v>0</v>
      </c>
      <c r="R67" t="s">
        <v>33</v>
      </c>
      <c r="S67" t="str">
        <f>_xlfn.TEXTBEFORE(R67,"/")</f>
        <v>theater</v>
      </c>
      <c r="T67" t="str">
        <f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$E68/$D68</f>
        <v>0.45068965517241377</v>
      </c>
      <c r="G68" t="s">
        <v>14</v>
      </c>
      <c r="H68">
        <v>12</v>
      </c>
      <c r="I68">
        <f>IF($E68 = 0, ROUND($I68 =0,0),ROUND($E68/$H68,2))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9">
        <f>((($L68/60)/60)/24)+DATE(1970,1,1)</f>
        <v>42102.208333333328</v>
      </c>
      <c r="O68" s="9">
        <f>((($M68/60)/60)/24)+DATE(1970,1,1)</f>
        <v>42107.208333333328</v>
      </c>
      <c r="P68" t="b">
        <v>0</v>
      </c>
      <c r="Q68" t="b">
        <v>1</v>
      </c>
      <c r="R68" t="s">
        <v>33</v>
      </c>
      <c r="S68" t="str">
        <f>_xlfn.TEXTBEFORE(R68,"/")</f>
        <v>theater</v>
      </c>
      <c r="T68" t="str">
        <f>_xlfn.TEXTAFTER(R68,"/")</f>
        <v>plays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$E69/$D69</f>
        <v>1.6238567493112948</v>
      </c>
      <c r="G69" t="s">
        <v>20</v>
      </c>
      <c r="H69">
        <v>4065</v>
      </c>
      <c r="I69">
        <f>IF($E69 = 0, ROUND($I69 =0,0),ROUND($E69/$H69,2))</f>
        <v>29</v>
      </c>
      <c r="J69" t="s">
        <v>40</v>
      </c>
      <c r="K69" t="s">
        <v>41</v>
      </c>
      <c r="L69">
        <v>1264399200</v>
      </c>
      <c r="M69">
        <v>1264831200</v>
      </c>
      <c r="N69" s="9">
        <f>((($L69/60)/60)/24)+DATE(1970,1,1)</f>
        <v>40203.25</v>
      </c>
      <c r="O69" s="9">
        <f>((($M69/60)/60)/24)+DATE(1970,1,1)</f>
        <v>40208.25</v>
      </c>
      <c r="P69" t="b">
        <v>0</v>
      </c>
      <c r="Q69" t="b">
        <v>1</v>
      </c>
      <c r="R69" t="s">
        <v>65</v>
      </c>
      <c r="S69" t="str">
        <f>_xlfn.TEXTBEFORE(R69,"/")</f>
        <v>technology</v>
      </c>
      <c r="T69" t="str">
        <f>_xlfn.TEXTAFTER(R69,"/")</f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$E70/$D70</f>
        <v>2.5452631578947367</v>
      </c>
      <c r="G70" t="s">
        <v>20</v>
      </c>
      <c r="H70">
        <v>246</v>
      </c>
      <c r="I70">
        <f>IF($E70 = 0, ROUND($I70 =0,0),ROUND($E70/$H70,2))</f>
        <v>58.98</v>
      </c>
      <c r="J70" t="s">
        <v>107</v>
      </c>
      <c r="K70" t="s">
        <v>108</v>
      </c>
      <c r="L70">
        <v>1501131600</v>
      </c>
      <c r="M70">
        <v>1505192400</v>
      </c>
      <c r="N70" s="9">
        <f>((($L70/60)/60)/24)+DATE(1970,1,1)</f>
        <v>42943.208333333328</v>
      </c>
      <c r="O70" s="9">
        <f>((($M70/60)/60)/24)+DATE(1970,1,1)</f>
        <v>42990.208333333328</v>
      </c>
      <c r="P70" t="b">
        <v>0</v>
      </c>
      <c r="Q70" t="b">
        <v>1</v>
      </c>
      <c r="R70" t="s">
        <v>33</v>
      </c>
      <c r="S70" t="str">
        <f>_xlfn.TEXTBEFORE(R70,"/")</f>
        <v>theater</v>
      </c>
      <c r="T70" t="str">
        <f>_xlfn.TEXTAFTER(R70,"/")</f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$E71/$D71</f>
        <v>0.24063291139240506</v>
      </c>
      <c r="G71" t="s">
        <v>74</v>
      </c>
      <c r="H71">
        <v>17</v>
      </c>
      <c r="I71">
        <f>IF($E71 = 0, ROUND($I71 =0,0),ROUND($E71/$H71,2))</f>
        <v>111.82</v>
      </c>
      <c r="J71" t="s">
        <v>21</v>
      </c>
      <c r="K71" t="s">
        <v>22</v>
      </c>
      <c r="L71">
        <v>1292738400</v>
      </c>
      <c r="M71">
        <v>1295676000</v>
      </c>
      <c r="N71" s="9">
        <f>((($L71/60)/60)/24)+DATE(1970,1,1)</f>
        <v>40531.25</v>
      </c>
      <c r="O71" s="9">
        <f>((($M71/60)/60)/24)+DATE(1970,1,1)</f>
        <v>40565.25</v>
      </c>
      <c r="P71" t="b">
        <v>0</v>
      </c>
      <c r="Q71" t="b">
        <v>0</v>
      </c>
      <c r="R71" t="s">
        <v>33</v>
      </c>
      <c r="S71" t="str">
        <f>_xlfn.TEXTBEFORE(R71,"/")</f>
        <v>theater</v>
      </c>
      <c r="T71" t="str">
        <f>_xlfn.TEXTAFTER(R71,"/")</f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$E72/$D72</f>
        <v>1.2374140625000001</v>
      </c>
      <c r="G72" t="s">
        <v>20</v>
      </c>
      <c r="H72">
        <v>2475</v>
      </c>
      <c r="I72">
        <f>IF($E72 = 0, ROUND($I72 =0,0),ROUND($E72/$H72,2))</f>
        <v>64</v>
      </c>
      <c r="J72" t="s">
        <v>107</v>
      </c>
      <c r="K72" t="s">
        <v>108</v>
      </c>
      <c r="L72">
        <v>1288674000</v>
      </c>
      <c r="M72">
        <v>1292911200</v>
      </c>
      <c r="N72" s="9">
        <f>((($L72/60)/60)/24)+DATE(1970,1,1)</f>
        <v>40484.208333333336</v>
      </c>
      <c r="O72" s="9">
        <f>((($M72/60)/60)/24)+DATE(1970,1,1)</f>
        <v>40533.25</v>
      </c>
      <c r="P72" t="b">
        <v>0</v>
      </c>
      <c r="Q72" t="b">
        <v>1</v>
      </c>
      <c r="R72" t="s">
        <v>33</v>
      </c>
      <c r="S72" t="str">
        <f>_xlfn.TEXTBEFORE(R72,"/")</f>
        <v>theater</v>
      </c>
      <c r="T72" t="str">
        <f>_xlfn.TEXTAFTER(R72,"/")</f>
        <v>plays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$E73/$D73</f>
        <v>1.0806666666666667</v>
      </c>
      <c r="G73" t="s">
        <v>20</v>
      </c>
      <c r="H73">
        <v>76</v>
      </c>
      <c r="I73">
        <f>IF($E73 = 0, ROUND($I73 =0,0),ROUND($E73/$H73,2))</f>
        <v>85.32</v>
      </c>
      <c r="J73" t="s">
        <v>21</v>
      </c>
      <c r="K73" t="s">
        <v>22</v>
      </c>
      <c r="L73">
        <v>1575093600</v>
      </c>
      <c r="M73">
        <v>1575439200</v>
      </c>
      <c r="N73" s="9">
        <f>((($L73/60)/60)/24)+DATE(1970,1,1)</f>
        <v>43799.25</v>
      </c>
      <c r="O73" s="9">
        <f>((($M73/60)/60)/24)+DATE(1970,1,1)</f>
        <v>43803.25</v>
      </c>
      <c r="P73" t="b">
        <v>0</v>
      </c>
      <c r="Q73" t="b">
        <v>0</v>
      </c>
      <c r="R73" t="s">
        <v>33</v>
      </c>
      <c r="S73" t="str">
        <f>_xlfn.TEXTBEFORE(R73,"/")</f>
        <v>theater</v>
      </c>
      <c r="T73" t="str">
        <f>_xlfn.TEXTAFTER(R73,"/")</f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$E74/$D74</f>
        <v>6.7033333333333331</v>
      </c>
      <c r="G74" t="s">
        <v>20</v>
      </c>
      <c r="H74">
        <v>54</v>
      </c>
      <c r="I74">
        <f>IF($E74 = 0, ROUND($I74 =0,0),ROUND($E74/$H74,2))</f>
        <v>74.48</v>
      </c>
      <c r="J74" t="s">
        <v>21</v>
      </c>
      <c r="K74" t="s">
        <v>22</v>
      </c>
      <c r="L74">
        <v>1435726800</v>
      </c>
      <c r="M74">
        <v>1438837200</v>
      </c>
      <c r="N74" s="9">
        <f>((($L74/60)/60)/24)+DATE(1970,1,1)</f>
        <v>42186.208333333328</v>
      </c>
      <c r="O74" s="9">
        <f>((($M74/60)/60)/24)+DATE(1970,1,1)</f>
        <v>42222.208333333328</v>
      </c>
      <c r="P74" t="b">
        <v>0</v>
      </c>
      <c r="Q74" t="b">
        <v>0</v>
      </c>
      <c r="R74" t="s">
        <v>71</v>
      </c>
      <c r="S74" t="str">
        <f>_xlfn.TEXTBEFORE(R74,"/")</f>
        <v>film &amp; video</v>
      </c>
      <c r="T74" t="str">
        <f>_xlfn.TEXTAFTER(R74,"/")</f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$E75/$D75</f>
        <v>6.609285714285714</v>
      </c>
      <c r="G75" t="s">
        <v>20</v>
      </c>
      <c r="H75">
        <v>88</v>
      </c>
      <c r="I75">
        <f>IF($E75 = 0, ROUND($I75 =0,0),ROUND($E75/$H75,2))</f>
        <v>105.15</v>
      </c>
      <c r="J75" t="s">
        <v>21</v>
      </c>
      <c r="K75" t="s">
        <v>22</v>
      </c>
      <c r="L75">
        <v>1480226400</v>
      </c>
      <c r="M75">
        <v>1480485600</v>
      </c>
      <c r="N75" s="9">
        <f>((($L75/60)/60)/24)+DATE(1970,1,1)</f>
        <v>42701.25</v>
      </c>
      <c r="O75" s="9">
        <f>((($M75/60)/60)/24)+DATE(1970,1,1)</f>
        <v>42704.25</v>
      </c>
      <c r="P75" t="b">
        <v>0</v>
      </c>
      <c r="Q75" t="b">
        <v>0</v>
      </c>
      <c r="R75" t="s">
        <v>159</v>
      </c>
      <c r="S75" t="str">
        <f>_xlfn.TEXTBEFORE(R75,"/")</f>
        <v>music</v>
      </c>
      <c r="T75" t="str">
        <f>_xlfn.TEXTAFTER(R75,"/")</f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$E76/$D76</f>
        <v>1.2246153846153847</v>
      </c>
      <c r="G76" t="s">
        <v>20</v>
      </c>
      <c r="H76">
        <v>85</v>
      </c>
      <c r="I76">
        <f>IF($E76 = 0, ROUND($I76 =0,0),ROUND($E76/$H76,2))</f>
        <v>56.19</v>
      </c>
      <c r="J76" t="s">
        <v>40</v>
      </c>
      <c r="K76" t="s">
        <v>41</v>
      </c>
      <c r="L76">
        <v>1459054800</v>
      </c>
      <c r="M76">
        <v>1459141200</v>
      </c>
      <c r="N76" s="9">
        <f>((($L76/60)/60)/24)+DATE(1970,1,1)</f>
        <v>42456.208333333328</v>
      </c>
      <c r="O76" s="9">
        <f>((($M76/60)/60)/24)+DATE(1970,1,1)</f>
        <v>42457.208333333328</v>
      </c>
      <c r="P76" t="b">
        <v>0</v>
      </c>
      <c r="Q76" t="b">
        <v>0</v>
      </c>
      <c r="R76" t="s">
        <v>148</v>
      </c>
      <c r="S76" t="str">
        <f>_xlfn.TEXTBEFORE(R76,"/")</f>
        <v>music</v>
      </c>
      <c r="T76" t="str">
        <f>_xlfn.TEXTAFTER(R76,"/")</f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$E77/$D77</f>
        <v>1.5057731958762886</v>
      </c>
      <c r="G77" t="s">
        <v>20</v>
      </c>
      <c r="H77">
        <v>170</v>
      </c>
      <c r="I77">
        <f>IF($E77 = 0, ROUND($I77 =0,0),ROUND($E77/$H77,2))</f>
        <v>85.92</v>
      </c>
      <c r="J77" t="s">
        <v>21</v>
      </c>
      <c r="K77" t="s">
        <v>22</v>
      </c>
      <c r="L77">
        <v>1531630800</v>
      </c>
      <c r="M77">
        <v>1532322000</v>
      </c>
      <c r="N77" s="9">
        <f>((($L77/60)/60)/24)+DATE(1970,1,1)</f>
        <v>43296.208333333328</v>
      </c>
      <c r="O77" s="9">
        <f>((($M77/60)/60)/24)+DATE(1970,1,1)</f>
        <v>43304.208333333328</v>
      </c>
      <c r="P77" t="b">
        <v>0</v>
      </c>
      <c r="Q77" t="b">
        <v>0</v>
      </c>
      <c r="R77" t="s">
        <v>122</v>
      </c>
      <c r="S77" t="str">
        <f>_xlfn.TEXTBEFORE(R77,"/")</f>
        <v>photography</v>
      </c>
      <c r="T77" t="str">
        <f>_xlfn.TEXTAFTER(R77,"/")</f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$E78/$D78</f>
        <v>0.78106590724165992</v>
      </c>
      <c r="G78" t="s">
        <v>14</v>
      </c>
      <c r="H78">
        <v>1684</v>
      </c>
      <c r="I78">
        <f>IF($E78 = 0, ROUND($I78 =0,0),ROUND($E78/$H78,2))</f>
        <v>57</v>
      </c>
      <c r="J78" t="s">
        <v>21</v>
      </c>
      <c r="K78" t="s">
        <v>22</v>
      </c>
      <c r="L78">
        <v>1421992800</v>
      </c>
      <c r="M78">
        <v>1426222800</v>
      </c>
      <c r="N78" s="9">
        <f>((($L78/60)/60)/24)+DATE(1970,1,1)</f>
        <v>42027.25</v>
      </c>
      <c r="O78" s="9">
        <f>((($M78/60)/60)/24)+DATE(1970,1,1)</f>
        <v>42076.208333333328</v>
      </c>
      <c r="P78" t="b">
        <v>1</v>
      </c>
      <c r="Q78" t="b">
        <v>1</v>
      </c>
      <c r="R78" t="s">
        <v>33</v>
      </c>
      <c r="S78" t="str">
        <f>_xlfn.TEXTBEFORE(R78,"/")</f>
        <v>theater</v>
      </c>
      <c r="T78" t="str">
        <f>_xlfn.TEXTAFTER(R78,"/")</f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$E79/$D79</f>
        <v>0.46947368421052632</v>
      </c>
      <c r="G79" t="s">
        <v>14</v>
      </c>
      <c r="H79">
        <v>56</v>
      </c>
      <c r="I79">
        <f>IF($E79 = 0, ROUND($I79 =0,0),ROUND($E79/$H79,2))</f>
        <v>79.64</v>
      </c>
      <c r="J79" t="s">
        <v>21</v>
      </c>
      <c r="K79" t="s">
        <v>22</v>
      </c>
      <c r="L79">
        <v>1285563600</v>
      </c>
      <c r="M79">
        <v>1286773200</v>
      </c>
      <c r="N79" s="9">
        <f>((($L79/60)/60)/24)+DATE(1970,1,1)</f>
        <v>40448.208333333336</v>
      </c>
      <c r="O79" s="9">
        <f>((($M79/60)/60)/24)+DATE(1970,1,1)</f>
        <v>40462.208333333336</v>
      </c>
      <c r="P79" t="b">
        <v>0</v>
      </c>
      <c r="Q79" t="b">
        <v>1</v>
      </c>
      <c r="R79" t="s">
        <v>71</v>
      </c>
      <c r="S79" t="str">
        <f>_xlfn.TEXTBEFORE(R79,"/")</f>
        <v>film &amp; video</v>
      </c>
      <c r="T79" t="str">
        <f>_xlfn.TEXTAFTER(R79,"/")</f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$E80/$D80</f>
        <v>3.008</v>
      </c>
      <c r="G80" t="s">
        <v>20</v>
      </c>
      <c r="H80">
        <v>330</v>
      </c>
      <c r="I80">
        <f>IF($E80 = 0, ROUND($I80 =0,0),ROUND($E80/$H80,2))</f>
        <v>41.02</v>
      </c>
      <c r="J80" t="s">
        <v>21</v>
      </c>
      <c r="K80" t="s">
        <v>22</v>
      </c>
      <c r="L80">
        <v>1523854800</v>
      </c>
      <c r="M80">
        <v>1523941200</v>
      </c>
      <c r="N80" s="9">
        <f>((($L80/60)/60)/24)+DATE(1970,1,1)</f>
        <v>43206.208333333328</v>
      </c>
      <c r="O80" s="9">
        <f>((($M80/60)/60)/24)+DATE(1970,1,1)</f>
        <v>43207.208333333328</v>
      </c>
      <c r="P80" t="b">
        <v>0</v>
      </c>
      <c r="Q80" t="b">
        <v>0</v>
      </c>
      <c r="R80" t="s">
        <v>206</v>
      </c>
      <c r="S80" t="str">
        <f>_xlfn.TEXTBEFORE(R80,"/")</f>
        <v>publishing</v>
      </c>
      <c r="T80" t="str">
        <f>_xlfn.TEXTAFTER(R80,"/")</f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$E81/$D81</f>
        <v>0.6959861591695502</v>
      </c>
      <c r="G81" t="s">
        <v>14</v>
      </c>
      <c r="H81">
        <v>838</v>
      </c>
      <c r="I81">
        <f>IF($E81 = 0, ROUND($I81 =0,0),ROUND($E81/$H81,2))</f>
        <v>48</v>
      </c>
      <c r="J81" t="s">
        <v>21</v>
      </c>
      <c r="K81" t="s">
        <v>22</v>
      </c>
      <c r="L81">
        <v>1529125200</v>
      </c>
      <c r="M81">
        <v>1529557200</v>
      </c>
      <c r="N81" s="9">
        <f>((($L81/60)/60)/24)+DATE(1970,1,1)</f>
        <v>43267.208333333328</v>
      </c>
      <c r="O81" s="9">
        <f>((($M81/60)/60)/24)+DATE(1970,1,1)</f>
        <v>43272.208333333328</v>
      </c>
      <c r="P81" t="b">
        <v>0</v>
      </c>
      <c r="Q81" t="b">
        <v>0</v>
      </c>
      <c r="R81" t="s">
        <v>33</v>
      </c>
      <c r="S81" t="str">
        <f>_xlfn.TEXTBEFORE(R81,"/")</f>
        <v>theater</v>
      </c>
      <c r="T81" t="str">
        <f>_xlfn.TEXTAFTER(R81,"/")</f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$E82/$D82</f>
        <v>6.374545454545455</v>
      </c>
      <c r="G82" t="s">
        <v>20</v>
      </c>
      <c r="H82">
        <v>127</v>
      </c>
      <c r="I82">
        <f>IF($E82 = 0, ROUND($I82 =0,0),ROUND($E82/$H82,2))</f>
        <v>55.21</v>
      </c>
      <c r="J82" t="s">
        <v>21</v>
      </c>
      <c r="K82" t="s">
        <v>22</v>
      </c>
      <c r="L82">
        <v>1503982800</v>
      </c>
      <c r="M82">
        <v>1506574800</v>
      </c>
      <c r="N82" s="9">
        <f>((($L82/60)/60)/24)+DATE(1970,1,1)</f>
        <v>42976.208333333328</v>
      </c>
      <c r="O82" s="9">
        <f>((($M82/60)/60)/24)+DATE(1970,1,1)</f>
        <v>43006.208333333328</v>
      </c>
      <c r="P82" t="b">
        <v>0</v>
      </c>
      <c r="Q82" t="b">
        <v>0</v>
      </c>
      <c r="R82" t="s">
        <v>89</v>
      </c>
      <c r="S82" t="str">
        <f>_xlfn.TEXTBEFORE(R82,"/")</f>
        <v>games</v>
      </c>
      <c r="T82" t="str">
        <f>_xlfn.TEXTAFTER(R82,"/")</f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$E83/$D83</f>
        <v>2.253392857142857</v>
      </c>
      <c r="G83" t="s">
        <v>20</v>
      </c>
      <c r="H83">
        <v>411</v>
      </c>
      <c r="I83">
        <f>IF($E83 = 0, ROUND($I83 =0,0),ROUND($E83/$H83,2))</f>
        <v>92.11</v>
      </c>
      <c r="J83" t="s">
        <v>21</v>
      </c>
      <c r="K83" t="s">
        <v>22</v>
      </c>
      <c r="L83">
        <v>1511416800</v>
      </c>
      <c r="M83">
        <v>1513576800</v>
      </c>
      <c r="N83" s="9">
        <f>((($L83/60)/60)/24)+DATE(1970,1,1)</f>
        <v>43062.25</v>
      </c>
      <c r="O83" s="9">
        <f>((($M83/60)/60)/24)+DATE(1970,1,1)</f>
        <v>43087.25</v>
      </c>
      <c r="P83" t="b">
        <v>0</v>
      </c>
      <c r="Q83" t="b">
        <v>0</v>
      </c>
      <c r="R83" t="s">
        <v>23</v>
      </c>
      <c r="S83" t="str">
        <f>_xlfn.TEXTBEFORE(R83,"/")</f>
        <v>music</v>
      </c>
      <c r="T83" t="str">
        <f>_xlfn.TEXTAFTER(R83,"/")</f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$E84/$D84</f>
        <v>14.973000000000001</v>
      </c>
      <c r="G84" t="s">
        <v>20</v>
      </c>
      <c r="H84">
        <v>180</v>
      </c>
      <c r="I84">
        <f>IF($E84 = 0, ROUND($I84 =0,0),ROUND($E84/$H84,2))</f>
        <v>83.18</v>
      </c>
      <c r="J84" t="s">
        <v>40</v>
      </c>
      <c r="K84" t="s">
        <v>41</v>
      </c>
      <c r="L84">
        <v>1547704800</v>
      </c>
      <c r="M84">
        <v>1548309600</v>
      </c>
      <c r="N84" s="9">
        <f>((($L84/60)/60)/24)+DATE(1970,1,1)</f>
        <v>43482.25</v>
      </c>
      <c r="O84" s="9">
        <f>((($M84/60)/60)/24)+DATE(1970,1,1)</f>
        <v>43489.25</v>
      </c>
      <c r="P84" t="b">
        <v>0</v>
      </c>
      <c r="Q84" t="b">
        <v>1</v>
      </c>
      <c r="R84" t="s">
        <v>89</v>
      </c>
      <c r="S84" t="str">
        <f>_xlfn.TEXTBEFORE(R84,"/")</f>
        <v>games</v>
      </c>
      <c r="T84" t="str">
        <f>_xlfn.TEXTAFTER(R84,"/")</f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$E85/$D85</f>
        <v>0.37590225563909774</v>
      </c>
      <c r="G85" t="s">
        <v>14</v>
      </c>
      <c r="H85">
        <v>1000</v>
      </c>
      <c r="I85">
        <f>IF($E85 = 0, ROUND($I85 =0,0),ROUND($E85/$H85,2))</f>
        <v>40</v>
      </c>
      <c r="J85" t="s">
        <v>21</v>
      </c>
      <c r="K85" t="s">
        <v>22</v>
      </c>
      <c r="L85">
        <v>1469682000</v>
      </c>
      <c r="M85">
        <v>1471582800</v>
      </c>
      <c r="N85" s="9">
        <f>((($L85/60)/60)/24)+DATE(1970,1,1)</f>
        <v>42579.208333333328</v>
      </c>
      <c r="O85" s="9">
        <f>((($M85/60)/60)/24)+DATE(1970,1,1)</f>
        <v>42601.208333333328</v>
      </c>
      <c r="P85" t="b">
        <v>0</v>
      </c>
      <c r="Q85" t="b">
        <v>0</v>
      </c>
      <c r="R85" t="s">
        <v>50</v>
      </c>
      <c r="S85" t="str">
        <f>_xlfn.TEXTBEFORE(R85,"/")</f>
        <v>music</v>
      </c>
      <c r="T85" t="str">
        <f>_xlfn.TEXTAFTER(R85,"/")</f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$E86/$D86</f>
        <v>1.3236942675159236</v>
      </c>
      <c r="G86" t="s">
        <v>20</v>
      </c>
      <c r="H86">
        <v>374</v>
      </c>
      <c r="I86">
        <f>IF($E86 = 0, ROUND($I86 =0,0),ROUND($E86/$H86,2))</f>
        <v>111.13</v>
      </c>
      <c r="J86" t="s">
        <v>21</v>
      </c>
      <c r="K86" t="s">
        <v>22</v>
      </c>
      <c r="L86">
        <v>1343451600</v>
      </c>
      <c r="M86">
        <v>1344315600</v>
      </c>
      <c r="N86" s="9">
        <f>((($L86/60)/60)/24)+DATE(1970,1,1)</f>
        <v>41118.208333333336</v>
      </c>
      <c r="O86" s="9">
        <f>((($M86/60)/60)/24)+DATE(1970,1,1)</f>
        <v>41128.208333333336</v>
      </c>
      <c r="P86" t="b">
        <v>0</v>
      </c>
      <c r="Q86" t="b">
        <v>0</v>
      </c>
      <c r="R86" t="s">
        <v>65</v>
      </c>
      <c r="S86" t="str">
        <f>_xlfn.TEXTBEFORE(R86,"/")</f>
        <v>technology</v>
      </c>
      <c r="T86" t="str">
        <f>_xlfn.TEXTAFTER(R86,"/")</f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$E87/$D87</f>
        <v>1.3122448979591836</v>
      </c>
      <c r="G87" t="s">
        <v>20</v>
      </c>
      <c r="H87">
        <v>71</v>
      </c>
      <c r="I87">
        <f>IF($E87 = 0, ROUND($I87 =0,0),ROUND($E87/$H87,2))</f>
        <v>90.56</v>
      </c>
      <c r="J87" t="s">
        <v>26</v>
      </c>
      <c r="K87" t="s">
        <v>27</v>
      </c>
      <c r="L87">
        <v>1315717200</v>
      </c>
      <c r="M87">
        <v>1316408400</v>
      </c>
      <c r="N87" s="9">
        <f>((($L87/60)/60)/24)+DATE(1970,1,1)</f>
        <v>40797.208333333336</v>
      </c>
      <c r="O87" s="9">
        <f>((($M87/60)/60)/24)+DATE(1970,1,1)</f>
        <v>40805.208333333336</v>
      </c>
      <c r="P87" t="b">
        <v>0</v>
      </c>
      <c r="Q87" t="b">
        <v>0</v>
      </c>
      <c r="R87" t="s">
        <v>60</v>
      </c>
      <c r="S87" t="str">
        <f>_xlfn.TEXTBEFORE(R87,"/")</f>
        <v>music</v>
      </c>
      <c r="T87" t="str">
        <f>_xlfn.TEXTAFTER(R87,"/")</f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$E88/$D88</f>
        <v>1.6763513513513513</v>
      </c>
      <c r="G88" t="s">
        <v>20</v>
      </c>
      <c r="H88">
        <v>203</v>
      </c>
      <c r="I88">
        <f>IF($E88 = 0, ROUND($I88 =0,0),ROUND($E88/$H88,2))</f>
        <v>61.11</v>
      </c>
      <c r="J88" t="s">
        <v>21</v>
      </c>
      <c r="K88" t="s">
        <v>22</v>
      </c>
      <c r="L88">
        <v>1430715600</v>
      </c>
      <c r="M88">
        <v>1431838800</v>
      </c>
      <c r="N88" s="9">
        <f>((($L88/60)/60)/24)+DATE(1970,1,1)</f>
        <v>42128.208333333328</v>
      </c>
      <c r="O88" s="9">
        <f>((($M88/60)/60)/24)+DATE(1970,1,1)</f>
        <v>42141.208333333328</v>
      </c>
      <c r="P88" t="b">
        <v>1</v>
      </c>
      <c r="Q88" t="b">
        <v>0</v>
      </c>
      <c r="R88" t="s">
        <v>33</v>
      </c>
      <c r="S88" t="str">
        <f>_xlfn.TEXTBEFORE(R88,"/")</f>
        <v>theater</v>
      </c>
      <c r="T88" t="str">
        <f>_xlfn.TEXTAFTER(R88,"/")</f>
        <v>plays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$E89/$D89</f>
        <v>0.6198488664987406</v>
      </c>
      <c r="G89" t="s">
        <v>14</v>
      </c>
      <c r="H89">
        <v>1482</v>
      </c>
      <c r="I89">
        <f>IF($E89 = 0, ROUND($I89 =0,0),ROUND($E89/$H89,2))</f>
        <v>83.02</v>
      </c>
      <c r="J89" t="s">
        <v>26</v>
      </c>
      <c r="K89" t="s">
        <v>27</v>
      </c>
      <c r="L89">
        <v>1299564000</v>
      </c>
      <c r="M89">
        <v>1300510800</v>
      </c>
      <c r="N89" s="9">
        <f>((($L89/60)/60)/24)+DATE(1970,1,1)</f>
        <v>40610.25</v>
      </c>
      <c r="O89" s="9">
        <f>((($M89/60)/60)/24)+DATE(1970,1,1)</f>
        <v>40621.208333333336</v>
      </c>
      <c r="P89" t="b">
        <v>0</v>
      </c>
      <c r="Q89" t="b">
        <v>1</v>
      </c>
      <c r="R89" t="s">
        <v>23</v>
      </c>
      <c r="S89" t="str">
        <f>_xlfn.TEXTBEFORE(R89,"/")</f>
        <v>music</v>
      </c>
      <c r="T89" t="str">
        <f>_xlfn.TEXTAFTER(R89,"/")</f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$E90/$D90</f>
        <v>2.6074999999999999</v>
      </c>
      <c r="G90" t="s">
        <v>20</v>
      </c>
      <c r="H90">
        <v>113</v>
      </c>
      <c r="I90">
        <f>IF($E90 = 0, ROUND($I90 =0,0),ROUND($E90/$H90,2))</f>
        <v>110.76</v>
      </c>
      <c r="J90" t="s">
        <v>21</v>
      </c>
      <c r="K90" t="s">
        <v>22</v>
      </c>
      <c r="L90">
        <v>1429160400</v>
      </c>
      <c r="M90">
        <v>1431061200</v>
      </c>
      <c r="N90" s="9">
        <f>((($L90/60)/60)/24)+DATE(1970,1,1)</f>
        <v>42110.208333333328</v>
      </c>
      <c r="O90" s="9">
        <f>((($M90/60)/60)/24)+DATE(1970,1,1)</f>
        <v>42132.208333333328</v>
      </c>
      <c r="P90" t="b">
        <v>0</v>
      </c>
      <c r="Q90" t="b">
        <v>0</v>
      </c>
      <c r="R90" t="s">
        <v>206</v>
      </c>
      <c r="S90" t="str">
        <f>_xlfn.TEXTBEFORE(R90,"/")</f>
        <v>publishing</v>
      </c>
      <c r="T90" t="str">
        <f>_xlfn.TEXTAFTER(R90,"/")</f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$E91/$D91</f>
        <v>2.5258823529411765</v>
      </c>
      <c r="G91" t="s">
        <v>20</v>
      </c>
      <c r="H91">
        <v>96</v>
      </c>
      <c r="I91">
        <f>IF($E91 = 0, ROUND($I91 =0,0),ROUND($E91/$H91,2))</f>
        <v>89.46</v>
      </c>
      <c r="J91" t="s">
        <v>21</v>
      </c>
      <c r="K91" t="s">
        <v>22</v>
      </c>
      <c r="L91">
        <v>1271307600</v>
      </c>
      <c r="M91">
        <v>1271480400</v>
      </c>
      <c r="N91" s="9">
        <f>((($L91/60)/60)/24)+DATE(1970,1,1)</f>
        <v>40283.208333333336</v>
      </c>
      <c r="O91" s="9">
        <f>((($M91/60)/60)/24)+DATE(1970,1,1)</f>
        <v>40285.208333333336</v>
      </c>
      <c r="P91" t="b">
        <v>0</v>
      </c>
      <c r="Q91" t="b">
        <v>0</v>
      </c>
      <c r="R91" t="s">
        <v>33</v>
      </c>
      <c r="S91" t="str">
        <f>_xlfn.TEXTBEFORE(R91,"/")</f>
        <v>theater</v>
      </c>
      <c r="T91" t="str">
        <f>_xlfn.TEXTAFTER(R91,"/")</f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$E92/$D92</f>
        <v>0.7861538461538462</v>
      </c>
      <c r="G92" t="s">
        <v>14</v>
      </c>
      <c r="H92">
        <v>106</v>
      </c>
      <c r="I92">
        <f>IF($E92 = 0, ROUND($I92 =0,0),ROUND($E92/$H92,2))</f>
        <v>57.85</v>
      </c>
      <c r="J92" t="s">
        <v>21</v>
      </c>
      <c r="K92" t="s">
        <v>22</v>
      </c>
      <c r="L92">
        <v>1456380000</v>
      </c>
      <c r="M92">
        <v>1456380000</v>
      </c>
      <c r="N92" s="9">
        <f>((($L92/60)/60)/24)+DATE(1970,1,1)</f>
        <v>42425.25</v>
      </c>
      <c r="O92" s="9">
        <f>((($M92/60)/60)/24)+DATE(1970,1,1)</f>
        <v>42425.25</v>
      </c>
      <c r="P92" t="b">
        <v>0</v>
      </c>
      <c r="Q92" t="b">
        <v>1</v>
      </c>
      <c r="R92" t="s">
        <v>33</v>
      </c>
      <c r="S92" t="str">
        <f>_xlfn.TEXTBEFORE(R92,"/")</f>
        <v>theater</v>
      </c>
      <c r="T92" t="str">
        <f>_xlfn.TEXTAFTER(R92,"/")</f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$E93/$D93</f>
        <v>0.48404406999351912</v>
      </c>
      <c r="G93" t="s">
        <v>14</v>
      </c>
      <c r="H93">
        <v>679</v>
      </c>
      <c r="I93">
        <f>IF($E93 = 0, ROUND($I93 =0,0),ROUND($E93/$H93,2))</f>
        <v>110</v>
      </c>
      <c r="J93" t="s">
        <v>107</v>
      </c>
      <c r="K93" t="s">
        <v>108</v>
      </c>
      <c r="L93">
        <v>1470459600</v>
      </c>
      <c r="M93">
        <v>1472878800</v>
      </c>
      <c r="N93" s="9">
        <f>((($L93/60)/60)/24)+DATE(1970,1,1)</f>
        <v>42588.208333333328</v>
      </c>
      <c r="O93" s="9">
        <f>((($M93/60)/60)/24)+DATE(1970,1,1)</f>
        <v>42616.208333333328</v>
      </c>
      <c r="P93" t="b">
        <v>0</v>
      </c>
      <c r="Q93" t="b">
        <v>0</v>
      </c>
      <c r="R93" t="s">
        <v>206</v>
      </c>
      <c r="S93" t="str">
        <f>_xlfn.TEXTBEFORE(R93,"/")</f>
        <v>publishing</v>
      </c>
      <c r="T93" t="str">
        <f>_xlfn.TEXTAFTER(R93,"/")</f>
        <v>translations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$E94/$D94</f>
        <v>2.5887500000000001</v>
      </c>
      <c r="G94" t="s">
        <v>20</v>
      </c>
      <c r="H94">
        <v>498</v>
      </c>
      <c r="I94">
        <f>IF($E94 = 0, ROUND($I94 =0,0),ROUND($E94/$H94,2))</f>
        <v>103.97</v>
      </c>
      <c r="J94" t="s">
        <v>98</v>
      </c>
      <c r="K94" t="s">
        <v>99</v>
      </c>
      <c r="L94">
        <v>1277269200</v>
      </c>
      <c r="M94">
        <v>1277355600</v>
      </c>
      <c r="N94" s="9">
        <f>((($L94/60)/60)/24)+DATE(1970,1,1)</f>
        <v>40352.208333333336</v>
      </c>
      <c r="O94" s="9">
        <f>((($M94/60)/60)/24)+DATE(1970,1,1)</f>
        <v>40353.208333333336</v>
      </c>
      <c r="P94" t="b">
        <v>0</v>
      </c>
      <c r="Q94" t="b">
        <v>1</v>
      </c>
      <c r="R94" t="s">
        <v>89</v>
      </c>
      <c r="S94" t="str">
        <f>_xlfn.TEXTBEFORE(R94,"/")</f>
        <v>games</v>
      </c>
      <c r="T94" t="str">
        <f>_xlfn.TEXTAFTER(R94,"/")</f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$E95/$D95</f>
        <v>0.60548713235294116</v>
      </c>
      <c r="G95" t="s">
        <v>74</v>
      </c>
      <c r="H95">
        <v>610</v>
      </c>
      <c r="I95">
        <f>IF($E95 = 0, ROUND($I95 =0,0),ROUND($E95/$H95,2))</f>
        <v>108</v>
      </c>
      <c r="J95" t="s">
        <v>21</v>
      </c>
      <c r="K95" t="s">
        <v>22</v>
      </c>
      <c r="L95">
        <v>1350709200</v>
      </c>
      <c r="M95">
        <v>1351054800</v>
      </c>
      <c r="N95" s="9">
        <f>((($L95/60)/60)/24)+DATE(1970,1,1)</f>
        <v>41202.208333333336</v>
      </c>
      <c r="O95" s="9">
        <f>((($M95/60)/60)/24)+DATE(1970,1,1)</f>
        <v>41206.208333333336</v>
      </c>
      <c r="P95" t="b">
        <v>0</v>
      </c>
      <c r="Q95" t="b">
        <v>1</v>
      </c>
      <c r="R95" t="s">
        <v>33</v>
      </c>
      <c r="S95" t="str">
        <f>_xlfn.TEXTBEFORE(R95,"/")</f>
        <v>theater</v>
      </c>
      <c r="T95" t="str">
        <f>_xlfn.TEXTAFTER(R95,"/")</f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$E96/$D96</f>
        <v>3.036896551724138</v>
      </c>
      <c r="G96" t="s">
        <v>20</v>
      </c>
      <c r="H96">
        <v>180</v>
      </c>
      <c r="I96">
        <f>IF($E96 = 0, ROUND($I96 =0,0),ROUND($E96/$H96,2))</f>
        <v>48.93</v>
      </c>
      <c r="J96" t="s">
        <v>40</v>
      </c>
      <c r="K96" t="s">
        <v>41</v>
      </c>
      <c r="L96">
        <v>1554613200</v>
      </c>
      <c r="M96">
        <v>1555563600</v>
      </c>
      <c r="N96" s="9">
        <f>((($L96/60)/60)/24)+DATE(1970,1,1)</f>
        <v>43562.208333333328</v>
      </c>
      <c r="O96" s="9">
        <f>((($M96/60)/60)/24)+DATE(1970,1,1)</f>
        <v>43573.208333333328</v>
      </c>
      <c r="P96" t="b">
        <v>0</v>
      </c>
      <c r="Q96" t="b">
        <v>0</v>
      </c>
      <c r="R96" t="s">
        <v>28</v>
      </c>
      <c r="S96" t="str">
        <f>_xlfn.TEXTBEFORE(R96,"/")</f>
        <v>technology</v>
      </c>
      <c r="T96" t="str">
        <f>_xlfn.TEXTAFTER(R96,"/")</f>
        <v>web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$E97/$D97</f>
        <v>1.1299999999999999</v>
      </c>
      <c r="G97" t="s">
        <v>20</v>
      </c>
      <c r="H97">
        <v>27</v>
      </c>
      <c r="I97">
        <f>IF($E97 = 0, ROUND($I97 =0,0),ROUND($E97/$H97,2))</f>
        <v>37.67</v>
      </c>
      <c r="J97" t="s">
        <v>21</v>
      </c>
      <c r="K97" t="s">
        <v>22</v>
      </c>
      <c r="L97">
        <v>1571029200</v>
      </c>
      <c r="M97">
        <v>1571634000</v>
      </c>
      <c r="N97" s="9">
        <f>((($L97/60)/60)/24)+DATE(1970,1,1)</f>
        <v>43752.208333333328</v>
      </c>
      <c r="O97" s="9">
        <f>((($M97/60)/60)/24)+DATE(1970,1,1)</f>
        <v>43759.208333333328</v>
      </c>
      <c r="P97" t="b">
        <v>0</v>
      </c>
      <c r="Q97" t="b">
        <v>0</v>
      </c>
      <c r="R97" t="s">
        <v>42</v>
      </c>
      <c r="S97" t="str">
        <f>_xlfn.TEXTBEFORE(R97,"/")</f>
        <v>film &amp; video</v>
      </c>
      <c r="T97" t="str">
        <f>_xlfn.TEXTAFTER(R97,"/")</f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$E98/$D98</f>
        <v>2.1737876614060259</v>
      </c>
      <c r="G98" t="s">
        <v>20</v>
      </c>
      <c r="H98">
        <v>2331</v>
      </c>
      <c r="I98">
        <f>IF($E98 = 0, ROUND($I98 =0,0),ROUND($E98/$H98,2))</f>
        <v>65</v>
      </c>
      <c r="J98" t="s">
        <v>21</v>
      </c>
      <c r="K98" t="s">
        <v>22</v>
      </c>
      <c r="L98">
        <v>1299736800</v>
      </c>
      <c r="M98">
        <v>1300856400</v>
      </c>
      <c r="N98" s="9">
        <f>((($L98/60)/60)/24)+DATE(1970,1,1)</f>
        <v>40612.25</v>
      </c>
      <c r="O98" s="9">
        <f>((($M98/60)/60)/24)+DATE(1970,1,1)</f>
        <v>40625.208333333336</v>
      </c>
      <c r="P98" t="b">
        <v>0</v>
      </c>
      <c r="Q98" t="b">
        <v>0</v>
      </c>
      <c r="R98" t="s">
        <v>33</v>
      </c>
      <c r="S98" t="str">
        <f>_xlfn.TEXTBEFORE(R98,"/")</f>
        <v>theater</v>
      </c>
      <c r="T98" t="str">
        <f>_xlfn.TEXTAFTER(R98,"/")</f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$E99/$D99</f>
        <v>9.2669230769230762</v>
      </c>
      <c r="G99" t="s">
        <v>20</v>
      </c>
      <c r="H99">
        <v>113</v>
      </c>
      <c r="I99">
        <f>IF($E99 = 0, ROUND($I99 =0,0),ROUND($E99/$H99,2))</f>
        <v>106.61</v>
      </c>
      <c r="J99" t="s">
        <v>21</v>
      </c>
      <c r="K99" t="s">
        <v>22</v>
      </c>
      <c r="L99">
        <v>1435208400</v>
      </c>
      <c r="M99">
        <v>1439874000</v>
      </c>
      <c r="N99" s="9">
        <f>((($L99/60)/60)/24)+DATE(1970,1,1)</f>
        <v>42180.208333333328</v>
      </c>
      <c r="O99" s="9">
        <f>((($M99/60)/60)/24)+DATE(1970,1,1)</f>
        <v>42234.208333333328</v>
      </c>
      <c r="P99" t="b">
        <v>0</v>
      </c>
      <c r="Q99" t="b">
        <v>0</v>
      </c>
      <c r="R99" t="s">
        <v>17</v>
      </c>
      <c r="S99" t="str">
        <f>_xlfn.TEXTBEFORE(R99,"/")</f>
        <v>food</v>
      </c>
      <c r="T99" t="str">
        <f>_xlfn.TEXTAFTER(R99,"/")</f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$E100/$D100</f>
        <v>0.33692229038854804</v>
      </c>
      <c r="G100" t="s">
        <v>14</v>
      </c>
      <c r="H100">
        <v>1220</v>
      </c>
      <c r="I100">
        <f>IF($E100 = 0, ROUND($I100 =0,0),ROUND($E100/$H100,2))</f>
        <v>27.01</v>
      </c>
      <c r="J100" t="s">
        <v>26</v>
      </c>
      <c r="K100" t="s">
        <v>27</v>
      </c>
      <c r="L100">
        <v>1437973200</v>
      </c>
      <c r="M100">
        <v>1438318800</v>
      </c>
      <c r="N100" s="9">
        <f>((($L100/60)/60)/24)+DATE(1970,1,1)</f>
        <v>42212.208333333328</v>
      </c>
      <c r="O100" s="9">
        <f>((($M100/60)/60)/24)+DATE(1970,1,1)</f>
        <v>42216.208333333328</v>
      </c>
      <c r="P100" t="b">
        <v>0</v>
      </c>
      <c r="Q100" t="b">
        <v>0</v>
      </c>
      <c r="R100" t="s">
        <v>89</v>
      </c>
      <c r="S100" t="str">
        <f>_xlfn.TEXTBEFORE(R100,"/")</f>
        <v>games</v>
      </c>
      <c r="T100" t="str">
        <f>_xlfn.TEXTAFTER(R100,"/")</f>
        <v>video games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$E101/$D101</f>
        <v>1.9672368421052631</v>
      </c>
      <c r="G101" t="s">
        <v>20</v>
      </c>
      <c r="H101">
        <v>164</v>
      </c>
      <c r="I101">
        <f>IF($E101 = 0, ROUND($I101 =0,0),ROUND($E101/$H101,2))</f>
        <v>91.16</v>
      </c>
      <c r="J101" t="s">
        <v>21</v>
      </c>
      <c r="K101" t="s">
        <v>22</v>
      </c>
      <c r="L101">
        <v>1416895200</v>
      </c>
      <c r="M101">
        <v>1419400800</v>
      </c>
      <c r="N101" s="9">
        <f>((($L101/60)/60)/24)+DATE(1970,1,1)</f>
        <v>41968.25</v>
      </c>
      <c r="O101" s="9">
        <f>((($M101/60)/60)/24)+DATE(1970,1,1)</f>
        <v>41997.25</v>
      </c>
      <c r="P101" t="b">
        <v>0</v>
      </c>
      <c r="Q101" t="b">
        <v>0</v>
      </c>
      <c r="R101" t="s">
        <v>33</v>
      </c>
      <c r="S101" t="str">
        <f>_xlfn.TEXTBEFORE(R101,"/")</f>
        <v>theater</v>
      </c>
      <c r="T101" t="str">
        <f>_xlfn.TEXTAFTER(R101,"/")</f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$E102/$D102</f>
        <v>0.01</v>
      </c>
      <c r="G102" t="s">
        <v>14</v>
      </c>
      <c r="H102">
        <v>1</v>
      </c>
      <c r="I102">
        <f>IF($E102 = 0, ROUND($I102 =0,0),ROUND($E102/$H102,2))</f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((($L102/60)/60)/24)+DATE(1970,1,1)</f>
        <v>40835.208333333336</v>
      </c>
      <c r="O102" s="9">
        <f>((($M102/60)/60)/24)+DATE(1970,1,1)</f>
        <v>40853.208333333336</v>
      </c>
      <c r="P102" t="b">
        <v>0</v>
      </c>
      <c r="Q102" t="b">
        <v>0</v>
      </c>
      <c r="R102" t="s">
        <v>33</v>
      </c>
      <c r="S102" t="str">
        <f>_xlfn.TEXTBEFORE(R102,"/")</f>
        <v>theater</v>
      </c>
      <c r="T102" t="str">
        <f>_xlfn.TEXTAFTER(R102,"/")</f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$E103/$D103</f>
        <v>10.214444444444444</v>
      </c>
      <c r="G103" t="s">
        <v>20</v>
      </c>
      <c r="H103">
        <v>164</v>
      </c>
      <c r="I103">
        <f>IF($E103 = 0, ROUND($I103 =0,0),ROUND($E103/$H103,2))</f>
        <v>56.05</v>
      </c>
      <c r="J103" t="s">
        <v>21</v>
      </c>
      <c r="K103" t="s">
        <v>22</v>
      </c>
      <c r="L103">
        <v>1424498400</v>
      </c>
      <c r="M103">
        <v>1425103200</v>
      </c>
      <c r="N103" s="9">
        <f>((($L103/60)/60)/24)+DATE(1970,1,1)</f>
        <v>42056.25</v>
      </c>
      <c r="O103" s="9">
        <f>((($M103/60)/60)/24)+DATE(1970,1,1)</f>
        <v>42063.25</v>
      </c>
      <c r="P103" t="b">
        <v>0</v>
      </c>
      <c r="Q103" t="b">
        <v>1</v>
      </c>
      <c r="R103" t="s">
        <v>50</v>
      </c>
      <c r="S103" t="str">
        <f>_xlfn.TEXTBEFORE(R103,"/")</f>
        <v>music</v>
      </c>
      <c r="T103" t="str">
        <f>_xlfn.TEXTAFTER(R103,"/")</f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$E104/$D104</f>
        <v>2.8167567567567566</v>
      </c>
      <c r="G104" t="s">
        <v>20</v>
      </c>
      <c r="H104">
        <v>336</v>
      </c>
      <c r="I104">
        <f>IF($E104 = 0, ROUND($I104 =0,0),ROUND($E104/$H104,2))</f>
        <v>31.02</v>
      </c>
      <c r="J104" t="s">
        <v>21</v>
      </c>
      <c r="K104" t="s">
        <v>22</v>
      </c>
      <c r="L104">
        <v>1526274000</v>
      </c>
      <c r="M104">
        <v>1526878800</v>
      </c>
      <c r="N104" s="9">
        <f>((($L104/60)/60)/24)+DATE(1970,1,1)</f>
        <v>43234.208333333328</v>
      </c>
      <c r="O104" s="9">
        <f>((($M104/60)/60)/24)+DATE(1970,1,1)</f>
        <v>43241.208333333328</v>
      </c>
      <c r="P104" t="b">
        <v>0</v>
      </c>
      <c r="Q104" t="b">
        <v>1</v>
      </c>
      <c r="R104" t="s">
        <v>65</v>
      </c>
      <c r="S104" t="str">
        <f>_xlfn.TEXTBEFORE(R104,"/")</f>
        <v>technology</v>
      </c>
      <c r="T104" t="str">
        <f>_xlfn.TEXTAFTER(R104,"/")</f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$E105/$D105</f>
        <v>0.24610000000000001</v>
      </c>
      <c r="G105" t="s">
        <v>14</v>
      </c>
      <c r="H105">
        <v>37</v>
      </c>
      <c r="I105">
        <f>IF($E105 = 0, ROUND($I105 =0,0),ROUND($E105/$H105,2))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9">
        <f>((($L105/60)/60)/24)+DATE(1970,1,1)</f>
        <v>40475.208333333336</v>
      </c>
      <c r="O105" s="9">
        <f>((($M105/60)/60)/24)+DATE(1970,1,1)</f>
        <v>40484.208333333336</v>
      </c>
      <c r="P105" t="b">
        <v>0</v>
      </c>
      <c r="Q105" t="b">
        <v>0</v>
      </c>
      <c r="R105" t="s">
        <v>50</v>
      </c>
      <c r="S105" t="str">
        <f>_xlfn.TEXTBEFORE(R105,"/")</f>
        <v>music</v>
      </c>
      <c r="T105" t="str">
        <f>_xlfn.TEXTAFTER(R105,"/")</f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$E106/$D106</f>
        <v>1.4314010067114094</v>
      </c>
      <c r="G106" t="s">
        <v>20</v>
      </c>
      <c r="H106">
        <v>1917</v>
      </c>
      <c r="I106">
        <f>IF($E106 = 0, ROUND($I106 =0,0),ROUND($E106/$H106,2))</f>
        <v>89.01</v>
      </c>
      <c r="J106" t="s">
        <v>21</v>
      </c>
      <c r="K106" t="s">
        <v>22</v>
      </c>
      <c r="L106">
        <v>1495515600</v>
      </c>
      <c r="M106">
        <v>1495602000</v>
      </c>
      <c r="N106" s="9">
        <f>((($L106/60)/60)/24)+DATE(1970,1,1)</f>
        <v>42878.208333333328</v>
      </c>
      <c r="O106" s="9">
        <f>((($M106/60)/60)/24)+DATE(1970,1,1)</f>
        <v>42879.208333333328</v>
      </c>
      <c r="P106" t="b">
        <v>0</v>
      </c>
      <c r="Q106" t="b">
        <v>0</v>
      </c>
      <c r="R106" t="s">
        <v>60</v>
      </c>
      <c r="S106" t="str">
        <f>_xlfn.TEXTBEFORE(R106,"/")</f>
        <v>music</v>
      </c>
      <c r="T106" t="str">
        <f>_xlfn.TEXTAFTER(R106,"/")</f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$E107/$D107</f>
        <v>1.4454411764705883</v>
      </c>
      <c r="G107" t="s">
        <v>20</v>
      </c>
      <c r="H107">
        <v>95</v>
      </c>
      <c r="I107">
        <f>IF($E107 = 0, ROUND($I107 =0,0),ROUND($E107/$H107,2))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9">
        <f>((($L107/60)/60)/24)+DATE(1970,1,1)</f>
        <v>41366.208333333336</v>
      </c>
      <c r="O107" s="9">
        <f>((($M107/60)/60)/24)+DATE(1970,1,1)</f>
        <v>41384.208333333336</v>
      </c>
      <c r="P107" t="b">
        <v>0</v>
      </c>
      <c r="Q107" t="b">
        <v>0</v>
      </c>
      <c r="R107" t="s">
        <v>28</v>
      </c>
      <c r="S107" t="str">
        <f>_xlfn.TEXTBEFORE(R107,"/")</f>
        <v>technology</v>
      </c>
      <c r="T107" t="str">
        <f>_xlfn.TEXTAFTER(R107,"/")</f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$E108/$D108</f>
        <v>3.5912820512820511</v>
      </c>
      <c r="G108" t="s">
        <v>20</v>
      </c>
      <c r="H108">
        <v>147</v>
      </c>
      <c r="I108">
        <f>IF($E108 = 0, ROUND($I108 =0,0),ROUND($E108/$H108,2))</f>
        <v>95.28</v>
      </c>
      <c r="J108" t="s">
        <v>21</v>
      </c>
      <c r="K108" t="s">
        <v>22</v>
      </c>
      <c r="L108">
        <v>1567918800</v>
      </c>
      <c r="M108">
        <v>1568350800</v>
      </c>
      <c r="N108" s="9">
        <f>((($L108/60)/60)/24)+DATE(1970,1,1)</f>
        <v>43716.208333333328</v>
      </c>
      <c r="O108" s="9">
        <f>((($M108/60)/60)/24)+DATE(1970,1,1)</f>
        <v>43721.208333333328</v>
      </c>
      <c r="P108" t="b">
        <v>0</v>
      </c>
      <c r="Q108" t="b">
        <v>0</v>
      </c>
      <c r="R108" t="s">
        <v>33</v>
      </c>
      <c r="S108" t="str">
        <f>_xlfn.TEXTBEFORE(R108,"/")</f>
        <v>theater</v>
      </c>
      <c r="T108" t="str">
        <f>_xlfn.TEXTAFTER(R108,"/")</f>
        <v>plays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$E109/$D109</f>
        <v>1.8648571428571428</v>
      </c>
      <c r="G109" t="s">
        <v>20</v>
      </c>
      <c r="H109">
        <v>86</v>
      </c>
      <c r="I109">
        <f>IF($E109 = 0, ROUND($I109 =0,0),ROUND($E109/$H109,2))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9">
        <f>((($L109/60)/60)/24)+DATE(1970,1,1)</f>
        <v>43213.208333333328</v>
      </c>
      <c r="O109" s="9">
        <f>((($M109/60)/60)/24)+DATE(1970,1,1)</f>
        <v>43230.208333333328</v>
      </c>
      <c r="P109" t="b">
        <v>0</v>
      </c>
      <c r="Q109" t="b">
        <v>1</v>
      </c>
      <c r="R109" t="s">
        <v>33</v>
      </c>
      <c r="S109" t="str">
        <f>_xlfn.TEXTBEFORE(R109,"/")</f>
        <v>theater</v>
      </c>
      <c r="T109" t="str">
        <f>_xlfn.TEXTAFTER(R109,"/")</f>
        <v>plays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$E110/$D110</f>
        <v>5.9526666666666666</v>
      </c>
      <c r="G110" t="s">
        <v>20</v>
      </c>
      <c r="H110">
        <v>83</v>
      </c>
      <c r="I110">
        <f>IF($E110 = 0, ROUND($I110 =0,0),ROUND($E110/$H110,2))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9">
        <f>((($L110/60)/60)/24)+DATE(1970,1,1)</f>
        <v>41005.208333333336</v>
      </c>
      <c r="O110" s="9">
        <f>((($M110/60)/60)/24)+DATE(1970,1,1)</f>
        <v>41042.208333333336</v>
      </c>
      <c r="P110" t="b">
        <v>0</v>
      </c>
      <c r="Q110" t="b">
        <v>0</v>
      </c>
      <c r="R110" t="s">
        <v>42</v>
      </c>
      <c r="S110" t="str">
        <f>_xlfn.TEXTBEFORE(R110,"/")</f>
        <v>film &amp; video</v>
      </c>
      <c r="T110" t="str">
        <f>_xlfn.TEXTAFTER(R110,"/")</f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$E111/$D111</f>
        <v>0.5921153846153846</v>
      </c>
      <c r="G111" t="s">
        <v>14</v>
      </c>
      <c r="H111">
        <v>60</v>
      </c>
      <c r="I111">
        <f>IF($E111 = 0, ROUND($I111 =0,0),ROUND($E111/$H111,2))</f>
        <v>51.32</v>
      </c>
      <c r="J111" t="s">
        <v>21</v>
      </c>
      <c r="K111" t="s">
        <v>22</v>
      </c>
      <c r="L111">
        <v>1389506400</v>
      </c>
      <c r="M111">
        <v>1389679200</v>
      </c>
      <c r="N111" s="9">
        <f>((($L111/60)/60)/24)+DATE(1970,1,1)</f>
        <v>41651.25</v>
      </c>
      <c r="O111" s="9">
        <f>((($M111/60)/60)/24)+DATE(1970,1,1)</f>
        <v>41653.25</v>
      </c>
      <c r="P111" t="b">
        <v>0</v>
      </c>
      <c r="Q111" t="b">
        <v>0</v>
      </c>
      <c r="R111" t="s">
        <v>269</v>
      </c>
      <c r="S111" t="str">
        <f>_xlfn.TEXTBEFORE(R111,"/")</f>
        <v>film &amp; video</v>
      </c>
      <c r="T111" t="str">
        <f>_xlfn.TEXTAFTER(R111,"/")</f>
        <v>television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$E112/$D112</f>
        <v>0.14962780898876404</v>
      </c>
      <c r="G112" t="s">
        <v>14</v>
      </c>
      <c r="H112">
        <v>296</v>
      </c>
      <c r="I112">
        <f>IF($E112 = 0, ROUND($I112 =0,0),ROUND($E112/$H112,2))</f>
        <v>71.98</v>
      </c>
      <c r="J112" t="s">
        <v>21</v>
      </c>
      <c r="K112" t="s">
        <v>22</v>
      </c>
      <c r="L112">
        <v>1536642000</v>
      </c>
      <c r="M112">
        <v>1538283600</v>
      </c>
      <c r="N112" s="9">
        <f>((($L112/60)/60)/24)+DATE(1970,1,1)</f>
        <v>43354.208333333328</v>
      </c>
      <c r="O112" s="9">
        <f>((($M112/60)/60)/24)+DATE(1970,1,1)</f>
        <v>43373.208333333328</v>
      </c>
      <c r="P112" t="b">
        <v>0</v>
      </c>
      <c r="Q112" t="b">
        <v>0</v>
      </c>
      <c r="R112" t="s">
        <v>17</v>
      </c>
      <c r="S112" t="str">
        <f>_xlfn.TEXTBEFORE(R112,"/")</f>
        <v>food</v>
      </c>
      <c r="T112" t="str">
        <f>_xlfn.TEXTAFTER(R112,"/")</f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$E113/$D113</f>
        <v>1.1995602605863191</v>
      </c>
      <c r="G113" t="s">
        <v>20</v>
      </c>
      <c r="H113">
        <v>676</v>
      </c>
      <c r="I113">
        <f>IF($E113 = 0, ROUND($I113 =0,0),ROUND($E113/$H113,2))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9">
        <f>((($L113/60)/60)/24)+DATE(1970,1,1)</f>
        <v>41174.208333333336</v>
      </c>
      <c r="O113" s="9">
        <f>((($M113/60)/60)/24)+DATE(1970,1,1)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_xlfn.TEXTBEFORE(R113,"/")</f>
        <v>publishing</v>
      </c>
      <c r="T113" t="str">
        <f>_xlfn.TEXTAFTER(R113,"/")</f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$E114/$D114</f>
        <v>2.6882978723404256</v>
      </c>
      <c r="G114" t="s">
        <v>20</v>
      </c>
      <c r="H114">
        <v>361</v>
      </c>
      <c r="I114">
        <f>IF($E114 = 0, ROUND($I114 =0,0),ROUND($E114/$H114,2))</f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((($L114/60)/60)/24)+DATE(1970,1,1)</f>
        <v>41875.208333333336</v>
      </c>
      <c r="O114" s="9">
        <f>((($M114/60)/60)/24)+DATE(1970,1,1)</f>
        <v>41890.208333333336</v>
      </c>
      <c r="P114" t="b">
        <v>0</v>
      </c>
      <c r="Q114" t="b">
        <v>0</v>
      </c>
      <c r="R114" t="s">
        <v>28</v>
      </c>
      <c r="S114" t="str">
        <f>_xlfn.TEXTBEFORE(R114,"/")</f>
        <v>technology</v>
      </c>
      <c r="T114" t="str">
        <f>_xlfn.TEXTAFTER(R114,"/")</f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$E115/$D115</f>
        <v>3.7687878787878786</v>
      </c>
      <c r="G115" t="s">
        <v>20</v>
      </c>
      <c r="H115">
        <v>131</v>
      </c>
      <c r="I115">
        <f>IF($E115 = 0, ROUND($I115 =0,0),ROUND($E115/$H115,2))</f>
        <v>94.94</v>
      </c>
      <c r="J115" t="s">
        <v>21</v>
      </c>
      <c r="K115" t="s">
        <v>22</v>
      </c>
      <c r="L115">
        <v>1505192400</v>
      </c>
      <c r="M115">
        <v>1505797200</v>
      </c>
      <c r="N115" s="9">
        <f>((($L115/60)/60)/24)+DATE(1970,1,1)</f>
        <v>42990.208333333328</v>
      </c>
      <c r="O115" s="9">
        <f>((($M115/60)/60)/24)+DATE(1970,1,1)</f>
        <v>42997.208333333328</v>
      </c>
      <c r="P115" t="b">
        <v>0</v>
      </c>
      <c r="Q115" t="b">
        <v>0</v>
      </c>
      <c r="R115" t="s">
        <v>17</v>
      </c>
      <c r="S115" t="str">
        <f>_xlfn.TEXTBEFORE(R115,"/")</f>
        <v>food</v>
      </c>
      <c r="T115" t="str">
        <f>_xlfn.TEXTAFTER(R115,"/")</f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$E116/$D116</f>
        <v>7.2715789473684209</v>
      </c>
      <c r="G116" t="s">
        <v>20</v>
      </c>
      <c r="H116">
        <v>126</v>
      </c>
      <c r="I116">
        <f>IF($E116 = 0, ROUND($I116 =0,0),ROUND($E116/$H116,2))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9">
        <f>((($L116/60)/60)/24)+DATE(1970,1,1)</f>
        <v>43564.208333333328</v>
      </c>
      <c r="O116" s="9">
        <f>((($M116/60)/60)/24)+DATE(1970,1,1)</f>
        <v>43565.208333333328</v>
      </c>
      <c r="P116" t="b">
        <v>0</v>
      </c>
      <c r="Q116" t="b">
        <v>1</v>
      </c>
      <c r="R116" t="s">
        <v>65</v>
      </c>
      <c r="S116" t="str">
        <f>_xlfn.TEXTBEFORE(R116,"/")</f>
        <v>technology</v>
      </c>
      <c r="T116" t="str">
        <f>_xlfn.TEXTAFTER(R116,"/")</f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$E117/$D117</f>
        <v>0.87211757648470301</v>
      </c>
      <c r="G117" t="s">
        <v>14</v>
      </c>
      <c r="H117">
        <v>3304</v>
      </c>
      <c r="I117">
        <f>IF($E117 = 0, ROUND($I117 =0,0),ROUND($E117/$H117,2))</f>
        <v>44</v>
      </c>
      <c r="J117" t="s">
        <v>107</v>
      </c>
      <c r="K117" t="s">
        <v>108</v>
      </c>
      <c r="L117">
        <v>1510898400</v>
      </c>
      <c r="M117">
        <v>1513922400</v>
      </c>
      <c r="N117" s="9">
        <f>((($L117/60)/60)/24)+DATE(1970,1,1)</f>
        <v>43056.25</v>
      </c>
      <c r="O117" s="9">
        <f>((($M117/60)/60)/24)+DATE(1970,1,1)</f>
        <v>43091.25</v>
      </c>
      <c r="P117" t="b">
        <v>0</v>
      </c>
      <c r="Q117" t="b">
        <v>0</v>
      </c>
      <c r="R117" t="s">
        <v>119</v>
      </c>
      <c r="S117" t="str">
        <f>_xlfn.TEXTBEFORE(R117,"/")</f>
        <v>publishing</v>
      </c>
      <c r="T117" t="str">
        <f>_xlfn.TEXTAFTER(R117,"/")</f>
        <v>fiction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$E118/$D118</f>
        <v>0.88</v>
      </c>
      <c r="G118" t="s">
        <v>14</v>
      </c>
      <c r="H118">
        <v>73</v>
      </c>
      <c r="I118">
        <f>IF($E118 = 0, ROUND($I118 =0,0),ROUND($E118/$H118,2))</f>
        <v>86.79</v>
      </c>
      <c r="J118" t="s">
        <v>21</v>
      </c>
      <c r="K118" t="s">
        <v>22</v>
      </c>
      <c r="L118">
        <v>1442552400</v>
      </c>
      <c r="M118">
        <v>1442638800</v>
      </c>
      <c r="N118" s="9">
        <f>((($L118/60)/60)/24)+DATE(1970,1,1)</f>
        <v>42265.208333333328</v>
      </c>
      <c r="O118" s="9">
        <f>((($M118/60)/60)/24)+DATE(1970,1,1)</f>
        <v>42266.208333333328</v>
      </c>
      <c r="P118" t="b">
        <v>0</v>
      </c>
      <c r="Q118" t="b">
        <v>0</v>
      </c>
      <c r="R118" t="s">
        <v>33</v>
      </c>
      <c r="S118" t="str">
        <f>_xlfn.TEXTBEFORE(R118,"/")</f>
        <v>theater</v>
      </c>
      <c r="T118" t="str">
        <f>_xlfn.TEXTAFTER(R118,"/")</f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$E119/$D119</f>
        <v>1.7393877551020409</v>
      </c>
      <c r="G119" t="s">
        <v>20</v>
      </c>
      <c r="H119">
        <v>275</v>
      </c>
      <c r="I119">
        <f>IF($E119 = 0, ROUND($I119 =0,0),ROUND($E119/$H119,2))</f>
        <v>30.99</v>
      </c>
      <c r="J119" t="s">
        <v>21</v>
      </c>
      <c r="K119" t="s">
        <v>22</v>
      </c>
      <c r="L119">
        <v>1316667600</v>
      </c>
      <c r="M119">
        <v>1317186000</v>
      </c>
      <c r="N119" s="9">
        <f>((($L119/60)/60)/24)+DATE(1970,1,1)</f>
        <v>40808.208333333336</v>
      </c>
      <c r="O119" s="9">
        <f>((($M119/60)/60)/24)+DATE(1970,1,1)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_xlfn.TEXTBEFORE(R119,"/")</f>
        <v>film &amp; video</v>
      </c>
      <c r="T119" t="str">
        <f>_xlfn.TEXTAFTER(R119,"/")</f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$E120/$D120</f>
        <v>1.1761111111111111</v>
      </c>
      <c r="G120" t="s">
        <v>20</v>
      </c>
      <c r="H120">
        <v>67</v>
      </c>
      <c r="I120">
        <f>IF($E120 = 0, ROUND($I120 =0,0),ROUND($E120/$H120,2))</f>
        <v>94.79</v>
      </c>
      <c r="J120" t="s">
        <v>21</v>
      </c>
      <c r="K120" t="s">
        <v>22</v>
      </c>
      <c r="L120">
        <v>1390716000</v>
      </c>
      <c r="M120">
        <v>1391234400</v>
      </c>
      <c r="N120" s="9">
        <f>((($L120/60)/60)/24)+DATE(1970,1,1)</f>
        <v>41665.25</v>
      </c>
      <c r="O120" s="9">
        <f>((($M120/60)/60)/24)+DATE(1970,1,1)</f>
        <v>41671.25</v>
      </c>
      <c r="P120" t="b">
        <v>0</v>
      </c>
      <c r="Q120" t="b">
        <v>0</v>
      </c>
      <c r="R120" t="s">
        <v>122</v>
      </c>
      <c r="S120" t="str">
        <f>_xlfn.TEXTBEFORE(R120,"/")</f>
        <v>photography</v>
      </c>
      <c r="T120" t="str">
        <f>_xlfn.TEXTAFTER(R120,"/")</f>
        <v>photography books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$E121/$D121</f>
        <v>2.1496</v>
      </c>
      <c r="G121" t="s">
        <v>20</v>
      </c>
      <c r="H121">
        <v>154</v>
      </c>
      <c r="I121">
        <f>IF($E121 = 0, ROUND($I121 =0,0),ROUND($E121/$H121,2))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9">
        <f>((($L121/60)/60)/24)+DATE(1970,1,1)</f>
        <v>41806.208333333336</v>
      </c>
      <c r="O121" s="9">
        <f>((($M121/60)/60)/24)+DATE(1970,1,1)</f>
        <v>41823.208333333336</v>
      </c>
      <c r="P121" t="b">
        <v>0</v>
      </c>
      <c r="Q121" t="b">
        <v>1</v>
      </c>
      <c r="R121" t="s">
        <v>42</v>
      </c>
      <c r="S121" t="str">
        <f>_xlfn.TEXTBEFORE(R121,"/")</f>
        <v>film &amp; video</v>
      </c>
      <c r="T121" t="str">
        <f>_xlfn.TEXTAFTER(R121,"/")</f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$E122/$D122</f>
        <v>1.4949667110519307</v>
      </c>
      <c r="G122" t="s">
        <v>20</v>
      </c>
      <c r="H122">
        <v>1782</v>
      </c>
      <c r="I122">
        <f>IF($E122 = 0, ROUND($I122 =0,0),ROUND($E122/$H122,2))</f>
        <v>63</v>
      </c>
      <c r="J122" t="s">
        <v>21</v>
      </c>
      <c r="K122" t="s">
        <v>22</v>
      </c>
      <c r="L122">
        <v>1429246800</v>
      </c>
      <c r="M122">
        <v>1429592400</v>
      </c>
      <c r="N122" s="9">
        <f>((($L122/60)/60)/24)+DATE(1970,1,1)</f>
        <v>42111.208333333328</v>
      </c>
      <c r="O122" s="9">
        <f>((($M122/60)/60)/24)+DATE(1970,1,1)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_xlfn.TEXTBEFORE(R122,"/")</f>
        <v>games</v>
      </c>
      <c r="T122" t="str">
        <f>_xlfn.TEXTAFTER(R122,"/")</f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$E123/$D123</f>
        <v>2.1933995584988963</v>
      </c>
      <c r="G123" t="s">
        <v>20</v>
      </c>
      <c r="H123">
        <v>903</v>
      </c>
      <c r="I123">
        <f>IF($E123 = 0, ROUND($I123 =0,0),ROUND($E123/$H123,2))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9">
        <f>((($L123/60)/60)/24)+DATE(1970,1,1)</f>
        <v>41917.208333333336</v>
      </c>
      <c r="O123" s="9">
        <f>((($M123/60)/60)/24)+DATE(1970,1,1)</f>
        <v>41930.208333333336</v>
      </c>
      <c r="P123" t="b">
        <v>0</v>
      </c>
      <c r="Q123" t="b">
        <v>0</v>
      </c>
      <c r="R123" t="s">
        <v>89</v>
      </c>
      <c r="S123" t="str">
        <f>_xlfn.TEXTBEFORE(R123,"/")</f>
        <v>games</v>
      </c>
      <c r="T123" t="str">
        <f>_xlfn.TEXTAFTER(R123,"/")</f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$E124/$D124</f>
        <v>0.64367690058479532</v>
      </c>
      <c r="G124" t="s">
        <v>14</v>
      </c>
      <c r="H124">
        <v>3387</v>
      </c>
      <c r="I124">
        <f>IF($E124 = 0, ROUND($I124 =0,0),ROUND($E124/$H124,2))</f>
        <v>26</v>
      </c>
      <c r="J124" t="s">
        <v>21</v>
      </c>
      <c r="K124" t="s">
        <v>22</v>
      </c>
      <c r="L124">
        <v>1417068000</v>
      </c>
      <c r="M124">
        <v>1419400800</v>
      </c>
      <c r="N124" s="9">
        <f>((($L124/60)/60)/24)+DATE(1970,1,1)</f>
        <v>41970.25</v>
      </c>
      <c r="O124" s="9">
        <f>((($M124/60)/60)/24)+DATE(1970,1,1)</f>
        <v>41997.25</v>
      </c>
      <c r="P124" t="b">
        <v>0</v>
      </c>
      <c r="Q124" t="b">
        <v>0</v>
      </c>
      <c r="R124" t="s">
        <v>119</v>
      </c>
      <c r="S124" t="str">
        <f>_xlfn.TEXTBEFORE(R124,"/")</f>
        <v>publishing</v>
      </c>
      <c r="T124" t="str">
        <f>_xlfn.TEXTAFTER(R124,"/")</f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$E125/$D125</f>
        <v>0.18622397298818233</v>
      </c>
      <c r="G125" t="s">
        <v>14</v>
      </c>
      <c r="H125">
        <v>662</v>
      </c>
      <c r="I125">
        <f>IF($E125 = 0, ROUND($I125 =0,0),ROUND($E125/$H125,2))</f>
        <v>49.99</v>
      </c>
      <c r="J125" t="s">
        <v>15</v>
      </c>
      <c r="K125" t="s">
        <v>16</v>
      </c>
      <c r="L125">
        <v>1448344800</v>
      </c>
      <c r="M125">
        <v>1448604000</v>
      </c>
      <c r="N125" s="9">
        <f>((($L125/60)/60)/24)+DATE(1970,1,1)</f>
        <v>42332.25</v>
      </c>
      <c r="O125" s="9">
        <f>((($M125/60)/60)/24)+DATE(1970,1,1)</f>
        <v>42335.25</v>
      </c>
      <c r="P125" t="b">
        <v>1</v>
      </c>
      <c r="Q125" t="b">
        <v>0</v>
      </c>
      <c r="R125" t="s">
        <v>33</v>
      </c>
      <c r="S125" t="str">
        <f>_xlfn.TEXTBEFORE(R125,"/")</f>
        <v>theater</v>
      </c>
      <c r="T125" t="str">
        <f>_xlfn.TEXTAFTER(R125,"/")</f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$E126/$D126</f>
        <v>3.6776923076923076</v>
      </c>
      <c r="G126" t="s">
        <v>20</v>
      </c>
      <c r="H126">
        <v>94</v>
      </c>
      <c r="I126">
        <f>IF($E126 = 0, ROUND($I126 =0,0),ROUND($E126/$H126,2))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9">
        <f>((($L126/60)/60)/24)+DATE(1970,1,1)</f>
        <v>43598.208333333328</v>
      </c>
      <c r="O126" s="9">
        <f>((($M126/60)/60)/24)+DATE(1970,1,1)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_xlfn.TEXTBEFORE(R126,"/")</f>
        <v>photography</v>
      </c>
      <c r="T126" t="str">
        <f>_xlfn.TEXTAFTER(R126,"/")</f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$E127/$D127</f>
        <v>1.5990566037735849</v>
      </c>
      <c r="G127" t="s">
        <v>20</v>
      </c>
      <c r="H127">
        <v>180</v>
      </c>
      <c r="I127">
        <f>IF($E127 = 0, ROUND($I127 =0,0),ROUND($E127/$H127,2))</f>
        <v>47.08</v>
      </c>
      <c r="J127" t="s">
        <v>21</v>
      </c>
      <c r="K127" t="s">
        <v>22</v>
      </c>
      <c r="L127">
        <v>1537333200</v>
      </c>
      <c r="M127">
        <v>1537678800</v>
      </c>
      <c r="N127" s="9">
        <f>((($L127/60)/60)/24)+DATE(1970,1,1)</f>
        <v>43362.208333333328</v>
      </c>
      <c r="O127" s="9">
        <f>((($M127/60)/60)/24)+DATE(1970,1,1)</f>
        <v>43366.208333333328</v>
      </c>
      <c r="P127" t="b">
        <v>0</v>
      </c>
      <c r="Q127" t="b">
        <v>0</v>
      </c>
      <c r="R127" t="s">
        <v>33</v>
      </c>
      <c r="S127" t="str">
        <f>_xlfn.TEXTBEFORE(R127,"/")</f>
        <v>theater</v>
      </c>
      <c r="T127" t="str">
        <f>_xlfn.TEXTAFTER(R127,"/")</f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$E128/$D128</f>
        <v>0.38633185349611543</v>
      </c>
      <c r="G128" t="s">
        <v>14</v>
      </c>
      <c r="H128">
        <v>774</v>
      </c>
      <c r="I128">
        <f>IF($E128 = 0, ROUND($I128 =0,0),ROUND($E128/$H128,2))</f>
        <v>89.94</v>
      </c>
      <c r="J128" t="s">
        <v>21</v>
      </c>
      <c r="K128" t="s">
        <v>22</v>
      </c>
      <c r="L128">
        <v>1471150800</v>
      </c>
      <c r="M128">
        <v>1473570000</v>
      </c>
      <c r="N128" s="9">
        <f>((($L128/60)/60)/24)+DATE(1970,1,1)</f>
        <v>42596.208333333328</v>
      </c>
      <c r="O128" s="9">
        <f>((($M128/60)/60)/24)+DATE(1970,1,1)</f>
        <v>42624.208333333328</v>
      </c>
      <c r="P128" t="b">
        <v>0</v>
      </c>
      <c r="Q128" t="b">
        <v>1</v>
      </c>
      <c r="R128" t="s">
        <v>33</v>
      </c>
      <c r="S128" t="str">
        <f>_xlfn.TEXTBEFORE(R128,"/")</f>
        <v>theater</v>
      </c>
      <c r="T128" t="str">
        <f>_xlfn.TEXTAFTER(R128,"/")</f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$E129/$D129</f>
        <v>0.51421511627906979</v>
      </c>
      <c r="G129" t="s">
        <v>14</v>
      </c>
      <c r="H129">
        <v>672</v>
      </c>
      <c r="I129">
        <f>IF($E129 = 0, ROUND($I129 =0,0),ROUND($E129/$H129,2))</f>
        <v>78.97</v>
      </c>
      <c r="J129" t="s">
        <v>15</v>
      </c>
      <c r="K129" t="s">
        <v>16</v>
      </c>
      <c r="L129">
        <v>1273640400</v>
      </c>
      <c r="M129">
        <v>1273899600</v>
      </c>
      <c r="N129" s="9">
        <f>((($L129/60)/60)/24)+DATE(1970,1,1)</f>
        <v>40310.208333333336</v>
      </c>
      <c r="O129" s="9">
        <f>((($M129/60)/60)/24)+DATE(1970,1,1)</f>
        <v>40313.208333333336</v>
      </c>
      <c r="P129" t="b">
        <v>0</v>
      </c>
      <c r="Q129" t="b">
        <v>0</v>
      </c>
      <c r="R129" t="s">
        <v>33</v>
      </c>
      <c r="S129" t="str">
        <f>_xlfn.TEXTBEFORE(R129,"/")</f>
        <v>theater</v>
      </c>
      <c r="T129" t="str">
        <f>_xlfn.TEXTAFTER(R129,"/")</f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$E130/$D130</f>
        <v>0.60334277620396604</v>
      </c>
      <c r="G130" t="s">
        <v>74</v>
      </c>
      <c r="H130">
        <v>532</v>
      </c>
      <c r="I130">
        <f>IF($E130 = 0, ROUND($I130 =0,0),ROUND($E130/$H130,2))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9">
        <f>((($L130/60)/60)/24)+DATE(1970,1,1)</f>
        <v>40417.208333333336</v>
      </c>
      <c r="O130" s="9">
        <f>((($M130/60)/60)/24)+DATE(1970,1,1)</f>
        <v>40430.208333333336</v>
      </c>
      <c r="P130" t="b">
        <v>0</v>
      </c>
      <c r="Q130" t="b">
        <v>0</v>
      </c>
      <c r="R130" t="s">
        <v>23</v>
      </c>
      <c r="S130" t="str">
        <f>_xlfn.TEXTBEFORE(R130,"/")</f>
        <v>music</v>
      </c>
      <c r="T130" t="str">
        <f>_xlfn.TEXTAFTER(R130,"/")</f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$E131/$D131</f>
        <v>3.2026936026936029E-2</v>
      </c>
      <c r="G131" t="s">
        <v>74</v>
      </c>
      <c r="H131">
        <v>55</v>
      </c>
      <c r="I131">
        <f>IF($E131 = 0, ROUND($I131 =0,0),ROUND($E131/$H131,2))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9">
        <f>((($L131/60)/60)/24)+DATE(1970,1,1)</f>
        <v>42038.25</v>
      </c>
      <c r="O131" s="9">
        <f>((($M131/60)/60)/24)+DATE(1970,1,1)</f>
        <v>42063.25</v>
      </c>
      <c r="P131" t="b">
        <v>0</v>
      </c>
      <c r="Q131" t="b">
        <v>0</v>
      </c>
      <c r="R131" t="s">
        <v>17</v>
      </c>
      <c r="S131" t="str">
        <f>_xlfn.TEXTBEFORE(R131,"/")</f>
        <v>food</v>
      </c>
      <c r="T131" t="str">
        <f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$E132/$D132</f>
        <v>1.5546875</v>
      </c>
      <c r="G132" t="s">
        <v>20</v>
      </c>
      <c r="H132">
        <v>533</v>
      </c>
      <c r="I132">
        <f>IF($E132 = 0, ROUND($I132 =0,0),ROUND($E132/$H132,2))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9">
        <f>((($L132/60)/60)/24)+DATE(1970,1,1)</f>
        <v>40842.208333333336</v>
      </c>
      <c r="O132" s="9">
        <f>((($M132/60)/60)/24)+DATE(1970,1,1)</f>
        <v>40858.25</v>
      </c>
      <c r="P132" t="b">
        <v>0</v>
      </c>
      <c r="Q132" t="b">
        <v>0</v>
      </c>
      <c r="R132" t="s">
        <v>53</v>
      </c>
      <c r="S132" t="str">
        <f>_xlfn.TEXTBEFORE(R132,"/")</f>
        <v>film &amp; video</v>
      </c>
      <c r="T132" t="str">
        <f>_xlfn.TEXTAFTER(R132,"/")</f>
        <v>drama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$E133/$D133</f>
        <v>1.0085974499089254</v>
      </c>
      <c r="G133" t="s">
        <v>20</v>
      </c>
      <c r="H133">
        <v>2443</v>
      </c>
      <c r="I133">
        <f>IF($E133 = 0, ROUND($I133 =0,0),ROUND($E133/$H133,2))</f>
        <v>68</v>
      </c>
      <c r="J133" t="s">
        <v>40</v>
      </c>
      <c r="K133" t="s">
        <v>41</v>
      </c>
      <c r="L133">
        <v>1385704800</v>
      </c>
      <c r="M133">
        <v>1386828000</v>
      </c>
      <c r="N133" s="9">
        <f>((($L133/60)/60)/24)+DATE(1970,1,1)</f>
        <v>41607.25</v>
      </c>
      <c r="O133" s="9">
        <f>((($M133/60)/60)/24)+DATE(1970,1,1)</f>
        <v>41620.25</v>
      </c>
      <c r="P133" t="b">
        <v>0</v>
      </c>
      <c r="Q133" t="b">
        <v>0</v>
      </c>
      <c r="R133" t="s">
        <v>28</v>
      </c>
      <c r="S133" t="str">
        <f>_xlfn.TEXTBEFORE(R133,"/")</f>
        <v>technology</v>
      </c>
      <c r="T133" t="str">
        <f>_xlfn.TEXTAFTER(R133,"/")</f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$E134/$D134</f>
        <v>1.1618181818181819</v>
      </c>
      <c r="G134" t="s">
        <v>20</v>
      </c>
      <c r="H134">
        <v>89</v>
      </c>
      <c r="I134">
        <f>IF($E134 = 0, ROUND($I134 =0,0),ROUND($E134/$H134,2))</f>
        <v>43.08</v>
      </c>
      <c r="J134" t="s">
        <v>21</v>
      </c>
      <c r="K134" t="s">
        <v>22</v>
      </c>
      <c r="L134">
        <v>1515736800</v>
      </c>
      <c r="M134">
        <v>1517119200</v>
      </c>
      <c r="N134" s="9">
        <f>((($L134/60)/60)/24)+DATE(1970,1,1)</f>
        <v>43112.25</v>
      </c>
      <c r="O134" s="9">
        <f>((($M134/60)/60)/24)+DATE(1970,1,1)</f>
        <v>43128.25</v>
      </c>
      <c r="P134" t="b">
        <v>0</v>
      </c>
      <c r="Q134" t="b">
        <v>1</v>
      </c>
      <c r="R134" t="s">
        <v>33</v>
      </c>
      <c r="S134" t="str">
        <f>_xlfn.TEXTBEFORE(R134,"/")</f>
        <v>theater</v>
      </c>
      <c r="T134" t="str">
        <f>_xlfn.TEXTAFTER(R134,"/")</f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$E135/$D135</f>
        <v>3.1077777777777778</v>
      </c>
      <c r="G135" t="s">
        <v>20</v>
      </c>
      <c r="H135">
        <v>159</v>
      </c>
      <c r="I135">
        <f>IF($E135 = 0, ROUND($I135 =0,0),ROUND($E135/$H135,2))</f>
        <v>87.96</v>
      </c>
      <c r="J135" t="s">
        <v>21</v>
      </c>
      <c r="K135" t="s">
        <v>22</v>
      </c>
      <c r="L135">
        <v>1313125200</v>
      </c>
      <c r="M135">
        <v>1315026000</v>
      </c>
      <c r="N135" s="9">
        <f>((($L135/60)/60)/24)+DATE(1970,1,1)</f>
        <v>40767.208333333336</v>
      </c>
      <c r="O135" s="9">
        <f>((($M135/60)/60)/24)+DATE(1970,1,1)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_xlfn.TEXTBEFORE(R135,"/")</f>
        <v>music</v>
      </c>
      <c r="T135" t="str">
        <f>_xlfn.TEXTAFTER(R135,"/")</f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$E136/$D136</f>
        <v>0.89736683417085428</v>
      </c>
      <c r="G136" t="s">
        <v>14</v>
      </c>
      <c r="H136">
        <v>940</v>
      </c>
      <c r="I136">
        <f>IF($E136 = 0, ROUND($I136 =0,0),ROUND($E136/$H136,2))</f>
        <v>94.99</v>
      </c>
      <c r="J136" t="s">
        <v>98</v>
      </c>
      <c r="K136" t="s">
        <v>99</v>
      </c>
      <c r="L136">
        <v>1308459600</v>
      </c>
      <c r="M136">
        <v>1312693200</v>
      </c>
      <c r="N136" s="9">
        <f>((($L136/60)/60)/24)+DATE(1970,1,1)</f>
        <v>40713.208333333336</v>
      </c>
      <c r="O136" s="9">
        <f>((($M136/60)/60)/24)+DATE(1970,1,1)</f>
        <v>40762.208333333336</v>
      </c>
      <c r="P136" t="b">
        <v>0</v>
      </c>
      <c r="Q136" t="b">
        <v>1</v>
      </c>
      <c r="R136" t="s">
        <v>42</v>
      </c>
      <c r="S136" t="str">
        <f>_xlfn.TEXTBEFORE(R136,"/")</f>
        <v>film &amp; video</v>
      </c>
      <c r="T136" t="str">
        <f>_xlfn.TEXTAFTER(R136,"/")</f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$E137/$D137</f>
        <v>0.71272727272727276</v>
      </c>
      <c r="G137" t="s">
        <v>14</v>
      </c>
      <c r="H137">
        <v>117</v>
      </c>
      <c r="I137">
        <f>IF($E137 = 0, ROUND($I137 =0,0),ROUND($E137/$H137,2))</f>
        <v>46.91</v>
      </c>
      <c r="J137" t="s">
        <v>21</v>
      </c>
      <c r="K137" t="s">
        <v>22</v>
      </c>
      <c r="L137">
        <v>1362636000</v>
      </c>
      <c r="M137">
        <v>1363064400</v>
      </c>
      <c r="N137" s="9">
        <f>((($L137/60)/60)/24)+DATE(1970,1,1)</f>
        <v>41340.25</v>
      </c>
      <c r="O137" s="9">
        <f>((($M137/60)/60)/24)+DATE(1970,1,1)</f>
        <v>41345.208333333336</v>
      </c>
      <c r="P137" t="b">
        <v>0</v>
      </c>
      <c r="Q137" t="b">
        <v>1</v>
      </c>
      <c r="R137" t="s">
        <v>33</v>
      </c>
      <c r="S137" t="str">
        <f>_xlfn.TEXTBEFORE(R137,"/")</f>
        <v>theater</v>
      </c>
      <c r="T137" t="str">
        <f>_xlfn.TEXTAFTER(R137,"/")</f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$E138/$D138</f>
        <v>3.2862318840579711E-2</v>
      </c>
      <c r="G138" t="s">
        <v>74</v>
      </c>
      <c r="H138">
        <v>58</v>
      </c>
      <c r="I138">
        <f>IF($E138 = 0, ROUND($I138 =0,0),ROUND($E138/$H138,2))</f>
        <v>46.91</v>
      </c>
      <c r="J138" t="s">
        <v>21</v>
      </c>
      <c r="K138" t="s">
        <v>22</v>
      </c>
      <c r="L138">
        <v>1402117200</v>
      </c>
      <c r="M138">
        <v>1403154000</v>
      </c>
      <c r="N138" s="9">
        <f>((($L138/60)/60)/24)+DATE(1970,1,1)</f>
        <v>41797.208333333336</v>
      </c>
      <c r="O138" s="9">
        <f>((($M138/60)/60)/24)+DATE(1970,1,1)</f>
        <v>41809.208333333336</v>
      </c>
      <c r="P138" t="b">
        <v>0</v>
      </c>
      <c r="Q138" t="b">
        <v>1</v>
      </c>
      <c r="R138" t="s">
        <v>53</v>
      </c>
      <c r="S138" t="str">
        <f>_xlfn.TEXTBEFORE(R138,"/")</f>
        <v>film &amp; video</v>
      </c>
      <c r="T138" t="str">
        <f>_xlfn.TEXTAFTER(R138,"/")</f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$E139/$D139</f>
        <v>2.617777777777778</v>
      </c>
      <c r="G139" t="s">
        <v>20</v>
      </c>
      <c r="H139">
        <v>50</v>
      </c>
      <c r="I139">
        <f>IF($E139 = 0, ROUND($I139 =0,0),ROUND($E139/$H139,2))</f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((($L139/60)/60)/24)+DATE(1970,1,1)</f>
        <v>40457.208333333336</v>
      </c>
      <c r="O139" s="9">
        <f>((($M139/60)/60)/24)+DATE(1970,1,1)</f>
        <v>40463.208333333336</v>
      </c>
      <c r="P139" t="b">
        <v>0</v>
      </c>
      <c r="Q139" t="b">
        <v>0</v>
      </c>
      <c r="R139" t="s">
        <v>68</v>
      </c>
      <c r="S139" t="str">
        <f>_xlfn.TEXTBEFORE(R139,"/")</f>
        <v>publishing</v>
      </c>
      <c r="T139" t="str">
        <f>_xlfn.TEXTAFTER(R139,"/")</f>
        <v>nonfiction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$E140/$D140</f>
        <v>0.96</v>
      </c>
      <c r="G140" t="s">
        <v>14</v>
      </c>
      <c r="H140">
        <v>115</v>
      </c>
      <c r="I140">
        <f>IF($E140 = 0, ROUND($I140 =0,0),ROUND($E140/$H140,2))</f>
        <v>80.14</v>
      </c>
      <c r="J140" t="s">
        <v>21</v>
      </c>
      <c r="K140" t="s">
        <v>22</v>
      </c>
      <c r="L140">
        <v>1348808400</v>
      </c>
      <c r="M140">
        <v>1349326800</v>
      </c>
      <c r="N140" s="9">
        <f>((($L140/60)/60)/24)+DATE(1970,1,1)</f>
        <v>41180.208333333336</v>
      </c>
      <c r="O140" s="9">
        <f>((($M140/60)/60)/24)+DATE(1970,1,1)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_xlfn.TEXTBEFORE(R140,"/")</f>
        <v>games</v>
      </c>
      <c r="T140" t="str">
        <f>_xlfn.TEXTAFTER(R140,"/")</f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$E141/$D141</f>
        <v>0.20896851248642778</v>
      </c>
      <c r="G141" t="s">
        <v>14</v>
      </c>
      <c r="H141">
        <v>326</v>
      </c>
      <c r="I141">
        <f>IF($E141 = 0, ROUND($I141 =0,0),ROUND($E141/$H141,2))</f>
        <v>59.04</v>
      </c>
      <c r="J141" t="s">
        <v>21</v>
      </c>
      <c r="K141" t="s">
        <v>22</v>
      </c>
      <c r="L141">
        <v>1429592400</v>
      </c>
      <c r="M141">
        <v>1430974800</v>
      </c>
      <c r="N141" s="9">
        <f>((($L141/60)/60)/24)+DATE(1970,1,1)</f>
        <v>42115.208333333328</v>
      </c>
      <c r="O141" s="9">
        <f>((($M141/60)/60)/24)+DATE(1970,1,1)</f>
        <v>42131.208333333328</v>
      </c>
      <c r="P141" t="b">
        <v>0</v>
      </c>
      <c r="Q141" t="b">
        <v>1</v>
      </c>
      <c r="R141" t="s">
        <v>65</v>
      </c>
      <c r="S141" t="str">
        <f>_xlfn.TEXTBEFORE(R141,"/")</f>
        <v>technology</v>
      </c>
      <c r="T141" t="str">
        <f>_xlfn.TEXTAFTER(R141,"/")</f>
        <v>wearables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$E142/$D142</f>
        <v>2.2316363636363636</v>
      </c>
      <c r="G142" t="s">
        <v>20</v>
      </c>
      <c r="H142">
        <v>186</v>
      </c>
      <c r="I142">
        <f>IF($E142 = 0, ROUND($I142 =0,0),ROUND($E142/$H142,2))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9">
        <f>((($L142/60)/60)/24)+DATE(1970,1,1)</f>
        <v>43156.25</v>
      </c>
      <c r="O142" s="9">
        <f>((($M142/60)/60)/24)+DATE(1970,1,1)</f>
        <v>43161.25</v>
      </c>
      <c r="P142" t="b">
        <v>0</v>
      </c>
      <c r="Q142" t="b">
        <v>0</v>
      </c>
      <c r="R142" t="s">
        <v>42</v>
      </c>
      <c r="S142" t="str">
        <f>_xlfn.TEXTBEFORE(R142,"/")</f>
        <v>film &amp; video</v>
      </c>
      <c r="T142" t="str">
        <f>_xlfn.TEXTAFTER(R142,"/")</f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$E143/$D143</f>
        <v>1.0159097978227061</v>
      </c>
      <c r="G143" t="s">
        <v>20</v>
      </c>
      <c r="H143">
        <v>1071</v>
      </c>
      <c r="I143">
        <f>IF($E143 = 0, ROUND($I143 =0,0),ROUND($E143/$H143,2))</f>
        <v>60.99</v>
      </c>
      <c r="J143" t="s">
        <v>21</v>
      </c>
      <c r="K143" t="s">
        <v>22</v>
      </c>
      <c r="L143">
        <v>1434085200</v>
      </c>
      <c r="M143">
        <v>1434603600</v>
      </c>
      <c r="N143" s="9">
        <f>((($L143/60)/60)/24)+DATE(1970,1,1)</f>
        <v>42167.208333333328</v>
      </c>
      <c r="O143" s="9">
        <f>((($M143/60)/60)/24)+DATE(1970,1,1)</f>
        <v>42173.208333333328</v>
      </c>
      <c r="P143" t="b">
        <v>0</v>
      </c>
      <c r="Q143" t="b">
        <v>0</v>
      </c>
      <c r="R143" t="s">
        <v>28</v>
      </c>
      <c r="S143" t="str">
        <f>_xlfn.TEXTBEFORE(R143,"/")</f>
        <v>technology</v>
      </c>
      <c r="T143" t="str">
        <f>_xlfn.TEXTAFTER(R143,"/")</f>
        <v>web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$E144/$D144</f>
        <v>2.3003999999999998</v>
      </c>
      <c r="G144" t="s">
        <v>20</v>
      </c>
      <c r="H144">
        <v>117</v>
      </c>
      <c r="I144">
        <f>IF($E144 = 0, ROUND($I144 =0,0),ROUND($E144/$H144,2))</f>
        <v>98.31</v>
      </c>
      <c r="J144" t="s">
        <v>21</v>
      </c>
      <c r="K144" t="s">
        <v>22</v>
      </c>
      <c r="L144">
        <v>1333688400</v>
      </c>
      <c r="M144">
        <v>1337230800</v>
      </c>
      <c r="N144" s="9">
        <f>((($L144/60)/60)/24)+DATE(1970,1,1)</f>
        <v>41005.208333333336</v>
      </c>
      <c r="O144" s="9">
        <f>((($M144/60)/60)/24)+DATE(1970,1,1)</f>
        <v>41046.208333333336</v>
      </c>
      <c r="P144" t="b">
        <v>0</v>
      </c>
      <c r="Q144" t="b">
        <v>0</v>
      </c>
      <c r="R144" t="s">
        <v>28</v>
      </c>
      <c r="S144" t="str">
        <f>_xlfn.TEXTBEFORE(R144,"/")</f>
        <v>technology</v>
      </c>
      <c r="T144" t="str">
        <f>_xlfn.TEXTAFTER(R144,"/")</f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$E145/$D145</f>
        <v>1.355925925925926</v>
      </c>
      <c r="G145" t="s">
        <v>20</v>
      </c>
      <c r="H145">
        <v>70</v>
      </c>
      <c r="I145">
        <f>IF($E145 = 0, ROUND($I145 =0,0),ROUND($E145/$H145,2))</f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((($L145/60)/60)/24)+DATE(1970,1,1)</f>
        <v>40357.208333333336</v>
      </c>
      <c r="O145" s="9">
        <f>((($M145/60)/60)/24)+DATE(1970,1,1)</f>
        <v>40377.208333333336</v>
      </c>
      <c r="P145" t="b">
        <v>0</v>
      </c>
      <c r="Q145" t="b">
        <v>0</v>
      </c>
      <c r="R145" t="s">
        <v>60</v>
      </c>
      <c r="S145" t="str">
        <f>_xlfn.TEXTBEFORE(R145,"/")</f>
        <v>music</v>
      </c>
      <c r="T145" t="str">
        <f>_xlfn.TEXTAFTER(R145,"/")</f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$E146/$D146</f>
        <v>1.2909999999999999</v>
      </c>
      <c r="G146" t="s">
        <v>20</v>
      </c>
      <c r="H146">
        <v>135</v>
      </c>
      <c r="I146">
        <f>IF($E146 = 0, ROUND($I146 =0,0),ROUND($E146/$H146,2))</f>
        <v>86.07</v>
      </c>
      <c r="J146" t="s">
        <v>21</v>
      </c>
      <c r="K146" t="s">
        <v>22</v>
      </c>
      <c r="L146">
        <v>1560747600</v>
      </c>
      <c r="M146">
        <v>1561438800</v>
      </c>
      <c r="N146" s="9">
        <f>((($L146/60)/60)/24)+DATE(1970,1,1)</f>
        <v>43633.208333333328</v>
      </c>
      <c r="O146" s="9">
        <f>((($M146/60)/60)/24)+DATE(1970,1,1)</f>
        <v>43641.208333333328</v>
      </c>
      <c r="P146" t="b">
        <v>0</v>
      </c>
      <c r="Q146" t="b">
        <v>0</v>
      </c>
      <c r="R146" t="s">
        <v>33</v>
      </c>
      <c r="S146" t="str">
        <f>_xlfn.TEXTBEFORE(R146,"/")</f>
        <v>theater</v>
      </c>
      <c r="T146" t="str">
        <f>_xlfn.TEXTAFTER(R146,"/")</f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$E147/$D147</f>
        <v>2.3651200000000001</v>
      </c>
      <c r="G147" t="s">
        <v>20</v>
      </c>
      <c r="H147">
        <v>768</v>
      </c>
      <c r="I147">
        <f>IF($E147 = 0, ROUND($I147 =0,0),ROUND($E147/$H147,2))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9">
        <f>((($L147/60)/60)/24)+DATE(1970,1,1)</f>
        <v>41889.208333333336</v>
      </c>
      <c r="O147" s="9">
        <f>((($M147/60)/60)/24)+DATE(1970,1,1)</f>
        <v>41894.208333333336</v>
      </c>
      <c r="P147" t="b">
        <v>0</v>
      </c>
      <c r="Q147" t="b">
        <v>0</v>
      </c>
      <c r="R147" t="s">
        <v>65</v>
      </c>
      <c r="S147" t="str">
        <f>_xlfn.TEXTBEFORE(R147,"/")</f>
        <v>technology</v>
      </c>
      <c r="T147" t="str">
        <f>_xlfn.TEXTAFTER(R147,"/")</f>
        <v>wearables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$E148/$D148</f>
        <v>0.17249999999999999</v>
      </c>
      <c r="G148" t="s">
        <v>74</v>
      </c>
      <c r="H148">
        <v>51</v>
      </c>
      <c r="I148">
        <f>IF($E148 = 0, ROUND($I148 =0,0),ROUND($E148/$H148,2))</f>
        <v>29.76</v>
      </c>
      <c r="J148" t="s">
        <v>21</v>
      </c>
      <c r="K148" t="s">
        <v>22</v>
      </c>
      <c r="L148">
        <v>1320732000</v>
      </c>
      <c r="M148">
        <v>1322460000</v>
      </c>
      <c r="N148" s="9">
        <f>((($L148/60)/60)/24)+DATE(1970,1,1)</f>
        <v>40855.25</v>
      </c>
      <c r="O148" s="9">
        <f>((($M148/60)/60)/24)+DATE(1970,1,1)</f>
        <v>40875.25</v>
      </c>
      <c r="P148" t="b">
        <v>0</v>
      </c>
      <c r="Q148" t="b">
        <v>0</v>
      </c>
      <c r="R148" t="s">
        <v>33</v>
      </c>
      <c r="S148" t="str">
        <f>_xlfn.TEXTBEFORE(R148,"/")</f>
        <v>theater</v>
      </c>
      <c r="T148" t="str">
        <f>_xlfn.TEXTAFTER(R148,"/")</f>
        <v>plays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$E149/$D149</f>
        <v>1.1249397590361445</v>
      </c>
      <c r="G149" t="s">
        <v>20</v>
      </c>
      <c r="H149">
        <v>199</v>
      </c>
      <c r="I149">
        <f>IF($E149 = 0, ROUND($I149 =0,0),ROUND($E149/$H149,2))</f>
        <v>46.92</v>
      </c>
      <c r="J149" t="s">
        <v>21</v>
      </c>
      <c r="K149" t="s">
        <v>22</v>
      </c>
      <c r="L149">
        <v>1465794000</v>
      </c>
      <c r="M149">
        <v>1466312400</v>
      </c>
      <c r="N149" s="9">
        <f>((($L149/60)/60)/24)+DATE(1970,1,1)</f>
        <v>42534.208333333328</v>
      </c>
      <c r="O149" s="9">
        <f>((($M149/60)/60)/24)+DATE(1970,1,1)</f>
        <v>42540.208333333328</v>
      </c>
      <c r="P149" t="b">
        <v>0</v>
      </c>
      <c r="Q149" t="b">
        <v>1</v>
      </c>
      <c r="R149" t="s">
        <v>33</v>
      </c>
      <c r="S149" t="str">
        <f>_xlfn.TEXTBEFORE(R149,"/")</f>
        <v>theater</v>
      </c>
      <c r="T149" t="str">
        <f>_xlfn.TEXTAFTER(R149,"/")</f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$E150/$D150</f>
        <v>1.2102150537634409</v>
      </c>
      <c r="G150" t="s">
        <v>20</v>
      </c>
      <c r="H150">
        <v>107</v>
      </c>
      <c r="I150">
        <f>IF($E150 = 0, ROUND($I150 =0,0),ROUND($E150/$H150,2))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9">
        <f>((($L150/60)/60)/24)+DATE(1970,1,1)</f>
        <v>42941.208333333328</v>
      </c>
      <c r="O150" s="9">
        <f>((($M150/60)/60)/24)+DATE(1970,1,1)</f>
        <v>42950.208333333328</v>
      </c>
      <c r="P150" t="b">
        <v>0</v>
      </c>
      <c r="Q150" t="b">
        <v>0</v>
      </c>
      <c r="R150" t="s">
        <v>65</v>
      </c>
      <c r="S150" t="str">
        <f>_xlfn.TEXTBEFORE(R150,"/")</f>
        <v>technology</v>
      </c>
      <c r="T150" t="str">
        <f>_xlfn.TEXTAFTER(R150,"/")</f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$E151/$D151</f>
        <v>2.1987096774193549</v>
      </c>
      <c r="G151" t="s">
        <v>20</v>
      </c>
      <c r="H151">
        <v>195</v>
      </c>
      <c r="I151">
        <f>IF($E151 = 0, ROUND($I151 =0,0),ROUND($E151/$H151,2))</f>
        <v>69.91</v>
      </c>
      <c r="J151" t="s">
        <v>21</v>
      </c>
      <c r="K151" t="s">
        <v>22</v>
      </c>
      <c r="L151">
        <v>1357020000</v>
      </c>
      <c r="M151">
        <v>1361512800</v>
      </c>
      <c r="N151" s="9">
        <f>((($L151/60)/60)/24)+DATE(1970,1,1)</f>
        <v>41275.25</v>
      </c>
      <c r="O151" s="9">
        <f>((($M151/60)/60)/24)+DATE(1970,1,1)</f>
        <v>41327.25</v>
      </c>
      <c r="P151" t="b">
        <v>0</v>
      </c>
      <c r="Q151" t="b">
        <v>0</v>
      </c>
      <c r="R151" t="s">
        <v>60</v>
      </c>
      <c r="S151" t="str">
        <f>_xlfn.TEXTBEFORE(R151,"/")</f>
        <v>music</v>
      </c>
      <c r="T151" t="str">
        <f>_xlfn.TEXTAFTER(R151,"/")</f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$E152/$D152</f>
        <v>0.01</v>
      </c>
      <c r="G152" t="s">
        <v>14</v>
      </c>
      <c r="H152">
        <v>1</v>
      </c>
      <c r="I152">
        <f>IF($E152 = 0, ROUND($I152 =0,0),ROUND($E152/$H152,2))</f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((($L152/60)/60)/24)+DATE(1970,1,1)</f>
        <v>43450.25</v>
      </c>
      <c r="O152" s="9">
        <f>((($M152/60)/60)/24)+DATE(1970,1,1)</f>
        <v>43451.25</v>
      </c>
      <c r="P152" t="b">
        <v>0</v>
      </c>
      <c r="Q152" t="b">
        <v>0</v>
      </c>
      <c r="R152" t="s">
        <v>23</v>
      </c>
      <c r="S152" t="str">
        <f>_xlfn.TEXTBEFORE(R152,"/")</f>
        <v>music</v>
      </c>
      <c r="T152" t="str">
        <f>_xlfn.TEXTAFTER(R152,"/")</f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$E153/$D153</f>
        <v>0.64166909620991253</v>
      </c>
      <c r="G153" t="s">
        <v>14</v>
      </c>
      <c r="H153">
        <v>1467</v>
      </c>
      <c r="I153">
        <f>IF($E153 = 0, ROUND($I153 =0,0),ROUND($E153/$H153,2))</f>
        <v>60.01</v>
      </c>
      <c r="J153" t="s">
        <v>21</v>
      </c>
      <c r="K153" t="s">
        <v>22</v>
      </c>
      <c r="L153">
        <v>1402290000</v>
      </c>
      <c r="M153">
        <v>1406696400</v>
      </c>
      <c r="N153" s="9">
        <f>((($L153/60)/60)/24)+DATE(1970,1,1)</f>
        <v>41799.208333333336</v>
      </c>
      <c r="O153" s="9">
        <f>((($M153/60)/60)/24)+DATE(1970,1,1)</f>
        <v>41850.208333333336</v>
      </c>
      <c r="P153" t="b">
        <v>0</v>
      </c>
      <c r="Q153" t="b">
        <v>0</v>
      </c>
      <c r="R153" t="s">
        <v>50</v>
      </c>
      <c r="S153" t="str">
        <f>_xlfn.TEXTBEFORE(R153,"/")</f>
        <v>music</v>
      </c>
      <c r="T153" t="str">
        <f>_xlfn.TEXTAFTER(R153,"/")</f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$E154/$D154</f>
        <v>4.2306746987951804</v>
      </c>
      <c r="G154" t="s">
        <v>20</v>
      </c>
      <c r="H154">
        <v>3376</v>
      </c>
      <c r="I154">
        <f>IF($E154 = 0, ROUND($I154 =0,0),ROUND($E154/$H154,2))</f>
        <v>52.01</v>
      </c>
      <c r="J154" t="s">
        <v>21</v>
      </c>
      <c r="K154" t="s">
        <v>22</v>
      </c>
      <c r="L154">
        <v>1487311200</v>
      </c>
      <c r="M154">
        <v>1487916000</v>
      </c>
      <c r="N154" s="9">
        <f>((($L154/60)/60)/24)+DATE(1970,1,1)</f>
        <v>42783.25</v>
      </c>
      <c r="O154" s="9">
        <f>((($M154/60)/60)/24)+DATE(1970,1,1)</f>
        <v>42790.25</v>
      </c>
      <c r="P154" t="b">
        <v>0</v>
      </c>
      <c r="Q154" t="b">
        <v>0</v>
      </c>
      <c r="R154" t="s">
        <v>60</v>
      </c>
      <c r="S154" t="str">
        <f>_xlfn.TEXTBEFORE(R154,"/")</f>
        <v>music</v>
      </c>
      <c r="T154" t="str">
        <f>_xlfn.TEXTAFTER(R154,"/")</f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$E155/$D155</f>
        <v>0.92984160506863778</v>
      </c>
      <c r="G155" t="s">
        <v>14</v>
      </c>
      <c r="H155">
        <v>5681</v>
      </c>
      <c r="I155">
        <f>IF($E155 = 0, ROUND($I155 =0,0),ROUND($E155/$H155,2))</f>
        <v>31</v>
      </c>
      <c r="J155" t="s">
        <v>21</v>
      </c>
      <c r="K155" t="s">
        <v>22</v>
      </c>
      <c r="L155">
        <v>1350622800</v>
      </c>
      <c r="M155">
        <v>1351141200</v>
      </c>
      <c r="N155" s="9">
        <f>((($L155/60)/60)/24)+DATE(1970,1,1)</f>
        <v>41201.208333333336</v>
      </c>
      <c r="O155" s="9">
        <f>((($M155/60)/60)/24)+DATE(1970,1,1)</f>
        <v>41207.208333333336</v>
      </c>
      <c r="P155" t="b">
        <v>0</v>
      </c>
      <c r="Q155" t="b">
        <v>0</v>
      </c>
      <c r="R155" t="s">
        <v>33</v>
      </c>
      <c r="S155" t="str">
        <f>_xlfn.TEXTBEFORE(R155,"/")</f>
        <v>theater</v>
      </c>
      <c r="T155" t="str">
        <f>_xlfn.TEXTAFTER(R155,"/")</f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$E156/$D156</f>
        <v>0.58756567425569173</v>
      </c>
      <c r="G156" t="s">
        <v>14</v>
      </c>
      <c r="H156">
        <v>1059</v>
      </c>
      <c r="I156">
        <f>IF($E156 = 0, ROUND($I156 =0,0),ROUND($E156/$H156,2))</f>
        <v>95.04</v>
      </c>
      <c r="J156" t="s">
        <v>21</v>
      </c>
      <c r="K156" t="s">
        <v>22</v>
      </c>
      <c r="L156">
        <v>1463029200</v>
      </c>
      <c r="M156">
        <v>1465016400</v>
      </c>
      <c r="N156" s="9">
        <f>((($L156/60)/60)/24)+DATE(1970,1,1)</f>
        <v>42502.208333333328</v>
      </c>
      <c r="O156" s="9">
        <f>((($M156/60)/60)/24)+DATE(1970,1,1)</f>
        <v>42525.208333333328</v>
      </c>
      <c r="P156" t="b">
        <v>0</v>
      </c>
      <c r="Q156" t="b">
        <v>1</v>
      </c>
      <c r="R156" t="s">
        <v>60</v>
      </c>
      <c r="S156" t="str">
        <f>_xlfn.TEXTBEFORE(R156,"/")</f>
        <v>music</v>
      </c>
      <c r="T156" t="str">
        <f>_xlfn.TEXTAFTER(R156,"/")</f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$E157/$D157</f>
        <v>0.65022222222222226</v>
      </c>
      <c r="G157" t="s">
        <v>14</v>
      </c>
      <c r="H157">
        <v>1194</v>
      </c>
      <c r="I157">
        <f>IF($E157 = 0, ROUND($I157 =0,0),ROUND($E157/$H157,2))</f>
        <v>75.97</v>
      </c>
      <c r="J157" t="s">
        <v>21</v>
      </c>
      <c r="K157" t="s">
        <v>22</v>
      </c>
      <c r="L157">
        <v>1269493200</v>
      </c>
      <c r="M157">
        <v>1270789200</v>
      </c>
      <c r="N157" s="9">
        <f>((($L157/60)/60)/24)+DATE(1970,1,1)</f>
        <v>40262.208333333336</v>
      </c>
      <c r="O157" s="9">
        <f>((($M157/60)/60)/24)+DATE(1970,1,1)</f>
        <v>40277.208333333336</v>
      </c>
      <c r="P157" t="b">
        <v>0</v>
      </c>
      <c r="Q157" t="b">
        <v>0</v>
      </c>
      <c r="R157" t="s">
        <v>33</v>
      </c>
      <c r="S157" t="str">
        <f>_xlfn.TEXTBEFORE(R157,"/")</f>
        <v>theater</v>
      </c>
      <c r="T157" t="str">
        <f>_xlfn.TEXTAFTER(R157,"/")</f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$E158/$D158</f>
        <v>0.73939560439560437</v>
      </c>
      <c r="G158" t="s">
        <v>74</v>
      </c>
      <c r="H158">
        <v>379</v>
      </c>
      <c r="I158">
        <f>IF($E158 = 0, ROUND($I158 =0,0),ROUND($E158/$H158,2))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9">
        <f>((($L158/60)/60)/24)+DATE(1970,1,1)</f>
        <v>43743.208333333328</v>
      </c>
      <c r="O158" s="9">
        <f>((($M158/60)/60)/24)+DATE(1970,1,1)</f>
        <v>43767.208333333328</v>
      </c>
      <c r="P158" t="b">
        <v>0</v>
      </c>
      <c r="Q158" t="b">
        <v>0</v>
      </c>
      <c r="R158" t="s">
        <v>23</v>
      </c>
      <c r="S158" t="str">
        <f>_xlfn.TEXTBEFORE(R158,"/")</f>
        <v>music</v>
      </c>
      <c r="T158" t="str">
        <f>_xlfn.TEXTAFTER(R158,"/")</f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$E159/$D159</f>
        <v>0.52666666666666662</v>
      </c>
      <c r="G159" t="s">
        <v>14</v>
      </c>
      <c r="H159">
        <v>30</v>
      </c>
      <c r="I159">
        <f>IF($E159 = 0, ROUND($I159 =0,0),ROUND($E159/$H159,2))</f>
        <v>73.73</v>
      </c>
      <c r="J159" t="s">
        <v>26</v>
      </c>
      <c r="K159" t="s">
        <v>27</v>
      </c>
      <c r="L159">
        <v>1388383200</v>
      </c>
      <c r="M159">
        <v>1389420000</v>
      </c>
      <c r="N159" s="9">
        <f>((($L159/60)/60)/24)+DATE(1970,1,1)</f>
        <v>41638.25</v>
      </c>
      <c r="O159" s="9">
        <f>((($M159/60)/60)/24)+DATE(1970,1,1)</f>
        <v>41650.25</v>
      </c>
      <c r="P159" t="b">
        <v>0</v>
      </c>
      <c r="Q159" t="b">
        <v>0</v>
      </c>
      <c r="R159" t="s">
        <v>122</v>
      </c>
      <c r="S159" t="str">
        <f>_xlfn.TEXTBEFORE(R159,"/")</f>
        <v>photography</v>
      </c>
      <c r="T159" t="str">
        <f>_xlfn.TEXTAFTER(R159,"/")</f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$E160/$D160</f>
        <v>2.2095238095238097</v>
      </c>
      <c r="G160" t="s">
        <v>20</v>
      </c>
      <c r="H160">
        <v>41</v>
      </c>
      <c r="I160">
        <f>IF($E160 = 0, ROUND($I160 =0,0),ROUND($E160/$H160,2))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9">
        <f>((($L160/60)/60)/24)+DATE(1970,1,1)</f>
        <v>42346.25</v>
      </c>
      <c r="O160" s="9">
        <f>((($M160/60)/60)/24)+DATE(1970,1,1)</f>
        <v>42347.25</v>
      </c>
      <c r="P160" t="b">
        <v>0</v>
      </c>
      <c r="Q160" t="b">
        <v>0</v>
      </c>
      <c r="R160" t="s">
        <v>23</v>
      </c>
      <c r="S160" t="str">
        <f>_xlfn.TEXTBEFORE(R160,"/")</f>
        <v>music</v>
      </c>
      <c r="T160" t="str">
        <f>_xlfn.TEXTAFTER(R160,"/")</f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$E161/$D161</f>
        <v>1.0001150627615063</v>
      </c>
      <c r="G161" t="s">
        <v>20</v>
      </c>
      <c r="H161">
        <v>1821</v>
      </c>
      <c r="I161">
        <f>IF($E161 = 0, ROUND($I161 =0,0),ROUND($E161/$H161,2))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9">
        <f>((($L161/60)/60)/24)+DATE(1970,1,1)</f>
        <v>43551.208333333328</v>
      </c>
      <c r="O161" s="9">
        <f>((($M161/60)/60)/24)+DATE(1970,1,1)</f>
        <v>43569.208333333328</v>
      </c>
      <c r="P161" t="b">
        <v>0</v>
      </c>
      <c r="Q161" t="b">
        <v>1</v>
      </c>
      <c r="R161" t="s">
        <v>33</v>
      </c>
      <c r="S161" t="str">
        <f>_xlfn.TEXTBEFORE(R161,"/")</f>
        <v>theater</v>
      </c>
      <c r="T161" t="str">
        <f>_xlfn.TEXTAFTER(R161,"/")</f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$E162/$D162</f>
        <v>1.6231249999999999</v>
      </c>
      <c r="G162" t="s">
        <v>20</v>
      </c>
      <c r="H162">
        <v>164</v>
      </c>
      <c r="I162">
        <f>IF($E162 = 0, ROUND($I162 =0,0),ROUND($E162/$H162,2))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9">
        <f>((($L162/60)/60)/24)+DATE(1970,1,1)</f>
        <v>43582.208333333328</v>
      </c>
      <c r="O162" s="9">
        <f>((($M162/60)/60)/24)+DATE(1970,1,1)</f>
        <v>43598.208333333328</v>
      </c>
      <c r="P162" t="b">
        <v>0</v>
      </c>
      <c r="Q162" t="b">
        <v>0</v>
      </c>
      <c r="R162" t="s">
        <v>65</v>
      </c>
      <c r="S162" t="str">
        <f>_xlfn.TEXTBEFORE(R162,"/")</f>
        <v>technology</v>
      </c>
      <c r="T162" t="str">
        <f>_xlfn.TEXTAFTER(R162,"/")</f>
        <v>wearables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$E163/$D163</f>
        <v>0.78181818181818186</v>
      </c>
      <c r="G163" t="s">
        <v>14</v>
      </c>
      <c r="H163">
        <v>75</v>
      </c>
      <c r="I163">
        <f>IF($E163 = 0, ROUND($I163 =0,0),ROUND($E163/$H163,2))</f>
        <v>57.33</v>
      </c>
      <c r="J163" t="s">
        <v>21</v>
      </c>
      <c r="K163" t="s">
        <v>22</v>
      </c>
      <c r="L163">
        <v>1442984400</v>
      </c>
      <c r="M163">
        <v>1443502800</v>
      </c>
      <c r="N163" s="9">
        <f>((($L163/60)/60)/24)+DATE(1970,1,1)</f>
        <v>42270.208333333328</v>
      </c>
      <c r="O163" s="9">
        <f>((($M163/60)/60)/24)+DATE(1970,1,1)</f>
        <v>42276.208333333328</v>
      </c>
      <c r="P163" t="b">
        <v>0</v>
      </c>
      <c r="Q163" t="b">
        <v>1</v>
      </c>
      <c r="R163" t="s">
        <v>28</v>
      </c>
      <c r="S163" t="str">
        <f>_xlfn.TEXTBEFORE(R163,"/")</f>
        <v>technology</v>
      </c>
      <c r="T163" t="str">
        <f>_xlfn.TEXTAFTER(R163,"/")</f>
        <v>web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$E164/$D164</f>
        <v>1.4973770491803278</v>
      </c>
      <c r="G164" t="s">
        <v>20</v>
      </c>
      <c r="H164">
        <v>157</v>
      </c>
      <c r="I164">
        <f>IF($E164 = 0, ROUND($I164 =0,0),ROUND($E164/$H164,2))</f>
        <v>58.18</v>
      </c>
      <c r="J164" t="s">
        <v>98</v>
      </c>
      <c r="K164" t="s">
        <v>99</v>
      </c>
      <c r="L164">
        <v>1544248800</v>
      </c>
      <c r="M164">
        <v>1546840800</v>
      </c>
      <c r="N164" s="9">
        <f>((($L164/60)/60)/24)+DATE(1970,1,1)</f>
        <v>43442.25</v>
      </c>
      <c r="O164" s="9">
        <f>((($M164/60)/60)/24)+DATE(1970,1,1)</f>
        <v>43472.25</v>
      </c>
      <c r="P164" t="b">
        <v>0</v>
      </c>
      <c r="Q164" t="b">
        <v>0</v>
      </c>
      <c r="R164" t="s">
        <v>23</v>
      </c>
      <c r="S164" t="str">
        <f>_xlfn.TEXTBEFORE(R164,"/")</f>
        <v>music</v>
      </c>
      <c r="T164" t="str">
        <f>_xlfn.TEXTAFTER(R164,"/")</f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$E165/$D165</f>
        <v>2.5325714285714285</v>
      </c>
      <c r="G165" t="s">
        <v>20</v>
      </c>
      <c r="H165">
        <v>246</v>
      </c>
      <c r="I165">
        <f>IF($E165 = 0, ROUND($I165 =0,0),ROUND($E165/$H165,2))</f>
        <v>36.03</v>
      </c>
      <c r="J165" t="s">
        <v>21</v>
      </c>
      <c r="K165" t="s">
        <v>22</v>
      </c>
      <c r="L165">
        <v>1508475600</v>
      </c>
      <c r="M165">
        <v>1512712800</v>
      </c>
      <c r="N165" s="9">
        <f>((($L165/60)/60)/24)+DATE(1970,1,1)</f>
        <v>43028.208333333328</v>
      </c>
      <c r="O165" s="9">
        <f>((($M165/60)/60)/24)+DATE(1970,1,1)</f>
        <v>43077.25</v>
      </c>
      <c r="P165" t="b">
        <v>0</v>
      </c>
      <c r="Q165" t="b">
        <v>1</v>
      </c>
      <c r="R165" t="s">
        <v>122</v>
      </c>
      <c r="S165" t="str">
        <f>_xlfn.TEXTBEFORE(R165,"/")</f>
        <v>photography</v>
      </c>
      <c r="T165" t="str">
        <f>_xlfn.TEXTAFTER(R165,"/")</f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$E166/$D166</f>
        <v>1.0016943521594683</v>
      </c>
      <c r="G166" t="s">
        <v>20</v>
      </c>
      <c r="H166">
        <v>1396</v>
      </c>
      <c r="I166">
        <f>IF($E166 = 0, ROUND($I166 =0,0),ROUND($E166/$H166,2))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9">
        <f>((($L166/60)/60)/24)+DATE(1970,1,1)</f>
        <v>43016.208333333328</v>
      </c>
      <c r="O166" s="9">
        <f>((($M166/60)/60)/24)+DATE(1970,1,1)</f>
        <v>43017.208333333328</v>
      </c>
      <c r="P166" t="b">
        <v>0</v>
      </c>
      <c r="Q166" t="b">
        <v>0</v>
      </c>
      <c r="R166" t="s">
        <v>33</v>
      </c>
      <c r="S166" t="str">
        <f>_xlfn.TEXTBEFORE(R166,"/")</f>
        <v>theater</v>
      </c>
      <c r="T166" t="str">
        <f>_xlfn.TEXTAFTER(R166,"/")</f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$E167/$D167</f>
        <v>1.2199004424778761</v>
      </c>
      <c r="G167" t="s">
        <v>20</v>
      </c>
      <c r="H167">
        <v>2506</v>
      </c>
      <c r="I167">
        <f>IF($E167 = 0, ROUND($I167 =0,0),ROUND($E167/$H167,2))</f>
        <v>44.01</v>
      </c>
      <c r="J167" t="s">
        <v>21</v>
      </c>
      <c r="K167" t="s">
        <v>22</v>
      </c>
      <c r="L167">
        <v>1501563600</v>
      </c>
      <c r="M167">
        <v>1504328400</v>
      </c>
      <c r="N167" s="9">
        <f>((($L167/60)/60)/24)+DATE(1970,1,1)</f>
        <v>42948.208333333328</v>
      </c>
      <c r="O167" s="9">
        <f>((($M167/60)/60)/24)+DATE(1970,1,1)</f>
        <v>42980.208333333328</v>
      </c>
      <c r="P167" t="b">
        <v>0</v>
      </c>
      <c r="Q167" t="b">
        <v>0</v>
      </c>
      <c r="R167" t="s">
        <v>28</v>
      </c>
      <c r="S167" t="str">
        <f>_xlfn.TEXTBEFORE(R167,"/")</f>
        <v>technology</v>
      </c>
      <c r="T167" t="str">
        <f>_xlfn.TEXTAFTER(R167,"/")</f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$E168/$D168</f>
        <v>1.3713265306122449</v>
      </c>
      <c r="G168" t="s">
        <v>20</v>
      </c>
      <c r="H168">
        <v>244</v>
      </c>
      <c r="I168">
        <f>IF($E168 = 0, ROUND($I168 =0,0),ROUND($E168/$H168,2))</f>
        <v>55.08</v>
      </c>
      <c r="J168" t="s">
        <v>21</v>
      </c>
      <c r="K168" t="s">
        <v>22</v>
      </c>
      <c r="L168">
        <v>1292997600</v>
      </c>
      <c r="M168">
        <v>1293343200</v>
      </c>
      <c r="N168" s="9">
        <f>((($L168/60)/60)/24)+DATE(1970,1,1)</f>
        <v>40534.25</v>
      </c>
      <c r="O168" s="9">
        <f>((($M168/60)/60)/24)+DATE(1970,1,1)</f>
        <v>40538.25</v>
      </c>
      <c r="P168" t="b">
        <v>0</v>
      </c>
      <c r="Q168" t="b">
        <v>0</v>
      </c>
      <c r="R168" t="s">
        <v>122</v>
      </c>
      <c r="S168" t="str">
        <f>_xlfn.TEXTBEFORE(R168,"/")</f>
        <v>photography</v>
      </c>
      <c r="T168" t="str">
        <f>_xlfn.TEXTAFTER(R168,"/")</f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$E169/$D169</f>
        <v>4.155384615384615</v>
      </c>
      <c r="G169" t="s">
        <v>20</v>
      </c>
      <c r="H169">
        <v>146</v>
      </c>
      <c r="I169">
        <f>IF($E169 = 0, ROUND($I169 =0,0),ROUND($E169/$H169,2))</f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((($L169/60)/60)/24)+DATE(1970,1,1)</f>
        <v>41435.208333333336</v>
      </c>
      <c r="O169" s="9">
        <f>((($M169/60)/60)/24)+DATE(1970,1,1)</f>
        <v>41445.208333333336</v>
      </c>
      <c r="P169" t="b">
        <v>0</v>
      </c>
      <c r="Q169" t="b">
        <v>0</v>
      </c>
      <c r="R169" t="s">
        <v>33</v>
      </c>
      <c r="S169" t="str">
        <f>_xlfn.TEXTBEFORE(R169,"/")</f>
        <v>theater</v>
      </c>
      <c r="T169" t="str">
        <f>_xlfn.TEXTAFTER(R169,"/")</f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$E170/$D170</f>
        <v>0.3130913348946136</v>
      </c>
      <c r="G170" t="s">
        <v>14</v>
      </c>
      <c r="H170">
        <v>955</v>
      </c>
      <c r="I170">
        <f>IF($E170 = 0, ROUND($I170 =0,0),ROUND($E170/$H170,2))</f>
        <v>42</v>
      </c>
      <c r="J170" t="s">
        <v>36</v>
      </c>
      <c r="K170" t="s">
        <v>37</v>
      </c>
      <c r="L170">
        <v>1550815200</v>
      </c>
      <c r="M170">
        <v>1552798800</v>
      </c>
      <c r="N170" s="9">
        <f>((($L170/60)/60)/24)+DATE(1970,1,1)</f>
        <v>43518.25</v>
      </c>
      <c r="O170" s="9">
        <f>((($M170/60)/60)/24)+DATE(1970,1,1)</f>
        <v>43541.208333333328</v>
      </c>
      <c r="P170" t="b">
        <v>0</v>
      </c>
      <c r="Q170" t="b">
        <v>1</v>
      </c>
      <c r="R170" t="s">
        <v>60</v>
      </c>
      <c r="S170" t="str">
        <f>_xlfn.TEXTBEFORE(R170,"/")</f>
        <v>music</v>
      </c>
      <c r="T170" t="str">
        <f>_xlfn.TEXTAFTER(R170,"/")</f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$E171/$D171</f>
        <v>4.240815450643777</v>
      </c>
      <c r="G171" t="s">
        <v>20</v>
      </c>
      <c r="H171">
        <v>1267</v>
      </c>
      <c r="I171">
        <f>IF($E171 = 0, ROUND($I171 =0,0),ROUND($E171/$H171,2))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9">
        <f>((($L171/60)/60)/24)+DATE(1970,1,1)</f>
        <v>41077.208333333336</v>
      </c>
      <c r="O171" s="9">
        <f>((($M171/60)/60)/24)+DATE(1970,1,1)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_xlfn.TEXTBEFORE(R171,"/")</f>
        <v>film &amp; video</v>
      </c>
      <c r="T171" t="str">
        <f>_xlfn.TEXTAFTER(R171,"/")</f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$E172/$D172</f>
        <v>2.9388623072833599E-2</v>
      </c>
      <c r="G172" t="s">
        <v>14</v>
      </c>
      <c r="H172">
        <v>67</v>
      </c>
      <c r="I172">
        <f>IF($E172 = 0, ROUND($I172 =0,0),ROUND($E172/$H172,2))</f>
        <v>82.51</v>
      </c>
      <c r="J172" t="s">
        <v>21</v>
      </c>
      <c r="K172" t="s">
        <v>22</v>
      </c>
      <c r="L172">
        <v>1501736400</v>
      </c>
      <c r="M172">
        <v>1502341200</v>
      </c>
      <c r="N172" s="9">
        <f>((($L172/60)/60)/24)+DATE(1970,1,1)</f>
        <v>42950.208333333328</v>
      </c>
      <c r="O172" s="9">
        <f>((($M172/60)/60)/24)+DATE(1970,1,1)</f>
        <v>42957.208333333328</v>
      </c>
      <c r="P172" t="b">
        <v>0</v>
      </c>
      <c r="Q172" t="b">
        <v>0</v>
      </c>
      <c r="R172" t="s">
        <v>60</v>
      </c>
      <c r="S172" t="str">
        <f>_xlfn.TEXTBEFORE(R172,"/")</f>
        <v>music</v>
      </c>
      <c r="T172" t="str">
        <f>_xlfn.TEXTAFTER(R172,"/")</f>
        <v>indie rock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$E173/$D173</f>
        <v>0.1063265306122449</v>
      </c>
      <c r="G173" t="s">
        <v>14</v>
      </c>
      <c r="H173">
        <v>5</v>
      </c>
      <c r="I173">
        <f>IF($E173 = 0, ROUND($I173 =0,0),ROUND($E173/$H173,2))</f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((($L173/60)/60)/24)+DATE(1970,1,1)</f>
        <v>41718.208333333336</v>
      </c>
      <c r="O173" s="9">
        <f>((($M173/60)/60)/24)+DATE(1970,1,1)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_xlfn.TEXTBEFORE(R173,"/")</f>
        <v>publishing</v>
      </c>
      <c r="T173" t="str">
        <f>_xlfn.TEXTAFTER(R173,"/")</f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$E174/$D174</f>
        <v>0.82874999999999999</v>
      </c>
      <c r="G174" t="s">
        <v>14</v>
      </c>
      <c r="H174">
        <v>26</v>
      </c>
      <c r="I174">
        <f>IF($E174 = 0, ROUND($I174 =0,0),ROUND($E174/$H174,2))</f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((($L174/60)/60)/24)+DATE(1970,1,1)</f>
        <v>41839.208333333336</v>
      </c>
      <c r="O174" s="9">
        <f>((($M174/60)/60)/24)+DATE(1970,1,1)</f>
        <v>41854.208333333336</v>
      </c>
      <c r="P174" t="b">
        <v>0</v>
      </c>
      <c r="Q174" t="b">
        <v>1</v>
      </c>
      <c r="R174" t="s">
        <v>42</v>
      </c>
      <c r="S174" t="str">
        <f>_xlfn.TEXTBEFORE(R174,"/")</f>
        <v>film &amp; video</v>
      </c>
      <c r="T174" t="str">
        <f>_xlfn.TEXTAFTER(R174,"/")</f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$E175/$D175</f>
        <v>1.6301447776628748</v>
      </c>
      <c r="G175" t="s">
        <v>20</v>
      </c>
      <c r="H175">
        <v>1561</v>
      </c>
      <c r="I175">
        <f>IF($E175 = 0, ROUND($I175 =0,0),ROUND($E175/$H175,2))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9">
        <f>((($L175/60)/60)/24)+DATE(1970,1,1)</f>
        <v>41412.208333333336</v>
      </c>
      <c r="O175" s="9">
        <f>((($M175/60)/60)/24)+DATE(1970,1,1)</f>
        <v>41418.208333333336</v>
      </c>
      <c r="P175" t="b">
        <v>0</v>
      </c>
      <c r="Q175" t="b">
        <v>0</v>
      </c>
      <c r="R175" t="s">
        <v>33</v>
      </c>
      <c r="S175" t="str">
        <f>_xlfn.TEXTBEFORE(R175,"/")</f>
        <v>theater</v>
      </c>
      <c r="T175" t="str">
        <f>_xlfn.TEXTAFTER(R175,"/")</f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$E176/$D176</f>
        <v>8.9466666666666672</v>
      </c>
      <c r="G176" t="s">
        <v>20</v>
      </c>
      <c r="H176">
        <v>48</v>
      </c>
      <c r="I176">
        <f>IF($E176 = 0, ROUND($I176 =0,0),ROUND($E176/$H176,2))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9">
        <f>((($L176/60)/60)/24)+DATE(1970,1,1)</f>
        <v>42282.208333333328</v>
      </c>
      <c r="O176" s="9">
        <f>((($M176/60)/60)/24)+DATE(1970,1,1)</f>
        <v>42283.208333333328</v>
      </c>
      <c r="P176" t="b">
        <v>0</v>
      </c>
      <c r="Q176" t="b">
        <v>1</v>
      </c>
      <c r="R176" t="s">
        <v>65</v>
      </c>
      <c r="S176" t="str">
        <f>_xlfn.TEXTBEFORE(R176,"/")</f>
        <v>technology</v>
      </c>
      <c r="T176" t="str">
        <f>_xlfn.TEXTAFTER(R176,"/")</f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$E177/$D177</f>
        <v>0.26191501103752757</v>
      </c>
      <c r="G177" t="s">
        <v>14</v>
      </c>
      <c r="H177">
        <v>1130</v>
      </c>
      <c r="I177">
        <f>IF($E177 = 0, ROUND($I177 =0,0),ROUND($E177/$H177,2))</f>
        <v>42</v>
      </c>
      <c r="J177" t="s">
        <v>21</v>
      </c>
      <c r="K177" t="s">
        <v>22</v>
      </c>
      <c r="L177">
        <v>1472619600</v>
      </c>
      <c r="M177">
        <v>1474261200</v>
      </c>
      <c r="N177" s="9">
        <f>((($L177/60)/60)/24)+DATE(1970,1,1)</f>
        <v>42613.208333333328</v>
      </c>
      <c r="O177" s="9">
        <f>((($M177/60)/60)/24)+DATE(1970,1,1)</f>
        <v>42632.208333333328</v>
      </c>
      <c r="P177" t="b">
        <v>0</v>
      </c>
      <c r="Q177" t="b">
        <v>0</v>
      </c>
      <c r="R177" t="s">
        <v>33</v>
      </c>
      <c r="S177" t="str">
        <f>_xlfn.TEXTBEFORE(R177,"/")</f>
        <v>theater</v>
      </c>
      <c r="T177" t="str">
        <f>_xlfn.TEXTAFTER(R177,"/")</f>
        <v>plays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$E178/$D178</f>
        <v>0.74834782608695649</v>
      </c>
      <c r="G178" t="s">
        <v>14</v>
      </c>
      <c r="H178">
        <v>782</v>
      </c>
      <c r="I178">
        <f>IF($E178 = 0, ROUND($I178 =0,0),ROUND($E178/$H178,2))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9">
        <f>((($L178/60)/60)/24)+DATE(1970,1,1)</f>
        <v>42616.208333333328</v>
      </c>
      <c r="O178" s="9">
        <f>((($M178/60)/60)/24)+DATE(1970,1,1)</f>
        <v>42625.208333333328</v>
      </c>
      <c r="P178" t="b">
        <v>0</v>
      </c>
      <c r="Q178" t="b">
        <v>0</v>
      </c>
      <c r="R178" t="s">
        <v>33</v>
      </c>
      <c r="S178" t="str">
        <f>_xlfn.TEXTBEFORE(R178,"/")</f>
        <v>theater</v>
      </c>
      <c r="T178" t="str">
        <f>_xlfn.TEXTAFTER(R178,"/")</f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$E179/$D179</f>
        <v>4.1647680412371137</v>
      </c>
      <c r="G179" t="s">
        <v>20</v>
      </c>
      <c r="H179">
        <v>2739</v>
      </c>
      <c r="I179">
        <f>IF($E179 = 0, ROUND($I179 =0,0),ROUND($E179/$H179,2))</f>
        <v>59</v>
      </c>
      <c r="J179" t="s">
        <v>21</v>
      </c>
      <c r="K179" t="s">
        <v>22</v>
      </c>
      <c r="L179">
        <v>1289800800</v>
      </c>
      <c r="M179">
        <v>1291960800</v>
      </c>
      <c r="N179" s="9">
        <f>((($L179/60)/60)/24)+DATE(1970,1,1)</f>
        <v>40497.25</v>
      </c>
      <c r="O179" s="9">
        <f>((($M179/60)/60)/24)+DATE(1970,1,1)</f>
        <v>40522.25</v>
      </c>
      <c r="P179" t="b">
        <v>0</v>
      </c>
      <c r="Q179" t="b">
        <v>0</v>
      </c>
      <c r="R179" t="s">
        <v>33</v>
      </c>
      <c r="S179" t="str">
        <f>_xlfn.TEXTBEFORE(R179,"/")</f>
        <v>theater</v>
      </c>
      <c r="T179" t="str">
        <f>_xlfn.TEXTAFTER(R179,"/")</f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$E180/$D180</f>
        <v>0.96208333333333329</v>
      </c>
      <c r="G180" t="s">
        <v>14</v>
      </c>
      <c r="H180">
        <v>210</v>
      </c>
      <c r="I180">
        <f>IF($E180 = 0, ROUND($I180 =0,0),ROUND($E180/$H180,2))</f>
        <v>32.99</v>
      </c>
      <c r="J180" t="s">
        <v>21</v>
      </c>
      <c r="K180" t="s">
        <v>22</v>
      </c>
      <c r="L180">
        <v>1505970000</v>
      </c>
      <c r="M180">
        <v>1506747600</v>
      </c>
      <c r="N180" s="9">
        <f>((($L180/60)/60)/24)+DATE(1970,1,1)</f>
        <v>42999.208333333328</v>
      </c>
      <c r="O180" s="9">
        <f>((($M180/60)/60)/24)+DATE(1970,1,1)</f>
        <v>43008.208333333328</v>
      </c>
      <c r="P180" t="b">
        <v>0</v>
      </c>
      <c r="Q180" t="b">
        <v>0</v>
      </c>
      <c r="R180" t="s">
        <v>17</v>
      </c>
      <c r="S180" t="str">
        <f>_xlfn.TEXTBEFORE(R180,"/")</f>
        <v>food</v>
      </c>
      <c r="T180" t="str">
        <f>_xlfn.TEXTAFTER(R180,"/")</f>
        <v>food trucks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$E181/$D181</f>
        <v>3.5771910112359548</v>
      </c>
      <c r="G181" t="s">
        <v>20</v>
      </c>
      <c r="H181">
        <v>3537</v>
      </c>
      <c r="I181">
        <f>IF($E181 = 0, ROUND($I181 =0,0),ROUND($E181/$H181,2))</f>
        <v>45.01</v>
      </c>
      <c r="J181" t="s">
        <v>15</v>
      </c>
      <c r="K181" t="s">
        <v>16</v>
      </c>
      <c r="L181">
        <v>1363496400</v>
      </c>
      <c r="M181">
        <v>1363582800</v>
      </c>
      <c r="N181" s="9">
        <f>((($L181/60)/60)/24)+DATE(1970,1,1)</f>
        <v>41350.208333333336</v>
      </c>
      <c r="O181" s="9">
        <f>((($M181/60)/60)/24)+DATE(1970,1,1)</f>
        <v>41351.208333333336</v>
      </c>
      <c r="P181" t="b">
        <v>0</v>
      </c>
      <c r="Q181" t="b">
        <v>1</v>
      </c>
      <c r="R181" t="s">
        <v>33</v>
      </c>
      <c r="S181" t="str">
        <f>_xlfn.TEXTBEFORE(R181,"/")</f>
        <v>theater</v>
      </c>
      <c r="T181" t="str">
        <f>_xlfn.TEXTAFTER(R181,"/")</f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$E182/$D182</f>
        <v>3.0845714285714285</v>
      </c>
      <c r="G182" t="s">
        <v>20</v>
      </c>
      <c r="H182">
        <v>2107</v>
      </c>
      <c r="I182">
        <f>IF($E182 = 0, ROUND($I182 =0,0),ROUND($E182/$H182,2))</f>
        <v>81.98</v>
      </c>
      <c r="J182" t="s">
        <v>26</v>
      </c>
      <c r="K182" t="s">
        <v>27</v>
      </c>
      <c r="L182">
        <v>1269234000</v>
      </c>
      <c r="M182">
        <v>1269666000</v>
      </c>
      <c r="N182" s="9">
        <f>((($L182/60)/60)/24)+DATE(1970,1,1)</f>
        <v>40259.208333333336</v>
      </c>
      <c r="O182" s="9">
        <f>((($M182/60)/60)/24)+DATE(1970,1,1)</f>
        <v>40264.208333333336</v>
      </c>
      <c r="P182" t="b">
        <v>0</v>
      </c>
      <c r="Q182" t="b">
        <v>0</v>
      </c>
      <c r="R182" t="s">
        <v>65</v>
      </c>
      <c r="S182" t="str">
        <f>_xlfn.TEXTBEFORE(R182,"/")</f>
        <v>technology</v>
      </c>
      <c r="T182" t="str">
        <f>_xlfn.TEXTAFTER(R182,"/")</f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$E183/$D183</f>
        <v>0.61802325581395345</v>
      </c>
      <c r="G183" t="s">
        <v>14</v>
      </c>
      <c r="H183">
        <v>136</v>
      </c>
      <c r="I183">
        <f>IF($E183 = 0, ROUND($I183 =0,0),ROUND($E183/$H183,2))</f>
        <v>39.08</v>
      </c>
      <c r="J183" t="s">
        <v>21</v>
      </c>
      <c r="K183" t="s">
        <v>22</v>
      </c>
      <c r="L183">
        <v>1507093200</v>
      </c>
      <c r="M183">
        <v>1508648400</v>
      </c>
      <c r="N183" s="9">
        <f>((($L183/60)/60)/24)+DATE(1970,1,1)</f>
        <v>43012.208333333328</v>
      </c>
      <c r="O183" s="9">
        <f>((($M183/60)/60)/24)+DATE(1970,1,1)</f>
        <v>43030.208333333328</v>
      </c>
      <c r="P183" t="b">
        <v>0</v>
      </c>
      <c r="Q183" t="b">
        <v>0</v>
      </c>
      <c r="R183" t="s">
        <v>28</v>
      </c>
      <c r="S183" t="str">
        <f>_xlfn.TEXTBEFORE(R183,"/")</f>
        <v>technology</v>
      </c>
      <c r="T183" t="str">
        <f>_xlfn.TEXTAFTER(R183,"/")</f>
        <v>web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$E184/$D184</f>
        <v>7.2232472324723247</v>
      </c>
      <c r="G184" t="s">
        <v>20</v>
      </c>
      <c r="H184">
        <v>3318</v>
      </c>
      <c r="I184">
        <f>IF($E184 = 0, ROUND($I184 =0,0),ROUND($E184/$H184,2))</f>
        <v>59</v>
      </c>
      <c r="J184" t="s">
        <v>36</v>
      </c>
      <c r="K184" t="s">
        <v>37</v>
      </c>
      <c r="L184">
        <v>1560574800</v>
      </c>
      <c r="M184">
        <v>1561957200</v>
      </c>
      <c r="N184" s="9">
        <f>((($L184/60)/60)/24)+DATE(1970,1,1)</f>
        <v>43631.208333333328</v>
      </c>
      <c r="O184" s="9">
        <f>((($M184/60)/60)/24)+DATE(1970,1,1)</f>
        <v>43647.208333333328</v>
      </c>
      <c r="P184" t="b">
        <v>0</v>
      </c>
      <c r="Q184" t="b">
        <v>0</v>
      </c>
      <c r="R184" t="s">
        <v>33</v>
      </c>
      <c r="S184" t="str">
        <f>_xlfn.TEXTBEFORE(R184,"/")</f>
        <v>theater</v>
      </c>
      <c r="T184" t="str">
        <f>_xlfn.TEXTAFTER(R184,"/")</f>
        <v>plays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$E185/$D185</f>
        <v>0.69117647058823528</v>
      </c>
      <c r="G185" t="s">
        <v>14</v>
      </c>
      <c r="H185">
        <v>86</v>
      </c>
      <c r="I185">
        <f>IF($E185 = 0, ROUND($I185 =0,0),ROUND($E185/$H185,2))</f>
        <v>40.99</v>
      </c>
      <c r="J185" t="s">
        <v>15</v>
      </c>
      <c r="K185" t="s">
        <v>16</v>
      </c>
      <c r="L185">
        <v>1284008400</v>
      </c>
      <c r="M185">
        <v>1285131600</v>
      </c>
      <c r="N185" s="9">
        <f>((($L185/60)/60)/24)+DATE(1970,1,1)</f>
        <v>40430.208333333336</v>
      </c>
      <c r="O185" s="9">
        <f>((($M185/60)/60)/24)+DATE(1970,1,1)</f>
        <v>40443.208333333336</v>
      </c>
      <c r="P185" t="b">
        <v>0</v>
      </c>
      <c r="Q185" t="b">
        <v>0</v>
      </c>
      <c r="R185" t="s">
        <v>23</v>
      </c>
      <c r="S185" t="str">
        <f>_xlfn.TEXTBEFORE(R185,"/")</f>
        <v>music</v>
      </c>
      <c r="T185" t="str">
        <f>_xlfn.TEXTAFTER(R185,"/")</f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$E186/$D186</f>
        <v>2.9305555555555554</v>
      </c>
      <c r="G186" t="s">
        <v>20</v>
      </c>
      <c r="H186">
        <v>340</v>
      </c>
      <c r="I186">
        <f>IF($E186 = 0, ROUND($I186 =0,0),ROUND($E186/$H186,2))</f>
        <v>31.03</v>
      </c>
      <c r="J186" t="s">
        <v>21</v>
      </c>
      <c r="K186" t="s">
        <v>22</v>
      </c>
      <c r="L186">
        <v>1556859600</v>
      </c>
      <c r="M186">
        <v>1556946000</v>
      </c>
      <c r="N186" s="9">
        <f>((($L186/60)/60)/24)+DATE(1970,1,1)</f>
        <v>43588.208333333328</v>
      </c>
      <c r="O186" s="9">
        <f>((($M186/60)/60)/24)+DATE(1970,1,1)</f>
        <v>43589.208333333328</v>
      </c>
      <c r="P186" t="b">
        <v>0</v>
      </c>
      <c r="Q186" t="b">
        <v>0</v>
      </c>
      <c r="R186" t="s">
        <v>33</v>
      </c>
      <c r="S186" t="str">
        <f>_xlfn.TEXTBEFORE(R186,"/")</f>
        <v>theater</v>
      </c>
      <c r="T186" t="str">
        <f>_xlfn.TEXTAFTER(R186,"/")</f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$E187/$D187</f>
        <v>0.71799999999999997</v>
      </c>
      <c r="G187" t="s">
        <v>14</v>
      </c>
      <c r="H187">
        <v>19</v>
      </c>
      <c r="I187">
        <f>IF($E187 = 0, ROUND($I187 =0,0),ROUND($E187/$H187,2))</f>
        <v>37.79</v>
      </c>
      <c r="J187" t="s">
        <v>21</v>
      </c>
      <c r="K187" t="s">
        <v>22</v>
      </c>
      <c r="L187">
        <v>1526187600</v>
      </c>
      <c r="M187">
        <v>1527138000</v>
      </c>
      <c r="N187" s="9">
        <f>((($L187/60)/60)/24)+DATE(1970,1,1)</f>
        <v>43233.208333333328</v>
      </c>
      <c r="O187" s="9">
        <f>((($M187/60)/60)/24)+DATE(1970,1,1)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_xlfn.TEXTBEFORE(R187,"/")</f>
        <v>film &amp; video</v>
      </c>
      <c r="T187" t="str">
        <f>_xlfn.TEXTAFTER(R187,"/")</f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$E188/$D188</f>
        <v>0.31934684684684683</v>
      </c>
      <c r="G188" t="s">
        <v>14</v>
      </c>
      <c r="H188">
        <v>886</v>
      </c>
      <c r="I188">
        <f>IF($E188 = 0, ROUND($I188 =0,0),ROUND($E188/$H188,2))</f>
        <v>32.01</v>
      </c>
      <c r="J188" t="s">
        <v>21</v>
      </c>
      <c r="K188" t="s">
        <v>22</v>
      </c>
      <c r="L188">
        <v>1400821200</v>
      </c>
      <c r="M188">
        <v>1402117200</v>
      </c>
      <c r="N188" s="9">
        <f>((($L188/60)/60)/24)+DATE(1970,1,1)</f>
        <v>41782.208333333336</v>
      </c>
      <c r="O188" s="9">
        <f>((($M188/60)/60)/24)+DATE(1970,1,1)</f>
        <v>41797.208333333336</v>
      </c>
      <c r="P188" t="b">
        <v>0</v>
      </c>
      <c r="Q188" t="b">
        <v>0</v>
      </c>
      <c r="R188" t="s">
        <v>33</v>
      </c>
      <c r="S188" t="str">
        <f>_xlfn.TEXTBEFORE(R188,"/")</f>
        <v>theater</v>
      </c>
      <c r="T188" t="str">
        <f>_xlfn.TEXTAFTER(R188,"/")</f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$E189/$D189</f>
        <v>2.2987375415282392</v>
      </c>
      <c r="G189" t="s">
        <v>20</v>
      </c>
      <c r="H189">
        <v>1442</v>
      </c>
      <c r="I189">
        <f>IF($E189 = 0, ROUND($I189 =0,0),ROUND($E189/$H189,2))</f>
        <v>95.97</v>
      </c>
      <c r="J189" t="s">
        <v>15</v>
      </c>
      <c r="K189" t="s">
        <v>16</v>
      </c>
      <c r="L189">
        <v>1361599200</v>
      </c>
      <c r="M189">
        <v>1364014800</v>
      </c>
      <c r="N189" s="9">
        <f>((($L189/60)/60)/24)+DATE(1970,1,1)</f>
        <v>41328.25</v>
      </c>
      <c r="O189" s="9">
        <f>((($M189/60)/60)/24)+DATE(1970,1,1)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_xlfn.TEXTBEFORE(R189,"/")</f>
        <v>film &amp; video</v>
      </c>
      <c r="T189" t="str">
        <f>_xlfn.TEXTAFTER(R189,"/")</f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$E190/$D190</f>
        <v>0.3201219512195122</v>
      </c>
      <c r="G190" t="s">
        <v>14</v>
      </c>
      <c r="H190">
        <v>35</v>
      </c>
      <c r="I190">
        <f>IF($E190 = 0, ROUND($I190 =0,0),ROUND($E190/$H190,2))</f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((($L190/60)/60)/24)+DATE(1970,1,1)</f>
        <v>41975.25</v>
      </c>
      <c r="O190" s="9">
        <f>((($M190/60)/60)/24)+DATE(1970,1,1)</f>
        <v>41976.25</v>
      </c>
      <c r="P190" t="b">
        <v>0</v>
      </c>
      <c r="Q190" t="b">
        <v>0</v>
      </c>
      <c r="R190" t="s">
        <v>33</v>
      </c>
      <c r="S190" t="str">
        <f>_xlfn.TEXTBEFORE(R190,"/")</f>
        <v>theater</v>
      </c>
      <c r="T190" t="str">
        <f>_xlfn.TEXTAFTER(R190,"/")</f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$E191/$D191</f>
        <v>0.23525352848928385</v>
      </c>
      <c r="G191" t="s">
        <v>74</v>
      </c>
      <c r="H191">
        <v>441</v>
      </c>
      <c r="I191">
        <f>IF($E191 = 0, ROUND($I191 =0,0),ROUND($E191/$H191,2))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9">
        <f>((($L191/60)/60)/24)+DATE(1970,1,1)</f>
        <v>42433.25</v>
      </c>
      <c r="O191" s="9">
        <f>((($M191/60)/60)/24)+DATE(1970,1,1)</f>
        <v>42433.25</v>
      </c>
      <c r="P191" t="b">
        <v>0</v>
      </c>
      <c r="Q191" t="b">
        <v>0</v>
      </c>
      <c r="R191" t="s">
        <v>33</v>
      </c>
      <c r="S191" t="str">
        <f>_xlfn.TEXTBEFORE(R191,"/")</f>
        <v>theater</v>
      </c>
      <c r="T191" t="str">
        <f>_xlfn.TEXTAFTER(R191,"/")</f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$E192/$D192</f>
        <v>0.68594594594594593</v>
      </c>
      <c r="G192" t="s">
        <v>14</v>
      </c>
      <c r="H192">
        <v>24</v>
      </c>
      <c r="I192">
        <f>IF($E192 = 0, ROUND($I192 =0,0),ROUND($E192/$H192,2))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((($L192/60)/60)/24)+DATE(1970,1,1)</f>
        <v>41429.208333333336</v>
      </c>
      <c r="O192" s="9">
        <f>((($M192/60)/60)/24)+DATE(1970,1,1)</f>
        <v>41430.208333333336</v>
      </c>
      <c r="P192" t="b">
        <v>0</v>
      </c>
      <c r="Q192" t="b">
        <v>1</v>
      </c>
      <c r="R192" t="s">
        <v>33</v>
      </c>
      <c r="S192" t="str">
        <f>_xlfn.TEXTBEFORE(R192,"/")</f>
        <v>theater</v>
      </c>
      <c r="T192" t="str">
        <f>_xlfn.TEXTAFTER(R192,"/")</f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$E193/$D193</f>
        <v>0.37952380952380954</v>
      </c>
      <c r="G193" t="s">
        <v>14</v>
      </c>
      <c r="H193">
        <v>86</v>
      </c>
      <c r="I193">
        <f>IF($E193 = 0, ROUND($I193 =0,0),ROUND($E193/$H193,2))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9">
        <f>((($L193/60)/60)/24)+DATE(1970,1,1)</f>
        <v>43536.208333333328</v>
      </c>
      <c r="O193" s="9">
        <f>((($M193/60)/60)/24)+DATE(1970,1,1)</f>
        <v>43539.208333333328</v>
      </c>
      <c r="P193" t="b">
        <v>0</v>
      </c>
      <c r="Q193" t="b">
        <v>0</v>
      </c>
      <c r="R193" t="s">
        <v>33</v>
      </c>
      <c r="S193" t="str">
        <f>_xlfn.TEXTBEFORE(R193,"/")</f>
        <v>theater</v>
      </c>
      <c r="T193" t="str">
        <f>_xlfn.TEXTAFTER(R193,"/")</f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$E194/$D194</f>
        <v>0.19992957746478873</v>
      </c>
      <c r="G194" t="s">
        <v>14</v>
      </c>
      <c r="H194">
        <v>243</v>
      </c>
      <c r="I194">
        <f>IF($E194 = 0, ROUND($I194 =0,0),ROUND($E194/$H194,2))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9">
        <f>((($L194/60)/60)/24)+DATE(1970,1,1)</f>
        <v>41817.208333333336</v>
      </c>
      <c r="O194" s="9">
        <f>((($M194/60)/60)/24)+DATE(1970,1,1)</f>
        <v>41821.208333333336</v>
      </c>
      <c r="P194" t="b">
        <v>0</v>
      </c>
      <c r="Q194" t="b">
        <v>0</v>
      </c>
      <c r="R194" t="s">
        <v>23</v>
      </c>
      <c r="S194" t="str">
        <f>_xlfn.TEXTBEFORE(R194,"/")</f>
        <v>music</v>
      </c>
      <c r="T194" t="str">
        <f>_xlfn.TEXTAFTER(R194,"/")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$E195/$D195</f>
        <v>0.45636363636363636</v>
      </c>
      <c r="G195" t="s">
        <v>14</v>
      </c>
      <c r="H195">
        <v>65</v>
      </c>
      <c r="I195">
        <f>IF($E195 = 0, ROUND($I195 =0,0),ROUND($E195/$H195,2))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9">
        <f>((($L195/60)/60)/24)+DATE(1970,1,1)</f>
        <v>43198.208333333328</v>
      </c>
      <c r="O195" s="9">
        <f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>_xlfn.TEXTBEFORE(R195,"/")</f>
        <v>music</v>
      </c>
      <c r="T195" t="str">
        <f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$E196/$D196</f>
        <v>1.227605633802817</v>
      </c>
      <c r="G196" t="s">
        <v>20</v>
      </c>
      <c r="H196">
        <v>126</v>
      </c>
      <c r="I196">
        <f>IF($E196 = 0, ROUND($I196 =0,0),ROUND($E196/$H196,2))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9">
        <f>((($L196/60)/60)/24)+DATE(1970,1,1)</f>
        <v>42261.208333333328</v>
      </c>
      <c r="O196" s="9">
        <f>((($M196/60)/60)/24)+DATE(1970,1,1)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_xlfn.TEXTBEFORE(R196,"/")</f>
        <v>music</v>
      </c>
      <c r="T196" t="str">
        <f>_xlfn.TEXTAFTER(R196,"/")</f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$E197/$D197</f>
        <v>3.61753164556962</v>
      </c>
      <c r="G197" t="s">
        <v>20</v>
      </c>
      <c r="H197">
        <v>524</v>
      </c>
      <c r="I197">
        <f>IF($E197 = 0, ROUND($I197 =0,0),ROUND($E197/$H197,2))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9">
        <f>((($L197/60)/60)/24)+DATE(1970,1,1)</f>
        <v>43310.208333333328</v>
      </c>
      <c r="O197" s="9">
        <f>((($M197/60)/60)/24)+DATE(1970,1,1)</f>
        <v>43317.208333333328</v>
      </c>
      <c r="P197" t="b">
        <v>0</v>
      </c>
      <c r="Q197" t="b">
        <v>0</v>
      </c>
      <c r="R197" t="s">
        <v>50</v>
      </c>
      <c r="S197" t="str">
        <f>_xlfn.TEXTBEFORE(R197,"/")</f>
        <v>music</v>
      </c>
      <c r="T197" t="str">
        <f>_xlfn.TEXTAFTER(R197,"/")</f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$E198/$D198</f>
        <v>0.63146341463414635</v>
      </c>
      <c r="G198" t="s">
        <v>14</v>
      </c>
      <c r="H198">
        <v>100</v>
      </c>
      <c r="I198">
        <f>IF($E198 = 0, ROUND($I198 =0,0),ROUND($E198/$H198,2))</f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((($L198/60)/60)/24)+DATE(1970,1,1)</f>
        <v>42616.208333333328</v>
      </c>
      <c r="O198" s="9">
        <f>((($M198/60)/60)/24)+DATE(1970,1,1)</f>
        <v>42635.208333333328</v>
      </c>
      <c r="P198" t="b">
        <v>0</v>
      </c>
      <c r="Q198" t="b">
        <v>0</v>
      </c>
      <c r="R198" t="s">
        <v>65</v>
      </c>
      <c r="S198" t="str">
        <f>_xlfn.TEXTBEFORE(R198,"/")</f>
        <v>technology</v>
      </c>
      <c r="T198" t="str">
        <f>_xlfn.TEXTAFTER(R198,"/")</f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$E199/$D199</f>
        <v>2.9820475319926874</v>
      </c>
      <c r="G199" t="s">
        <v>20</v>
      </c>
      <c r="H199">
        <v>1989</v>
      </c>
      <c r="I199">
        <f>IF($E199 = 0, ROUND($I199 =0,0),ROUND($E199/$H199,2))</f>
        <v>82.01</v>
      </c>
      <c r="J199" t="s">
        <v>21</v>
      </c>
      <c r="K199" t="s">
        <v>22</v>
      </c>
      <c r="L199">
        <v>1498194000</v>
      </c>
      <c r="M199">
        <v>1499403600</v>
      </c>
      <c r="N199" s="9">
        <f>((($L199/60)/60)/24)+DATE(1970,1,1)</f>
        <v>42909.208333333328</v>
      </c>
      <c r="O199" s="9">
        <f>((($M199/60)/60)/24)+DATE(1970,1,1)</f>
        <v>42923.208333333328</v>
      </c>
      <c r="P199" t="b">
        <v>0</v>
      </c>
      <c r="Q199" t="b">
        <v>0</v>
      </c>
      <c r="R199" t="s">
        <v>53</v>
      </c>
      <c r="S199" t="str">
        <f>_xlfn.TEXTBEFORE(R199,"/")</f>
        <v>film &amp; video</v>
      </c>
      <c r="T199" t="str">
        <f>_xlfn.TEXTAFTER(R199,"/")</f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$E200/$D200</f>
        <v>9.5585443037974685E-2</v>
      </c>
      <c r="G200" t="s">
        <v>14</v>
      </c>
      <c r="H200">
        <v>168</v>
      </c>
      <c r="I200">
        <f>IF($E200 = 0, ROUND($I200 =0,0),ROUND($E200/$H200,2))</f>
        <v>35.96</v>
      </c>
      <c r="J200" t="s">
        <v>21</v>
      </c>
      <c r="K200" t="s">
        <v>22</v>
      </c>
      <c r="L200">
        <v>1281070800</v>
      </c>
      <c r="M200">
        <v>1283576400</v>
      </c>
      <c r="N200" s="9">
        <f>((($L200/60)/60)/24)+DATE(1970,1,1)</f>
        <v>40396.208333333336</v>
      </c>
      <c r="O200" s="9">
        <f>((($M200/60)/60)/24)+DATE(1970,1,1)</f>
        <v>40425.208333333336</v>
      </c>
      <c r="P200" t="b">
        <v>0</v>
      </c>
      <c r="Q200" t="b">
        <v>0</v>
      </c>
      <c r="R200" t="s">
        <v>50</v>
      </c>
      <c r="S200" t="str">
        <f>_xlfn.TEXTBEFORE(R200,"/")</f>
        <v>music</v>
      </c>
      <c r="T200" t="str">
        <f>_xlfn.TEXTAFTER(R200,"/")</f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$E201/$D201</f>
        <v>0.5377777777777778</v>
      </c>
      <c r="G201" t="s">
        <v>14</v>
      </c>
      <c r="H201">
        <v>13</v>
      </c>
      <c r="I201">
        <f>IF($E201 = 0, ROUND($I201 =0,0),ROUND($E201/$H201,2))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9">
        <f>((($L201/60)/60)/24)+DATE(1970,1,1)</f>
        <v>42192.208333333328</v>
      </c>
      <c r="O201" s="9">
        <f>((($M201/60)/60)/24)+DATE(1970,1,1)</f>
        <v>42196.208333333328</v>
      </c>
      <c r="P201" t="b">
        <v>0</v>
      </c>
      <c r="Q201" t="b">
        <v>0</v>
      </c>
      <c r="R201" t="s">
        <v>23</v>
      </c>
      <c r="S201" t="str">
        <f>_xlfn.TEXTBEFORE(R201,"/")</f>
        <v>music</v>
      </c>
      <c r="T201" t="str">
        <f>_xlfn.TEXTAFTER(R201,"/")</f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$E202/$D202</f>
        <v>0.02</v>
      </c>
      <c r="G202" t="s">
        <v>14</v>
      </c>
      <c r="H202">
        <v>1</v>
      </c>
      <c r="I202">
        <f>IF($E202 = 0, ROUND($I202 =0,0),ROUND($E202/$H202,2))</f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((($L202/60)/60)/24)+DATE(1970,1,1)</f>
        <v>40262.208333333336</v>
      </c>
      <c r="O202" s="9">
        <f>((($M202/60)/60)/24)+DATE(1970,1,1)</f>
        <v>40273.208333333336</v>
      </c>
      <c r="P202" t="b">
        <v>0</v>
      </c>
      <c r="Q202" t="b">
        <v>0</v>
      </c>
      <c r="R202" t="s">
        <v>33</v>
      </c>
      <c r="S202" t="str">
        <f>_xlfn.TEXTBEFORE(R202,"/")</f>
        <v>theater</v>
      </c>
      <c r="T202" t="str">
        <f>_xlfn.TEXTAFTER(R202,"/")</f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$E203/$D203</f>
        <v>6.8119047619047617</v>
      </c>
      <c r="G203" t="s">
        <v>20</v>
      </c>
      <c r="H203">
        <v>157</v>
      </c>
      <c r="I203">
        <f>IF($E203 = 0, ROUND($I203 =0,0),ROUND($E203/$H203,2))</f>
        <v>91.11</v>
      </c>
      <c r="J203" t="s">
        <v>21</v>
      </c>
      <c r="K203" t="s">
        <v>22</v>
      </c>
      <c r="L203">
        <v>1406264400</v>
      </c>
      <c r="M203">
        <v>1407819600</v>
      </c>
      <c r="N203" s="9">
        <f>((($L203/60)/60)/24)+DATE(1970,1,1)</f>
        <v>41845.208333333336</v>
      </c>
      <c r="O203" s="9">
        <f>((($M203/60)/60)/24)+DATE(1970,1,1)</f>
        <v>41863.208333333336</v>
      </c>
      <c r="P203" t="b">
        <v>0</v>
      </c>
      <c r="Q203" t="b">
        <v>0</v>
      </c>
      <c r="R203" t="s">
        <v>28</v>
      </c>
      <c r="S203" t="str">
        <f>_xlfn.TEXTBEFORE(R203,"/")</f>
        <v>technology</v>
      </c>
      <c r="T203" t="str">
        <f>_xlfn.TEXTAFTER(R203,"/")</f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$E204/$D204</f>
        <v>0.78831325301204824</v>
      </c>
      <c r="G204" t="s">
        <v>74</v>
      </c>
      <c r="H204">
        <v>82</v>
      </c>
      <c r="I204">
        <f>IF($E204 = 0, ROUND($I204 =0,0),ROUND($E204/$H204,2))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9">
        <f>((($L204/60)/60)/24)+DATE(1970,1,1)</f>
        <v>40818.208333333336</v>
      </c>
      <c r="O204" s="9">
        <f>((($M204/60)/60)/24)+DATE(1970,1,1)</f>
        <v>40822.208333333336</v>
      </c>
      <c r="P204" t="b">
        <v>0</v>
      </c>
      <c r="Q204" t="b">
        <v>0</v>
      </c>
      <c r="R204" t="s">
        <v>17</v>
      </c>
      <c r="S204" t="str">
        <f>_xlfn.TEXTBEFORE(R204,"/")</f>
        <v>food</v>
      </c>
      <c r="T204" t="str">
        <f>_xlfn.TEXTAFTER(R204,"/")</f>
        <v>food trucks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$E205/$D205</f>
        <v>1.3440792216817234</v>
      </c>
      <c r="G205" t="s">
        <v>20</v>
      </c>
      <c r="H205">
        <v>4498</v>
      </c>
      <c r="I205">
        <f>IF($E205 = 0, ROUND($I205 =0,0),ROUND($E205/$H205,2))</f>
        <v>43</v>
      </c>
      <c r="J205" t="s">
        <v>26</v>
      </c>
      <c r="K205" t="s">
        <v>27</v>
      </c>
      <c r="L205">
        <v>1484632800</v>
      </c>
      <c r="M205">
        <v>1484805600</v>
      </c>
      <c r="N205" s="9">
        <f>((($L205/60)/60)/24)+DATE(1970,1,1)</f>
        <v>42752.25</v>
      </c>
      <c r="O205" s="9">
        <f>((($M205/60)/60)/24)+DATE(1970,1,1)</f>
        <v>42754.25</v>
      </c>
      <c r="P205" t="b">
        <v>0</v>
      </c>
      <c r="Q205" t="b">
        <v>0</v>
      </c>
      <c r="R205" t="s">
        <v>33</v>
      </c>
      <c r="S205" t="str">
        <f>_xlfn.TEXTBEFORE(R205,"/")</f>
        <v>theater</v>
      </c>
      <c r="T205" t="str">
        <f>_xlfn.TEXTAFTER(R205,"/")</f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$E206/$D206</f>
        <v>3.372E-2</v>
      </c>
      <c r="G206" t="s">
        <v>14</v>
      </c>
      <c r="H206">
        <v>40</v>
      </c>
      <c r="I206">
        <f>IF($E206 = 0, ROUND($I206 =0,0),ROUND($E206/$H206,2))</f>
        <v>63.23</v>
      </c>
      <c r="J206" t="s">
        <v>21</v>
      </c>
      <c r="K206" t="s">
        <v>22</v>
      </c>
      <c r="L206">
        <v>1301806800</v>
      </c>
      <c r="M206">
        <v>1302670800</v>
      </c>
      <c r="N206" s="9">
        <f>((($L206/60)/60)/24)+DATE(1970,1,1)</f>
        <v>40636.208333333336</v>
      </c>
      <c r="O206" s="9">
        <f>((($M206/60)/60)/24)+DATE(1970,1,1)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_xlfn.TEXTBEFORE(R206,"/")</f>
        <v>music</v>
      </c>
      <c r="T206" t="str">
        <f>_xlfn.TEXTAFTER(R206,"/")</f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$E207/$D207</f>
        <v>4.3184615384615386</v>
      </c>
      <c r="G207" t="s">
        <v>20</v>
      </c>
      <c r="H207">
        <v>80</v>
      </c>
      <c r="I207">
        <f>IF($E207 = 0, ROUND($I207 =0,0),ROUND($E207/$H207,2))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9">
        <f>((($L207/60)/60)/24)+DATE(1970,1,1)</f>
        <v>43390.208333333328</v>
      </c>
      <c r="O207" s="9">
        <f>((($M207/60)/60)/24)+DATE(1970,1,1)</f>
        <v>43402.208333333328</v>
      </c>
      <c r="P207" t="b">
        <v>1</v>
      </c>
      <c r="Q207" t="b">
        <v>0</v>
      </c>
      <c r="R207" t="s">
        <v>33</v>
      </c>
      <c r="S207" t="str">
        <f>_xlfn.TEXTBEFORE(R207,"/")</f>
        <v>theater</v>
      </c>
      <c r="T207" t="str">
        <f>_xlfn.TEXTAFTER(R207,"/")</f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$E208/$D208</f>
        <v>0.38844444444444443</v>
      </c>
      <c r="G208" t="s">
        <v>74</v>
      </c>
      <c r="H208">
        <v>57</v>
      </c>
      <c r="I208">
        <f>IF($E208 = 0, ROUND($I208 =0,0),ROUND($E208/$H208,2))</f>
        <v>61.33</v>
      </c>
      <c r="J208" t="s">
        <v>21</v>
      </c>
      <c r="K208" t="s">
        <v>22</v>
      </c>
      <c r="L208">
        <v>1267250400</v>
      </c>
      <c r="M208">
        <v>1268028000</v>
      </c>
      <c r="N208" s="9">
        <f>((($L208/60)/60)/24)+DATE(1970,1,1)</f>
        <v>40236.25</v>
      </c>
      <c r="O208" s="9">
        <f>((($M208/60)/60)/24)+DATE(1970,1,1)</f>
        <v>40245.25</v>
      </c>
      <c r="P208" t="b">
        <v>0</v>
      </c>
      <c r="Q208" t="b">
        <v>0</v>
      </c>
      <c r="R208" t="s">
        <v>119</v>
      </c>
      <c r="S208" t="str">
        <f>_xlfn.TEXTBEFORE(R208,"/")</f>
        <v>publishing</v>
      </c>
      <c r="T208" t="str">
        <f>_xlfn.TEXTAFTER(R208,"/")</f>
        <v>fiction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$E209/$D209</f>
        <v>4.2569999999999997</v>
      </c>
      <c r="G209" t="s">
        <v>20</v>
      </c>
      <c r="H209">
        <v>43</v>
      </c>
      <c r="I209">
        <f>IF($E209 = 0, ROUND($I209 =0,0),ROUND($E209/$H209,2))</f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((($L209/60)/60)/24)+DATE(1970,1,1)</f>
        <v>43340.208333333328</v>
      </c>
      <c r="O209" s="9">
        <f>((($M209/60)/60)/24)+DATE(1970,1,1)</f>
        <v>43360.208333333328</v>
      </c>
      <c r="P209" t="b">
        <v>0</v>
      </c>
      <c r="Q209" t="b">
        <v>1</v>
      </c>
      <c r="R209" t="s">
        <v>23</v>
      </c>
      <c r="S209" t="str">
        <f>_xlfn.TEXTBEFORE(R209,"/")</f>
        <v>music</v>
      </c>
      <c r="T209" t="str">
        <f>_xlfn.TEXTAFTER(R209,"/")</f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$E210/$D210</f>
        <v>1.0112239715591671</v>
      </c>
      <c r="G210" t="s">
        <v>20</v>
      </c>
      <c r="H210">
        <v>2053</v>
      </c>
      <c r="I210">
        <f>IF($E210 = 0, ROUND($I210 =0,0),ROUND($E210/$H210,2))</f>
        <v>96.98</v>
      </c>
      <c r="J210" t="s">
        <v>21</v>
      </c>
      <c r="K210" t="s">
        <v>22</v>
      </c>
      <c r="L210">
        <v>1510207200</v>
      </c>
      <c r="M210">
        <v>1512280800</v>
      </c>
      <c r="N210" s="9">
        <f>((($L210/60)/60)/24)+DATE(1970,1,1)</f>
        <v>43048.25</v>
      </c>
      <c r="O210" s="9">
        <f>((($M210/60)/60)/24)+DATE(1970,1,1)</f>
        <v>43072.25</v>
      </c>
      <c r="P210" t="b">
        <v>0</v>
      </c>
      <c r="Q210" t="b">
        <v>0</v>
      </c>
      <c r="R210" t="s">
        <v>42</v>
      </c>
      <c r="S210" t="str">
        <f>_xlfn.TEXTBEFORE(R210,"/")</f>
        <v>film &amp; video</v>
      </c>
      <c r="T210" t="str">
        <f>_xlfn.TEXTAFTER(R210,"/")</f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$E211/$D211</f>
        <v>0.21188688946015424</v>
      </c>
      <c r="G211" t="s">
        <v>47</v>
      </c>
      <c r="H211">
        <v>808</v>
      </c>
      <c r="I211">
        <f>IF($E211 = 0, ROUND($I211 =0,0),ROUND($E211/$H211,2))</f>
        <v>51</v>
      </c>
      <c r="J211" t="s">
        <v>26</v>
      </c>
      <c r="K211" t="s">
        <v>27</v>
      </c>
      <c r="L211">
        <v>1462510800</v>
      </c>
      <c r="M211">
        <v>1463115600</v>
      </c>
      <c r="N211" s="9">
        <f>((($L211/60)/60)/24)+DATE(1970,1,1)</f>
        <v>42496.208333333328</v>
      </c>
      <c r="O211" s="9">
        <f>((($M211/60)/60)/24)+DATE(1970,1,1)</f>
        <v>42503.208333333328</v>
      </c>
      <c r="P211" t="b">
        <v>0</v>
      </c>
      <c r="Q211" t="b">
        <v>0</v>
      </c>
      <c r="R211" t="s">
        <v>42</v>
      </c>
      <c r="S211" t="str">
        <f>_xlfn.TEXTBEFORE(R211,"/")</f>
        <v>film &amp; video</v>
      </c>
      <c r="T211" t="str">
        <f>_xlfn.TEXTAFTER(R211,"/")</f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$E212/$D212</f>
        <v>0.67425531914893622</v>
      </c>
      <c r="G212" t="s">
        <v>14</v>
      </c>
      <c r="H212">
        <v>226</v>
      </c>
      <c r="I212">
        <f>IF($E212 = 0, ROUND($I212 =0,0),ROUND($E212/$H212,2))</f>
        <v>28.04</v>
      </c>
      <c r="J212" t="s">
        <v>36</v>
      </c>
      <c r="K212" t="s">
        <v>37</v>
      </c>
      <c r="L212">
        <v>1488520800</v>
      </c>
      <c r="M212">
        <v>1490850000</v>
      </c>
      <c r="N212" s="9">
        <f>((($L212/60)/60)/24)+DATE(1970,1,1)</f>
        <v>42797.25</v>
      </c>
      <c r="O212" s="9">
        <f>((($M212/60)/60)/24)+DATE(1970,1,1)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_xlfn.TEXTBEFORE(R212,"/")</f>
        <v>film &amp; video</v>
      </c>
      <c r="T212" t="str">
        <f>_xlfn.TEXTAFTER(R212,"/")</f>
        <v>science fiction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$E213/$D213</f>
        <v>0.9492337164750958</v>
      </c>
      <c r="G213" t="s">
        <v>14</v>
      </c>
      <c r="H213">
        <v>1625</v>
      </c>
      <c r="I213">
        <f>IF($E213 = 0, ROUND($I213 =0,0),ROUND($E213/$H213,2))</f>
        <v>60.98</v>
      </c>
      <c r="J213" t="s">
        <v>21</v>
      </c>
      <c r="K213" t="s">
        <v>22</v>
      </c>
      <c r="L213">
        <v>1377579600</v>
      </c>
      <c r="M213">
        <v>1379653200</v>
      </c>
      <c r="N213" s="9">
        <f>((($L213/60)/60)/24)+DATE(1970,1,1)</f>
        <v>41513.208333333336</v>
      </c>
      <c r="O213" s="9">
        <f>((($M213/60)/60)/24)+DATE(1970,1,1)</f>
        <v>41537.208333333336</v>
      </c>
      <c r="P213" t="b">
        <v>0</v>
      </c>
      <c r="Q213" t="b">
        <v>0</v>
      </c>
      <c r="R213" t="s">
        <v>33</v>
      </c>
      <c r="S213" t="str">
        <f>_xlfn.TEXTBEFORE(R213,"/")</f>
        <v>theater</v>
      </c>
      <c r="T213" t="str">
        <f>_xlfn.TEXTAFTER(R213,"/")</f>
        <v>plays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$E214/$D214</f>
        <v>1.5185185185185186</v>
      </c>
      <c r="G214" t="s">
        <v>20</v>
      </c>
      <c r="H214">
        <v>168</v>
      </c>
      <c r="I214">
        <f>IF($E214 = 0, ROUND($I214 =0,0),ROUND($E214/$H214,2))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9">
        <f>((($L214/60)/60)/24)+DATE(1970,1,1)</f>
        <v>43814.25</v>
      </c>
      <c r="O214" s="9">
        <f>((($M214/60)/60)/24)+DATE(1970,1,1)</f>
        <v>43860.25</v>
      </c>
      <c r="P214" t="b">
        <v>0</v>
      </c>
      <c r="Q214" t="b">
        <v>0</v>
      </c>
      <c r="R214" t="s">
        <v>33</v>
      </c>
      <c r="S214" t="str">
        <f>_xlfn.TEXTBEFORE(R214,"/")</f>
        <v>theater</v>
      </c>
      <c r="T214" t="str">
        <f>_xlfn.TEXTAFTER(R214,"/")</f>
        <v>plays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$E215/$D215</f>
        <v>1.9516382252559727</v>
      </c>
      <c r="G215" t="s">
        <v>20</v>
      </c>
      <c r="H215">
        <v>4289</v>
      </c>
      <c r="I215">
        <f>IF($E215 = 0, ROUND($I215 =0,0),ROUND($E215/$H215,2))</f>
        <v>40</v>
      </c>
      <c r="J215" t="s">
        <v>21</v>
      </c>
      <c r="K215" t="s">
        <v>22</v>
      </c>
      <c r="L215">
        <v>1289019600</v>
      </c>
      <c r="M215">
        <v>1289714400</v>
      </c>
      <c r="N215" s="9">
        <f>((($L215/60)/60)/24)+DATE(1970,1,1)</f>
        <v>40488.208333333336</v>
      </c>
      <c r="O215" s="9">
        <f>((($M215/60)/60)/24)+DATE(1970,1,1)</f>
        <v>40496.25</v>
      </c>
      <c r="P215" t="b">
        <v>0</v>
      </c>
      <c r="Q215" t="b">
        <v>1</v>
      </c>
      <c r="R215" t="s">
        <v>60</v>
      </c>
      <c r="S215" t="str">
        <f>_xlfn.TEXTBEFORE(R215,"/")</f>
        <v>music</v>
      </c>
      <c r="T215" t="str">
        <f>_xlfn.TEXTAFTER(R215,"/")</f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$E216/$D216</f>
        <v>10.231428571428571</v>
      </c>
      <c r="G216" t="s">
        <v>20</v>
      </c>
      <c r="H216">
        <v>165</v>
      </c>
      <c r="I216">
        <f>IF($E216 = 0, ROUND($I216 =0,0),ROUND($E216/$H216,2))</f>
        <v>86.81</v>
      </c>
      <c r="J216" t="s">
        <v>21</v>
      </c>
      <c r="K216" t="s">
        <v>22</v>
      </c>
      <c r="L216">
        <v>1282194000</v>
      </c>
      <c r="M216">
        <v>1282712400</v>
      </c>
      <c r="N216" s="9">
        <f>((($L216/60)/60)/24)+DATE(1970,1,1)</f>
        <v>40409.208333333336</v>
      </c>
      <c r="O216" s="9">
        <f>((($M216/60)/60)/24)+DATE(1970,1,1)</f>
        <v>40415.208333333336</v>
      </c>
      <c r="P216" t="b">
        <v>0</v>
      </c>
      <c r="Q216" t="b">
        <v>0</v>
      </c>
      <c r="R216" t="s">
        <v>23</v>
      </c>
      <c r="S216" t="str">
        <f>_xlfn.TEXTBEFORE(R216,"/")</f>
        <v>music</v>
      </c>
      <c r="T216" t="str">
        <f>_xlfn.TEXTAFTER(R216,"/")</f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$E217/$D217</f>
        <v>3.8418367346938778E-2</v>
      </c>
      <c r="G217" t="s">
        <v>14</v>
      </c>
      <c r="H217">
        <v>143</v>
      </c>
      <c r="I217">
        <f>IF($E217 = 0, ROUND($I217 =0,0),ROUND($E217/$H217,2))</f>
        <v>42.13</v>
      </c>
      <c r="J217" t="s">
        <v>21</v>
      </c>
      <c r="K217" t="s">
        <v>22</v>
      </c>
      <c r="L217">
        <v>1550037600</v>
      </c>
      <c r="M217">
        <v>1550210400</v>
      </c>
      <c r="N217" s="9">
        <f>((($L217/60)/60)/24)+DATE(1970,1,1)</f>
        <v>43509.25</v>
      </c>
      <c r="O217" s="9">
        <f>((($M217/60)/60)/24)+DATE(1970,1,1)</f>
        <v>43511.25</v>
      </c>
      <c r="P217" t="b">
        <v>0</v>
      </c>
      <c r="Q217" t="b">
        <v>0</v>
      </c>
      <c r="R217" t="s">
        <v>33</v>
      </c>
      <c r="S217" t="str">
        <f>_xlfn.TEXTBEFORE(R217,"/")</f>
        <v>theater</v>
      </c>
      <c r="T217" t="str">
        <f>_xlfn.TEXTAFTER(R217,"/")</f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$E218/$D218</f>
        <v>1.5507066557107643</v>
      </c>
      <c r="G218" t="s">
        <v>20</v>
      </c>
      <c r="H218">
        <v>1815</v>
      </c>
      <c r="I218">
        <f>IF($E218 = 0, ROUND($I218 =0,0),ROUND($E218/$H218,2))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9">
        <f>((($L218/60)/60)/24)+DATE(1970,1,1)</f>
        <v>40869.25</v>
      </c>
      <c r="O218" s="9">
        <f>((($M218/60)/60)/24)+DATE(1970,1,1)</f>
        <v>40871.25</v>
      </c>
      <c r="P218" t="b">
        <v>0</v>
      </c>
      <c r="Q218" t="b">
        <v>0</v>
      </c>
      <c r="R218" t="s">
        <v>33</v>
      </c>
      <c r="S218" t="str">
        <f>_xlfn.TEXTBEFORE(R218,"/")</f>
        <v>theater</v>
      </c>
      <c r="T218" t="str">
        <f>_xlfn.TEXTAFTER(R218,"/")</f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$E219/$D219</f>
        <v>0.44753477588871715</v>
      </c>
      <c r="G219" t="s">
        <v>14</v>
      </c>
      <c r="H219">
        <v>934</v>
      </c>
      <c r="I219">
        <f>IF($E219 = 0, ROUND($I219 =0,0),ROUND($E219/$H219,2))</f>
        <v>62</v>
      </c>
      <c r="J219" t="s">
        <v>21</v>
      </c>
      <c r="K219" t="s">
        <v>22</v>
      </c>
      <c r="L219">
        <v>1556427600</v>
      </c>
      <c r="M219">
        <v>1557205200</v>
      </c>
      <c r="N219" s="9">
        <f>((($L219/60)/60)/24)+DATE(1970,1,1)</f>
        <v>43583.208333333328</v>
      </c>
      <c r="O219" s="9">
        <f>((($M219/60)/60)/24)+DATE(1970,1,1)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_xlfn.TEXTBEFORE(R219,"/")</f>
        <v>film &amp; video</v>
      </c>
      <c r="T219" t="str">
        <f>_xlfn.TEXTAFTER(R219,"/")</f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$E220/$D220</f>
        <v>2.1594736842105262</v>
      </c>
      <c r="G220" t="s">
        <v>20</v>
      </c>
      <c r="H220">
        <v>397</v>
      </c>
      <c r="I220">
        <f>IF($E220 = 0, ROUND($I220 =0,0),ROUND($E220/$H220,2))</f>
        <v>31.01</v>
      </c>
      <c r="J220" t="s">
        <v>40</v>
      </c>
      <c r="K220" t="s">
        <v>41</v>
      </c>
      <c r="L220">
        <v>1320991200</v>
      </c>
      <c r="M220">
        <v>1323928800</v>
      </c>
      <c r="N220" s="9">
        <f>((($L220/60)/60)/24)+DATE(1970,1,1)</f>
        <v>40858.25</v>
      </c>
      <c r="O220" s="9">
        <f>((($M220/60)/60)/24)+DATE(1970,1,1)</f>
        <v>40892.25</v>
      </c>
      <c r="P220" t="b">
        <v>0</v>
      </c>
      <c r="Q220" t="b">
        <v>1</v>
      </c>
      <c r="R220" t="s">
        <v>100</v>
      </c>
      <c r="S220" t="str">
        <f>_xlfn.TEXTBEFORE(R220,"/")</f>
        <v>film &amp; video</v>
      </c>
      <c r="T220" t="str">
        <f>_xlfn.TEXTAFTER(R220,"/")</f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$E221/$D221</f>
        <v>3.3212709832134291</v>
      </c>
      <c r="G221" t="s">
        <v>20</v>
      </c>
      <c r="H221">
        <v>1539</v>
      </c>
      <c r="I221">
        <f>IF($E221 = 0, ROUND($I221 =0,0),ROUND($E221/$H221,2))</f>
        <v>89.99</v>
      </c>
      <c r="J221" t="s">
        <v>21</v>
      </c>
      <c r="K221" t="s">
        <v>22</v>
      </c>
      <c r="L221">
        <v>1345093200</v>
      </c>
      <c r="M221">
        <v>1346130000</v>
      </c>
      <c r="N221" s="9">
        <f>((($L221/60)/60)/24)+DATE(1970,1,1)</f>
        <v>41137.208333333336</v>
      </c>
      <c r="O221" s="9">
        <f>((($M221/60)/60)/24)+DATE(1970,1,1)</f>
        <v>41149.208333333336</v>
      </c>
      <c r="P221" t="b">
        <v>0</v>
      </c>
      <c r="Q221" t="b">
        <v>0</v>
      </c>
      <c r="R221" t="s">
        <v>71</v>
      </c>
      <c r="S221" t="str">
        <f>_xlfn.TEXTBEFORE(R221,"/")</f>
        <v>film &amp; video</v>
      </c>
      <c r="T221" t="str">
        <f>_xlfn.TEXTAFTER(R221,"/")</f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$E222/$D222</f>
        <v>8.4430379746835441E-2</v>
      </c>
      <c r="G222" t="s">
        <v>14</v>
      </c>
      <c r="H222">
        <v>17</v>
      </c>
      <c r="I222">
        <f>IF($E222 = 0, ROUND($I222 =0,0),ROUND($E222/$H222,2))</f>
        <v>39.24</v>
      </c>
      <c r="J222" t="s">
        <v>21</v>
      </c>
      <c r="K222" t="s">
        <v>22</v>
      </c>
      <c r="L222">
        <v>1309496400</v>
      </c>
      <c r="M222">
        <v>1311051600</v>
      </c>
      <c r="N222" s="9">
        <f>((($L222/60)/60)/24)+DATE(1970,1,1)</f>
        <v>40725.208333333336</v>
      </c>
      <c r="O222" s="9">
        <f>((($M222/60)/60)/24)+DATE(1970,1,1)</f>
        <v>40743.208333333336</v>
      </c>
      <c r="P222" t="b">
        <v>1</v>
      </c>
      <c r="Q222" t="b">
        <v>0</v>
      </c>
      <c r="R222" t="s">
        <v>33</v>
      </c>
      <c r="S222" t="str">
        <f>_xlfn.TEXTBEFORE(R222,"/")</f>
        <v>theater</v>
      </c>
      <c r="T222" t="str">
        <f>_xlfn.TEXTAFTER(R222,"/")</f>
        <v>plays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$E223/$D223</f>
        <v>0.9862551440329218</v>
      </c>
      <c r="G223" t="s">
        <v>14</v>
      </c>
      <c r="H223">
        <v>2179</v>
      </c>
      <c r="I223">
        <f>IF($E223 = 0, ROUND($I223 =0,0),ROUND($E223/$H223,2))</f>
        <v>54.99</v>
      </c>
      <c r="J223" t="s">
        <v>21</v>
      </c>
      <c r="K223" t="s">
        <v>22</v>
      </c>
      <c r="L223">
        <v>1340254800</v>
      </c>
      <c r="M223">
        <v>1340427600</v>
      </c>
      <c r="N223" s="9">
        <f>((($L223/60)/60)/24)+DATE(1970,1,1)</f>
        <v>41081.208333333336</v>
      </c>
      <c r="O223" s="9">
        <f>((($M223/60)/60)/24)+DATE(1970,1,1)</f>
        <v>41083.208333333336</v>
      </c>
      <c r="P223" t="b">
        <v>1</v>
      </c>
      <c r="Q223" t="b">
        <v>0</v>
      </c>
      <c r="R223" t="s">
        <v>17</v>
      </c>
      <c r="S223" t="str">
        <f>_xlfn.TEXTBEFORE(R223,"/")</f>
        <v>food</v>
      </c>
      <c r="T223" t="str">
        <f>_xlfn.TEXTAFTER(R223,"/")</f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$E224/$D224</f>
        <v>1.3797916666666667</v>
      </c>
      <c r="G224" t="s">
        <v>20</v>
      </c>
      <c r="H224">
        <v>138</v>
      </c>
      <c r="I224">
        <f>IF($E224 = 0, ROUND($I224 =0,0),ROUND($E224/$H224,2))</f>
        <v>47.99</v>
      </c>
      <c r="J224" t="s">
        <v>21</v>
      </c>
      <c r="K224" t="s">
        <v>22</v>
      </c>
      <c r="L224">
        <v>1412226000</v>
      </c>
      <c r="M224">
        <v>1412312400</v>
      </c>
      <c r="N224" s="9">
        <f>((($L224/60)/60)/24)+DATE(1970,1,1)</f>
        <v>41914.208333333336</v>
      </c>
      <c r="O224" s="9">
        <f>((($M224/60)/60)/24)+DATE(1970,1,1)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_xlfn.TEXTBEFORE(R224,"/")</f>
        <v>photography</v>
      </c>
      <c r="T224" t="str">
        <f>_xlfn.TEXTAFTER(R224,"/")</f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$E225/$D225</f>
        <v>0.93810996563573879</v>
      </c>
      <c r="G225" t="s">
        <v>14</v>
      </c>
      <c r="H225">
        <v>931</v>
      </c>
      <c r="I225">
        <f>IF($E225 = 0, ROUND($I225 =0,0),ROUND($E225/$H225,2))</f>
        <v>87.97</v>
      </c>
      <c r="J225" t="s">
        <v>21</v>
      </c>
      <c r="K225" t="s">
        <v>22</v>
      </c>
      <c r="L225">
        <v>1458104400</v>
      </c>
      <c r="M225">
        <v>1459314000</v>
      </c>
      <c r="N225" s="9">
        <f>((($L225/60)/60)/24)+DATE(1970,1,1)</f>
        <v>42445.208333333328</v>
      </c>
      <c r="O225" s="9">
        <f>((($M225/60)/60)/24)+DATE(1970,1,1)</f>
        <v>42459.208333333328</v>
      </c>
      <c r="P225" t="b">
        <v>0</v>
      </c>
      <c r="Q225" t="b">
        <v>0</v>
      </c>
      <c r="R225" t="s">
        <v>33</v>
      </c>
      <c r="S225" t="str">
        <f>_xlfn.TEXTBEFORE(R225,"/")</f>
        <v>theater</v>
      </c>
      <c r="T225" t="str">
        <f>_xlfn.TEXTAFTER(R225,"/")</f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$E226/$D226</f>
        <v>4.0363930885529156</v>
      </c>
      <c r="G226" t="s">
        <v>20</v>
      </c>
      <c r="H226">
        <v>3594</v>
      </c>
      <c r="I226">
        <f>IF($E226 = 0, ROUND($I226 =0,0),ROUND($E226/$H226,2))</f>
        <v>52</v>
      </c>
      <c r="J226" t="s">
        <v>21</v>
      </c>
      <c r="K226" t="s">
        <v>22</v>
      </c>
      <c r="L226">
        <v>1411534800</v>
      </c>
      <c r="M226">
        <v>1415426400</v>
      </c>
      <c r="N226" s="9">
        <f>((($L226/60)/60)/24)+DATE(1970,1,1)</f>
        <v>41906.208333333336</v>
      </c>
      <c r="O226" s="9">
        <f>((($M226/60)/60)/24)+DATE(1970,1,1)</f>
        <v>41951.25</v>
      </c>
      <c r="P226" t="b">
        <v>0</v>
      </c>
      <c r="Q226" t="b">
        <v>0</v>
      </c>
      <c r="R226" t="s">
        <v>474</v>
      </c>
      <c r="S226" t="str">
        <f>_xlfn.TEXTBEFORE(R226,"/")</f>
        <v>film &amp; video</v>
      </c>
      <c r="T226" t="str">
        <f>_xlfn.TEXTAFTER(R226,"/")</f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$E227/$D227</f>
        <v>2.6017404129793511</v>
      </c>
      <c r="G227" t="s">
        <v>20</v>
      </c>
      <c r="H227">
        <v>5880</v>
      </c>
      <c r="I227">
        <f>IF($E227 = 0, ROUND($I227 =0,0),ROUND($E227/$H227,2))</f>
        <v>30</v>
      </c>
      <c r="J227" t="s">
        <v>21</v>
      </c>
      <c r="K227" t="s">
        <v>22</v>
      </c>
      <c r="L227">
        <v>1399093200</v>
      </c>
      <c r="M227">
        <v>1399093200</v>
      </c>
      <c r="N227" s="9">
        <f>((($L227/60)/60)/24)+DATE(1970,1,1)</f>
        <v>41762.208333333336</v>
      </c>
      <c r="O227" s="9">
        <f>((($M227/60)/60)/24)+DATE(1970,1,1)</f>
        <v>41762.208333333336</v>
      </c>
      <c r="P227" t="b">
        <v>1</v>
      </c>
      <c r="Q227" t="b">
        <v>0</v>
      </c>
      <c r="R227" t="s">
        <v>23</v>
      </c>
      <c r="S227" t="str">
        <f>_xlfn.TEXTBEFORE(R227,"/")</f>
        <v>music</v>
      </c>
      <c r="T227" t="str">
        <f>_xlfn.TEXTAFTER(R227,"/")</f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$E228/$D228</f>
        <v>3.6663333333333332</v>
      </c>
      <c r="G228" t="s">
        <v>20</v>
      </c>
      <c r="H228">
        <v>112</v>
      </c>
      <c r="I228">
        <f>IF($E228 = 0, ROUND($I228 =0,0),ROUND($E228/$H228,2))</f>
        <v>98.21</v>
      </c>
      <c r="J228" t="s">
        <v>21</v>
      </c>
      <c r="K228" t="s">
        <v>22</v>
      </c>
      <c r="L228">
        <v>1270702800</v>
      </c>
      <c r="M228">
        <v>1273899600</v>
      </c>
      <c r="N228" s="9">
        <f>((($L228/60)/60)/24)+DATE(1970,1,1)</f>
        <v>40276.208333333336</v>
      </c>
      <c r="O228" s="9">
        <f>((($M228/60)/60)/24)+DATE(1970,1,1)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_xlfn.TEXTBEFORE(R228,"/")</f>
        <v>photography</v>
      </c>
      <c r="T228" t="str">
        <f>_xlfn.TEXTAFTER(R228,"/")</f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$E229/$D229</f>
        <v>1.687208538587849</v>
      </c>
      <c r="G229" t="s">
        <v>20</v>
      </c>
      <c r="H229">
        <v>943</v>
      </c>
      <c r="I229">
        <f>IF($E229 = 0, ROUND($I229 =0,0),ROUND($E229/$H229,2))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9">
        <f>((($L229/60)/60)/24)+DATE(1970,1,1)</f>
        <v>42139.208333333328</v>
      </c>
      <c r="O229" s="9">
        <f>((($M229/60)/60)/24)+DATE(1970,1,1)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_xlfn.TEXTBEFORE(R229,"/")</f>
        <v>games</v>
      </c>
      <c r="T229" t="str">
        <f>_xlfn.TEXTAFTER(R229,"/")</f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$E230/$D230</f>
        <v>1.1990717911530093</v>
      </c>
      <c r="G230" t="s">
        <v>20</v>
      </c>
      <c r="H230">
        <v>2468</v>
      </c>
      <c r="I230">
        <f>IF($E230 = 0, ROUND($I230 =0,0),ROUND($E230/$H230,2))</f>
        <v>67</v>
      </c>
      <c r="J230" t="s">
        <v>21</v>
      </c>
      <c r="K230" t="s">
        <v>22</v>
      </c>
      <c r="L230">
        <v>1472619600</v>
      </c>
      <c r="M230">
        <v>1474779600</v>
      </c>
      <c r="N230" s="9">
        <f>((($L230/60)/60)/24)+DATE(1970,1,1)</f>
        <v>42613.208333333328</v>
      </c>
      <c r="O230" s="9">
        <f>((($M230/60)/60)/24)+DATE(1970,1,1)</f>
        <v>42638.208333333328</v>
      </c>
      <c r="P230" t="b">
        <v>0</v>
      </c>
      <c r="Q230" t="b">
        <v>0</v>
      </c>
      <c r="R230" t="s">
        <v>71</v>
      </c>
      <c r="S230" t="str">
        <f>_xlfn.TEXTBEFORE(R230,"/")</f>
        <v>film &amp; video</v>
      </c>
      <c r="T230" t="str">
        <f>_xlfn.TEXTAFTER(R230,"/")</f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$E231/$D231</f>
        <v>1.936892523364486</v>
      </c>
      <c r="G231" t="s">
        <v>20</v>
      </c>
      <c r="H231">
        <v>2551</v>
      </c>
      <c r="I231">
        <f>IF($E231 = 0, ROUND($I231 =0,0),ROUND($E231/$H231,2))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9">
        <f>((($L231/60)/60)/24)+DATE(1970,1,1)</f>
        <v>42887.208333333328</v>
      </c>
      <c r="O231" s="9">
        <f>((($M231/60)/60)/24)+DATE(1970,1,1)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_xlfn.TEXTBEFORE(R231,"/")</f>
        <v>games</v>
      </c>
      <c r="T231" t="str">
        <f>_xlfn.TEXTAFTER(R231,"/")</f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$E232/$D232</f>
        <v>4.2016666666666671</v>
      </c>
      <c r="G232" t="s">
        <v>20</v>
      </c>
      <c r="H232">
        <v>101</v>
      </c>
      <c r="I232">
        <f>IF($E232 = 0, ROUND($I232 =0,0),ROUND($E232/$H232,2))</f>
        <v>99.84</v>
      </c>
      <c r="J232" t="s">
        <v>21</v>
      </c>
      <c r="K232" t="s">
        <v>22</v>
      </c>
      <c r="L232">
        <v>1575612000</v>
      </c>
      <c r="M232">
        <v>1575612000</v>
      </c>
      <c r="N232" s="9">
        <f>((($L232/60)/60)/24)+DATE(1970,1,1)</f>
        <v>43805.25</v>
      </c>
      <c r="O232" s="9">
        <f>((($M232/60)/60)/24)+DATE(1970,1,1)</f>
        <v>43805.25</v>
      </c>
      <c r="P232" t="b">
        <v>0</v>
      </c>
      <c r="Q232" t="b">
        <v>0</v>
      </c>
      <c r="R232" t="s">
        <v>89</v>
      </c>
      <c r="S232" t="str">
        <f>_xlfn.TEXTBEFORE(R232,"/")</f>
        <v>games</v>
      </c>
      <c r="T232" t="str">
        <f>_xlfn.TEXTAFTER(R232,"/")</f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$E233/$D233</f>
        <v>0.76708333333333334</v>
      </c>
      <c r="G233" t="s">
        <v>74</v>
      </c>
      <c r="H233">
        <v>67</v>
      </c>
      <c r="I233">
        <f>IF($E233 = 0, ROUND($I233 =0,0),ROUND($E233/$H233,2))</f>
        <v>82.43</v>
      </c>
      <c r="J233" t="s">
        <v>21</v>
      </c>
      <c r="K233" t="s">
        <v>22</v>
      </c>
      <c r="L233">
        <v>1369112400</v>
      </c>
      <c r="M233">
        <v>1374123600</v>
      </c>
      <c r="N233" s="9">
        <f>((($L233/60)/60)/24)+DATE(1970,1,1)</f>
        <v>41415.208333333336</v>
      </c>
      <c r="O233" s="9">
        <f>((($M233/60)/60)/24)+DATE(1970,1,1)</f>
        <v>41473.208333333336</v>
      </c>
      <c r="P233" t="b">
        <v>0</v>
      </c>
      <c r="Q233" t="b">
        <v>0</v>
      </c>
      <c r="R233" t="s">
        <v>33</v>
      </c>
      <c r="S233" t="str">
        <f>_xlfn.TEXTBEFORE(R233,"/")</f>
        <v>theater</v>
      </c>
      <c r="T233" t="str">
        <f>_xlfn.TEXTAFTER(R233,"/")</f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$E234/$D234</f>
        <v>1.7126470588235294</v>
      </c>
      <c r="G234" t="s">
        <v>20</v>
      </c>
      <c r="H234">
        <v>92</v>
      </c>
      <c r="I234">
        <f>IF($E234 = 0, ROUND($I234 =0,0),ROUND($E234/$H234,2))</f>
        <v>63.29</v>
      </c>
      <c r="J234" t="s">
        <v>21</v>
      </c>
      <c r="K234" t="s">
        <v>22</v>
      </c>
      <c r="L234">
        <v>1469422800</v>
      </c>
      <c r="M234">
        <v>1469509200</v>
      </c>
      <c r="N234" s="9">
        <f>((($L234/60)/60)/24)+DATE(1970,1,1)</f>
        <v>42576.208333333328</v>
      </c>
      <c r="O234" s="9">
        <f>((($M234/60)/60)/24)+DATE(1970,1,1)</f>
        <v>42577.208333333328</v>
      </c>
      <c r="P234" t="b">
        <v>0</v>
      </c>
      <c r="Q234" t="b">
        <v>0</v>
      </c>
      <c r="R234" t="s">
        <v>33</v>
      </c>
      <c r="S234" t="str">
        <f>_xlfn.TEXTBEFORE(R234,"/")</f>
        <v>theater</v>
      </c>
      <c r="T234" t="str">
        <f>_xlfn.TEXTAFTER(R234,"/")</f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$E235/$D235</f>
        <v>1.5789473684210527</v>
      </c>
      <c r="G235" t="s">
        <v>20</v>
      </c>
      <c r="H235">
        <v>62</v>
      </c>
      <c r="I235">
        <f>IF($E235 = 0, ROUND($I235 =0,0),ROUND($E235/$H235,2))</f>
        <v>96.77</v>
      </c>
      <c r="J235" t="s">
        <v>21</v>
      </c>
      <c r="K235" t="s">
        <v>22</v>
      </c>
      <c r="L235">
        <v>1307854800</v>
      </c>
      <c r="M235">
        <v>1309237200</v>
      </c>
      <c r="N235" s="9">
        <f>((($L235/60)/60)/24)+DATE(1970,1,1)</f>
        <v>40706.208333333336</v>
      </c>
      <c r="O235" s="9">
        <f>((($M235/60)/60)/24)+DATE(1970,1,1)</f>
        <v>40722.208333333336</v>
      </c>
      <c r="P235" t="b">
        <v>0</v>
      </c>
      <c r="Q235" t="b">
        <v>0</v>
      </c>
      <c r="R235" t="s">
        <v>71</v>
      </c>
      <c r="S235" t="str">
        <f>_xlfn.TEXTBEFORE(R235,"/")</f>
        <v>film &amp; video</v>
      </c>
      <c r="T235" t="str">
        <f>_xlfn.TEXTAFTER(R235,"/")</f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$E236/$D236</f>
        <v>1.0908</v>
      </c>
      <c r="G236" t="s">
        <v>20</v>
      </c>
      <c r="H236">
        <v>149</v>
      </c>
      <c r="I236">
        <f>IF($E236 = 0, ROUND($I236 =0,0),ROUND($E236/$H236,2))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9">
        <f>((($L236/60)/60)/24)+DATE(1970,1,1)</f>
        <v>42969.208333333328</v>
      </c>
      <c r="O236" s="9">
        <f>((($M236/60)/60)/24)+DATE(1970,1,1)</f>
        <v>42976.208333333328</v>
      </c>
      <c r="P236" t="b">
        <v>0</v>
      </c>
      <c r="Q236" t="b">
        <v>1</v>
      </c>
      <c r="R236" t="s">
        <v>89</v>
      </c>
      <c r="S236" t="str">
        <f>_xlfn.TEXTBEFORE(R236,"/")</f>
        <v>games</v>
      </c>
      <c r="T236" t="str">
        <f>_xlfn.TEXTAFTER(R236,"/")</f>
        <v>video games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$E237/$D237</f>
        <v>0.41732558139534881</v>
      </c>
      <c r="G237" t="s">
        <v>14</v>
      </c>
      <c r="H237">
        <v>92</v>
      </c>
      <c r="I237">
        <f>IF($E237 = 0, ROUND($I237 =0,0),ROUND($E237/$H237,2))</f>
        <v>39.01</v>
      </c>
      <c r="J237" t="s">
        <v>21</v>
      </c>
      <c r="K237" t="s">
        <v>22</v>
      </c>
      <c r="L237">
        <v>1486965600</v>
      </c>
      <c r="M237">
        <v>1487397600</v>
      </c>
      <c r="N237" s="9">
        <f>((($L237/60)/60)/24)+DATE(1970,1,1)</f>
        <v>42779.25</v>
      </c>
      <c r="O237" s="9">
        <f>((($M237/60)/60)/24)+DATE(1970,1,1)</f>
        <v>42784.25</v>
      </c>
      <c r="P237" t="b">
        <v>0</v>
      </c>
      <c r="Q237" t="b">
        <v>0</v>
      </c>
      <c r="R237" t="s">
        <v>71</v>
      </c>
      <c r="S237" t="str">
        <f>_xlfn.TEXTBEFORE(R237,"/")</f>
        <v>film &amp; video</v>
      </c>
      <c r="T237" t="str">
        <f>_xlfn.TEXTAFTER(R237,"/")</f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$E238/$D238</f>
        <v>0.10944303797468355</v>
      </c>
      <c r="G238" t="s">
        <v>14</v>
      </c>
      <c r="H238">
        <v>57</v>
      </c>
      <c r="I238">
        <f>IF($E238 = 0, ROUND($I238 =0,0),ROUND($E238/$H238,2))</f>
        <v>75.84</v>
      </c>
      <c r="J238" t="s">
        <v>26</v>
      </c>
      <c r="K238" t="s">
        <v>27</v>
      </c>
      <c r="L238">
        <v>1561438800</v>
      </c>
      <c r="M238">
        <v>1562043600</v>
      </c>
      <c r="N238" s="9">
        <f>((($L238/60)/60)/24)+DATE(1970,1,1)</f>
        <v>43641.208333333328</v>
      </c>
      <c r="O238" s="9">
        <f>((($M238/60)/60)/24)+DATE(1970,1,1)</f>
        <v>43648.208333333328</v>
      </c>
      <c r="P238" t="b">
        <v>0</v>
      </c>
      <c r="Q238" t="b">
        <v>1</v>
      </c>
      <c r="R238" t="s">
        <v>23</v>
      </c>
      <c r="S238" t="str">
        <f>_xlfn.TEXTBEFORE(R238,"/")</f>
        <v>music</v>
      </c>
      <c r="T238" t="str">
        <f>_xlfn.TEXTAFTER(R238,"/")</f>
        <v>rock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$E239/$D239</f>
        <v>1.593763440860215</v>
      </c>
      <c r="G239" t="s">
        <v>20</v>
      </c>
      <c r="H239">
        <v>329</v>
      </c>
      <c r="I239">
        <f>IF($E239 = 0, ROUND($I239 =0,0),ROUND($E239/$H239,2))</f>
        <v>45.05</v>
      </c>
      <c r="J239" t="s">
        <v>21</v>
      </c>
      <c r="K239" t="s">
        <v>22</v>
      </c>
      <c r="L239">
        <v>1398402000</v>
      </c>
      <c r="M239">
        <v>1398574800</v>
      </c>
      <c r="N239" s="9">
        <f>((($L239/60)/60)/24)+DATE(1970,1,1)</f>
        <v>41754.208333333336</v>
      </c>
      <c r="O239" s="9">
        <f>((($M239/60)/60)/24)+DATE(1970,1,1)</f>
        <v>41756.208333333336</v>
      </c>
      <c r="P239" t="b">
        <v>0</v>
      </c>
      <c r="Q239" t="b">
        <v>0</v>
      </c>
      <c r="R239" t="s">
        <v>71</v>
      </c>
      <c r="S239" t="str">
        <f>_xlfn.TEXTBEFORE(R239,"/")</f>
        <v>film &amp; video</v>
      </c>
      <c r="T239" t="str">
        <f>_xlfn.TEXTAFTER(R239,"/")</f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$E240/$D240</f>
        <v>4.2241666666666671</v>
      </c>
      <c r="G240" t="s">
        <v>20</v>
      </c>
      <c r="H240">
        <v>97</v>
      </c>
      <c r="I240">
        <f>IF($E240 = 0, ROUND($I240 =0,0),ROUND($E240/$H240,2))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9">
        <f>((($L240/60)/60)/24)+DATE(1970,1,1)</f>
        <v>43083.25</v>
      </c>
      <c r="O240" s="9">
        <f>((($M240/60)/60)/24)+DATE(1970,1,1)</f>
        <v>43108.25</v>
      </c>
      <c r="P240" t="b">
        <v>0</v>
      </c>
      <c r="Q240" t="b">
        <v>1</v>
      </c>
      <c r="R240" t="s">
        <v>33</v>
      </c>
      <c r="S240" t="str">
        <f>_xlfn.TEXTBEFORE(R240,"/")</f>
        <v>theater</v>
      </c>
      <c r="T240" t="str">
        <f>_xlfn.TEXTAFTER(R240,"/")</f>
        <v>plays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$E241/$D241</f>
        <v>0.97718749999999999</v>
      </c>
      <c r="G241" t="s">
        <v>14</v>
      </c>
      <c r="H241">
        <v>41</v>
      </c>
      <c r="I241">
        <f>IF($E241 = 0, ROUND($I241 =0,0),ROUND($E241/$H241,2))</f>
        <v>76.27</v>
      </c>
      <c r="J241" t="s">
        <v>21</v>
      </c>
      <c r="K241" t="s">
        <v>22</v>
      </c>
      <c r="L241">
        <v>1440824400</v>
      </c>
      <c r="M241">
        <v>1441170000</v>
      </c>
      <c r="N241" s="9">
        <f>((($L241/60)/60)/24)+DATE(1970,1,1)</f>
        <v>42245.208333333328</v>
      </c>
      <c r="O241" s="9">
        <f>((($M241/60)/60)/24)+DATE(1970,1,1)</f>
        <v>42249.208333333328</v>
      </c>
      <c r="P241" t="b">
        <v>0</v>
      </c>
      <c r="Q241" t="b">
        <v>0</v>
      </c>
      <c r="R241" t="s">
        <v>65</v>
      </c>
      <c r="S241" t="str">
        <f>_xlfn.TEXTBEFORE(R241,"/")</f>
        <v>technology</v>
      </c>
      <c r="T241" t="str">
        <f>_xlfn.TEXTAFTER(R241,"/")</f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$E242/$D242</f>
        <v>4.1878911564625847</v>
      </c>
      <c r="G242" t="s">
        <v>20</v>
      </c>
      <c r="H242">
        <v>1784</v>
      </c>
      <c r="I242">
        <f>IF($E242 = 0, ROUND($I242 =0,0),ROUND($E242/$H242,2))</f>
        <v>69.02</v>
      </c>
      <c r="J242" t="s">
        <v>21</v>
      </c>
      <c r="K242" t="s">
        <v>22</v>
      </c>
      <c r="L242">
        <v>1281070800</v>
      </c>
      <c r="M242">
        <v>1281157200</v>
      </c>
      <c r="N242" s="9">
        <f>((($L242/60)/60)/24)+DATE(1970,1,1)</f>
        <v>40396.208333333336</v>
      </c>
      <c r="O242" s="9">
        <f>((($M242/60)/60)/24)+DATE(1970,1,1)</f>
        <v>40397.208333333336</v>
      </c>
      <c r="P242" t="b">
        <v>0</v>
      </c>
      <c r="Q242" t="b">
        <v>0</v>
      </c>
      <c r="R242" t="s">
        <v>33</v>
      </c>
      <c r="S242" t="str">
        <f>_xlfn.TEXTBEFORE(R242,"/")</f>
        <v>theater</v>
      </c>
      <c r="T242" t="str">
        <f>_xlfn.TEXTAFTER(R242,"/")</f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$E243/$D243</f>
        <v>1.0191632047477746</v>
      </c>
      <c r="G243" t="s">
        <v>20</v>
      </c>
      <c r="H243">
        <v>1684</v>
      </c>
      <c r="I243">
        <f>IF($E243 = 0, ROUND($I243 =0,0),ROUND($E243/$H243,2))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9">
        <f>((($L243/60)/60)/24)+DATE(1970,1,1)</f>
        <v>41742.208333333336</v>
      </c>
      <c r="O243" s="9">
        <f>((($M243/60)/60)/24)+DATE(1970,1,1)</f>
        <v>41752.208333333336</v>
      </c>
      <c r="P243" t="b">
        <v>0</v>
      </c>
      <c r="Q243" t="b">
        <v>1</v>
      </c>
      <c r="R243" t="s">
        <v>68</v>
      </c>
      <c r="S243" t="str">
        <f>_xlfn.TEXTBEFORE(R243,"/")</f>
        <v>publishing</v>
      </c>
      <c r="T243" t="str">
        <f>_xlfn.TEXTAFTER(R243,"/")</f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$E244/$D244</f>
        <v>1.2772619047619047</v>
      </c>
      <c r="G244" t="s">
        <v>20</v>
      </c>
      <c r="H244">
        <v>250</v>
      </c>
      <c r="I244">
        <f>IF($E244 = 0, ROUND($I244 =0,0),ROUND($E244/$H244,2))</f>
        <v>42.92</v>
      </c>
      <c r="J244" t="s">
        <v>21</v>
      </c>
      <c r="K244" t="s">
        <v>22</v>
      </c>
      <c r="L244">
        <v>1494392400</v>
      </c>
      <c r="M244">
        <v>1495256400</v>
      </c>
      <c r="N244" s="9">
        <f>((($L244/60)/60)/24)+DATE(1970,1,1)</f>
        <v>42865.208333333328</v>
      </c>
      <c r="O244" s="9">
        <f>((($M244/60)/60)/24)+DATE(1970,1,1)</f>
        <v>42875.208333333328</v>
      </c>
      <c r="P244" t="b">
        <v>0</v>
      </c>
      <c r="Q244" t="b">
        <v>1</v>
      </c>
      <c r="R244" t="s">
        <v>23</v>
      </c>
      <c r="S244" t="str">
        <f>_xlfn.TEXTBEFORE(R244,"/")</f>
        <v>music</v>
      </c>
      <c r="T244" t="str">
        <f>_xlfn.TEXTAFTER(R244,"/")</f>
        <v>rock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$E245/$D245</f>
        <v>4.4521739130434783</v>
      </c>
      <c r="G245" t="s">
        <v>20</v>
      </c>
      <c r="H245">
        <v>238</v>
      </c>
      <c r="I245">
        <f>IF($E245 = 0, ROUND($I245 =0,0),ROUND($E245/$H245,2))</f>
        <v>43.03</v>
      </c>
      <c r="J245" t="s">
        <v>21</v>
      </c>
      <c r="K245" t="s">
        <v>22</v>
      </c>
      <c r="L245">
        <v>1520143200</v>
      </c>
      <c r="M245">
        <v>1520402400</v>
      </c>
      <c r="N245" s="9">
        <f>((($L245/60)/60)/24)+DATE(1970,1,1)</f>
        <v>43163.25</v>
      </c>
      <c r="O245" s="9">
        <f>((($M245/60)/60)/24)+DATE(1970,1,1)</f>
        <v>43166.25</v>
      </c>
      <c r="P245" t="b">
        <v>0</v>
      </c>
      <c r="Q245" t="b">
        <v>0</v>
      </c>
      <c r="R245" t="s">
        <v>33</v>
      </c>
      <c r="S245" t="str">
        <f>_xlfn.TEXTBEFORE(R245,"/")</f>
        <v>theater</v>
      </c>
      <c r="T245" t="str">
        <f>_xlfn.TEXTAFTER(R245,"/")</f>
        <v>plays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$E246/$D246</f>
        <v>5.6971428571428575</v>
      </c>
      <c r="G246" t="s">
        <v>20</v>
      </c>
      <c r="H246">
        <v>53</v>
      </c>
      <c r="I246">
        <f>IF($E246 = 0, ROUND($I246 =0,0),ROUND($E246/$H246,2))</f>
        <v>75.25</v>
      </c>
      <c r="J246" t="s">
        <v>21</v>
      </c>
      <c r="K246" t="s">
        <v>22</v>
      </c>
      <c r="L246">
        <v>1405314000</v>
      </c>
      <c r="M246">
        <v>1409806800</v>
      </c>
      <c r="N246" s="9">
        <f>((($L246/60)/60)/24)+DATE(1970,1,1)</f>
        <v>41834.208333333336</v>
      </c>
      <c r="O246" s="9">
        <f>((($M246/60)/60)/24)+DATE(1970,1,1)</f>
        <v>41886.208333333336</v>
      </c>
      <c r="P246" t="b">
        <v>0</v>
      </c>
      <c r="Q246" t="b">
        <v>0</v>
      </c>
      <c r="R246" t="s">
        <v>33</v>
      </c>
      <c r="S246" t="str">
        <f>_xlfn.TEXTBEFORE(R246,"/")</f>
        <v>theater</v>
      </c>
      <c r="T246" t="str">
        <f>_xlfn.TEXTAFTER(R246,"/")</f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$E247/$D247</f>
        <v>5.0934482758620687</v>
      </c>
      <c r="G247" t="s">
        <v>20</v>
      </c>
      <c r="H247">
        <v>214</v>
      </c>
      <c r="I247">
        <f>IF($E247 = 0, ROUND($I247 =0,0),ROUND($E247/$H247,2))</f>
        <v>69.02</v>
      </c>
      <c r="J247" t="s">
        <v>21</v>
      </c>
      <c r="K247" t="s">
        <v>22</v>
      </c>
      <c r="L247">
        <v>1396846800</v>
      </c>
      <c r="M247">
        <v>1396933200</v>
      </c>
      <c r="N247" s="9">
        <f>((($L247/60)/60)/24)+DATE(1970,1,1)</f>
        <v>41736.208333333336</v>
      </c>
      <c r="O247" s="9">
        <f>((($M247/60)/60)/24)+DATE(1970,1,1)</f>
        <v>41737.208333333336</v>
      </c>
      <c r="P247" t="b">
        <v>0</v>
      </c>
      <c r="Q247" t="b">
        <v>0</v>
      </c>
      <c r="R247" t="s">
        <v>33</v>
      </c>
      <c r="S247" t="str">
        <f>_xlfn.TEXTBEFORE(R247,"/")</f>
        <v>theater</v>
      </c>
      <c r="T247" t="str">
        <f>_xlfn.TEXTAFTER(R247,"/")</f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$E248/$D248</f>
        <v>3.2553333333333332</v>
      </c>
      <c r="G248" t="s">
        <v>20</v>
      </c>
      <c r="H248">
        <v>222</v>
      </c>
      <c r="I248">
        <f>IF($E248 = 0, ROUND($I248 =0,0),ROUND($E248/$H248,2))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9">
        <f>((($L248/60)/60)/24)+DATE(1970,1,1)</f>
        <v>41491.208333333336</v>
      </c>
      <c r="O248" s="9">
        <f>((($M248/60)/60)/24)+DATE(1970,1,1)</f>
        <v>41495.208333333336</v>
      </c>
      <c r="P248" t="b">
        <v>0</v>
      </c>
      <c r="Q248" t="b">
        <v>0</v>
      </c>
      <c r="R248" t="s">
        <v>28</v>
      </c>
      <c r="S248" t="str">
        <f>_xlfn.TEXTBEFORE(R248,"/")</f>
        <v>technology</v>
      </c>
      <c r="T248" t="str">
        <f>_xlfn.TEXTAFTER(R248,"/")</f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$E249/$D249</f>
        <v>9.3261616161616168</v>
      </c>
      <c r="G249" t="s">
        <v>20</v>
      </c>
      <c r="H249">
        <v>1884</v>
      </c>
      <c r="I249">
        <f>IF($E249 = 0, ROUND($I249 =0,0),ROUND($E249/$H249,2))</f>
        <v>98.01</v>
      </c>
      <c r="J249" t="s">
        <v>21</v>
      </c>
      <c r="K249" t="s">
        <v>22</v>
      </c>
      <c r="L249">
        <v>1482386400</v>
      </c>
      <c r="M249">
        <v>1483682400</v>
      </c>
      <c r="N249" s="9">
        <f>((($L249/60)/60)/24)+DATE(1970,1,1)</f>
        <v>42726.25</v>
      </c>
      <c r="O249" s="9">
        <f>((($M249/60)/60)/24)+DATE(1970,1,1)</f>
        <v>42741.25</v>
      </c>
      <c r="P249" t="b">
        <v>0</v>
      </c>
      <c r="Q249" t="b">
        <v>1</v>
      </c>
      <c r="R249" t="s">
        <v>119</v>
      </c>
      <c r="S249" t="str">
        <f>_xlfn.TEXTBEFORE(R249,"/")</f>
        <v>publishing</v>
      </c>
      <c r="T249" t="str">
        <f>_xlfn.TEXTAFTER(R249,"/")</f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$E250/$D250</f>
        <v>2.1133870967741935</v>
      </c>
      <c r="G250" t="s">
        <v>20</v>
      </c>
      <c r="H250">
        <v>218</v>
      </c>
      <c r="I250">
        <f>IF($E250 = 0, ROUND($I250 =0,0),ROUND($E250/$H250,2))</f>
        <v>60.11</v>
      </c>
      <c r="J250" t="s">
        <v>26</v>
      </c>
      <c r="K250" t="s">
        <v>27</v>
      </c>
      <c r="L250">
        <v>1420005600</v>
      </c>
      <c r="M250">
        <v>1420437600</v>
      </c>
      <c r="N250" s="9">
        <f>((($L250/60)/60)/24)+DATE(1970,1,1)</f>
        <v>42004.25</v>
      </c>
      <c r="O250" s="9">
        <f>((($M250/60)/60)/24)+DATE(1970,1,1)</f>
        <v>42009.25</v>
      </c>
      <c r="P250" t="b">
        <v>0</v>
      </c>
      <c r="Q250" t="b">
        <v>0</v>
      </c>
      <c r="R250" t="s">
        <v>292</v>
      </c>
      <c r="S250" t="str">
        <f>_xlfn.TEXTBEFORE(R250,"/")</f>
        <v>games</v>
      </c>
      <c r="T250" t="str">
        <f>_xlfn.TEXTAFTER(R250,"/")</f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$E251/$D251</f>
        <v>2.7332520325203253</v>
      </c>
      <c r="G251" t="s">
        <v>20</v>
      </c>
      <c r="H251">
        <v>6465</v>
      </c>
      <c r="I251">
        <f>IF($E251 = 0, ROUND($I251 =0,0),ROUND($E251/$H251,2))</f>
        <v>26</v>
      </c>
      <c r="J251" t="s">
        <v>21</v>
      </c>
      <c r="K251" t="s">
        <v>22</v>
      </c>
      <c r="L251">
        <v>1420178400</v>
      </c>
      <c r="M251">
        <v>1420783200</v>
      </c>
      <c r="N251" s="9">
        <f>((($L251/60)/60)/24)+DATE(1970,1,1)</f>
        <v>42006.25</v>
      </c>
      <c r="O251" s="9">
        <f>((($M251/60)/60)/24)+DATE(1970,1,1)</f>
        <v>42013.25</v>
      </c>
      <c r="P251" t="b">
        <v>0</v>
      </c>
      <c r="Q251" t="b">
        <v>0</v>
      </c>
      <c r="R251" t="s">
        <v>206</v>
      </c>
      <c r="S251" t="str">
        <f>_xlfn.TEXTBEFORE(R251,"/")</f>
        <v>publishing</v>
      </c>
      <c r="T251" t="str">
        <f>_xlfn.TEXTAFTER(R251,"/")</f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$E252/$D252</f>
        <v>0.03</v>
      </c>
      <c r="G252" t="s">
        <v>14</v>
      </c>
      <c r="H252">
        <v>1</v>
      </c>
      <c r="I252">
        <f>IF($E252 = 0, ROUND($I252 =0,0),ROUND($E252/$H252,2))</f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((($L252/60)/60)/24)+DATE(1970,1,1)</f>
        <v>40203.25</v>
      </c>
      <c r="O252" s="9">
        <f>((($M252/60)/60)/24)+DATE(1970,1,1)</f>
        <v>40238.25</v>
      </c>
      <c r="P252" t="b">
        <v>0</v>
      </c>
      <c r="Q252" t="b">
        <v>0</v>
      </c>
      <c r="R252" t="s">
        <v>23</v>
      </c>
      <c r="S252" t="str">
        <f>_xlfn.TEXTBEFORE(R252,"/")</f>
        <v>music</v>
      </c>
      <c r="T252" t="str">
        <f>_xlfn.TEXTAFTER(R252,"/")</f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$E253/$D253</f>
        <v>0.54084507042253516</v>
      </c>
      <c r="G253" t="s">
        <v>14</v>
      </c>
      <c r="H253">
        <v>101</v>
      </c>
      <c r="I253">
        <f>IF($E253 = 0, ROUND($I253 =0,0),ROUND($E253/$H253,2))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9">
        <f>((($L253/60)/60)/24)+DATE(1970,1,1)</f>
        <v>41252.25</v>
      </c>
      <c r="O253" s="9">
        <f>((($M253/60)/60)/24)+DATE(1970,1,1)</f>
        <v>41254.25</v>
      </c>
      <c r="P253" t="b">
        <v>0</v>
      </c>
      <c r="Q253" t="b">
        <v>0</v>
      </c>
      <c r="R253" t="s">
        <v>33</v>
      </c>
      <c r="S253" t="str">
        <f>_xlfn.TEXTBEFORE(R253,"/")</f>
        <v>theater</v>
      </c>
      <c r="T253" t="str">
        <f>_xlfn.TEXTAFTER(R253,"/")</f>
        <v>plays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$E254/$D254</f>
        <v>6.2629999999999999</v>
      </c>
      <c r="G254" t="s">
        <v>20</v>
      </c>
      <c r="H254">
        <v>59</v>
      </c>
      <c r="I254">
        <f>IF($E254 = 0, ROUND($I254 =0,0),ROUND($E254/$H254,2))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9">
        <f>((($L254/60)/60)/24)+DATE(1970,1,1)</f>
        <v>41572.208333333336</v>
      </c>
      <c r="O254" s="9">
        <f>((($M254/60)/60)/24)+DATE(1970,1,1)</f>
        <v>41577.208333333336</v>
      </c>
      <c r="P254" t="b">
        <v>0</v>
      </c>
      <c r="Q254" t="b">
        <v>0</v>
      </c>
      <c r="R254" t="s">
        <v>33</v>
      </c>
      <c r="S254" t="str">
        <f>_xlfn.TEXTBEFORE(R254,"/")</f>
        <v>theater</v>
      </c>
      <c r="T254" t="str">
        <f>_xlfn.TEXTAFTER(R254,"/")</f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$E255/$D255</f>
        <v>0.8902139917695473</v>
      </c>
      <c r="G255" t="s">
        <v>14</v>
      </c>
      <c r="H255">
        <v>1335</v>
      </c>
      <c r="I255">
        <f>IF($E255 = 0, ROUND($I255 =0,0),ROUND($E255/$H255,2))</f>
        <v>81.02</v>
      </c>
      <c r="J255" t="s">
        <v>15</v>
      </c>
      <c r="K255" t="s">
        <v>16</v>
      </c>
      <c r="L255">
        <v>1302238800</v>
      </c>
      <c r="M255">
        <v>1303275600</v>
      </c>
      <c r="N255" s="9">
        <f>((($L255/60)/60)/24)+DATE(1970,1,1)</f>
        <v>40641.208333333336</v>
      </c>
      <c r="O255" s="9">
        <f>((($M255/60)/60)/24)+DATE(1970,1,1)</f>
        <v>40653.208333333336</v>
      </c>
      <c r="P255" t="b">
        <v>0</v>
      </c>
      <c r="Q255" t="b">
        <v>0</v>
      </c>
      <c r="R255" t="s">
        <v>53</v>
      </c>
      <c r="S255" t="str">
        <f>_xlfn.TEXTBEFORE(R255,"/")</f>
        <v>film &amp; video</v>
      </c>
      <c r="T255" t="str">
        <f>_xlfn.TEXTAFTER(R255,"/")</f>
        <v>drama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$E256/$D256</f>
        <v>1.8489130434782608</v>
      </c>
      <c r="G256" t="s">
        <v>20</v>
      </c>
      <c r="H256">
        <v>88</v>
      </c>
      <c r="I256">
        <f>IF($E256 = 0, ROUND($I256 =0,0),ROUND($E256/$H256,2))</f>
        <v>96.65</v>
      </c>
      <c r="J256" t="s">
        <v>21</v>
      </c>
      <c r="K256" t="s">
        <v>22</v>
      </c>
      <c r="L256">
        <v>1487656800</v>
      </c>
      <c r="M256">
        <v>1487829600</v>
      </c>
      <c r="N256" s="9">
        <f>((($L256/60)/60)/24)+DATE(1970,1,1)</f>
        <v>42787.25</v>
      </c>
      <c r="O256" s="9">
        <f>((($M256/60)/60)/24)+DATE(1970,1,1)</f>
        <v>42789.25</v>
      </c>
      <c r="P256" t="b">
        <v>0</v>
      </c>
      <c r="Q256" t="b">
        <v>0</v>
      </c>
      <c r="R256" t="s">
        <v>68</v>
      </c>
      <c r="S256" t="str">
        <f>_xlfn.TEXTBEFORE(R256,"/")</f>
        <v>publishing</v>
      </c>
      <c r="T256" t="str">
        <f>_xlfn.TEXTAFTER(R256,"/")</f>
        <v>nonfiction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$E257/$D257</f>
        <v>1.2016770186335404</v>
      </c>
      <c r="G257" t="s">
        <v>20</v>
      </c>
      <c r="H257">
        <v>1697</v>
      </c>
      <c r="I257">
        <f>IF($E257 = 0, ROUND($I257 =0,0),ROUND($E257/$H257,2))</f>
        <v>57</v>
      </c>
      <c r="J257" t="s">
        <v>21</v>
      </c>
      <c r="K257" t="s">
        <v>22</v>
      </c>
      <c r="L257">
        <v>1297836000</v>
      </c>
      <c r="M257">
        <v>1298268000</v>
      </c>
      <c r="N257" s="9">
        <f>((($L257/60)/60)/24)+DATE(1970,1,1)</f>
        <v>40590.25</v>
      </c>
      <c r="O257" s="9">
        <f>((($M257/60)/60)/24)+DATE(1970,1,1)</f>
        <v>40595.25</v>
      </c>
      <c r="P257" t="b">
        <v>0</v>
      </c>
      <c r="Q257" t="b">
        <v>1</v>
      </c>
      <c r="R257" t="s">
        <v>23</v>
      </c>
      <c r="S257" t="str">
        <f>_xlfn.TEXTBEFORE(R257,"/")</f>
        <v>music</v>
      </c>
      <c r="T257" t="str">
        <f>_xlfn.TEXTAFTER(R257,"/")</f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$E258/$D258</f>
        <v>0.23390243902439026</v>
      </c>
      <c r="G258" t="s">
        <v>14</v>
      </c>
      <c r="H258">
        <v>15</v>
      </c>
      <c r="I258">
        <f>IF($E258 = 0, ROUND($I258 =0,0),ROUND($E258/$H258,2))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9">
        <f>((($L258/60)/60)/24)+DATE(1970,1,1)</f>
        <v>42393.25</v>
      </c>
      <c r="O258" s="9">
        <f>((($M258/60)/60)/24)+DATE(1970,1,1)</f>
        <v>42430.25</v>
      </c>
      <c r="P258" t="b">
        <v>0</v>
      </c>
      <c r="Q258" t="b">
        <v>0</v>
      </c>
      <c r="R258" t="s">
        <v>23</v>
      </c>
      <c r="S258" t="str">
        <f>_xlfn.TEXTBEFORE(R258,"/")</f>
        <v>music</v>
      </c>
      <c r="T258" t="str">
        <f>_xlfn.TEXTAFTER(R258,"/")</f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$E259/$D259</f>
        <v>1.46</v>
      </c>
      <c r="G259" t="s">
        <v>20</v>
      </c>
      <c r="H259">
        <v>92</v>
      </c>
      <c r="I259">
        <f>IF($E259 = 0, ROUND($I259 =0,0),ROUND($E259/$H259,2))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9">
        <f>((($L259/60)/60)/24)+DATE(1970,1,1)</f>
        <v>41338.25</v>
      </c>
      <c r="O259" s="9">
        <f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>_xlfn.TEXTBEFORE(R259,"/")</f>
        <v>theater</v>
      </c>
      <c r="T259" t="str">
        <f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$E260/$D260</f>
        <v>2.6848000000000001</v>
      </c>
      <c r="G260" t="s">
        <v>20</v>
      </c>
      <c r="H260">
        <v>186</v>
      </c>
      <c r="I260">
        <f>IF($E260 = 0, ROUND($I260 =0,0),ROUND($E260/$H260,2))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9">
        <f>((($L260/60)/60)/24)+DATE(1970,1,1)</f>
        <v>42712.25</v>
      </c>
      <c r="O260" s="9">
        <f>((($M260/60)/60)/24)+DATE(1970,1,1)</f>
        <v>42732.25</v>
      </c>
      <c r="P260" t="b">
        <v>0</v>
      </c>
      <c r="Q260" t="b">
        <v>1</v>
      </c>
      <c r="R260" t="s">
        <v>33</v>
      </c>
      <c r="S260" t="str">
        <f>_xlfn.TEXTBEFORE(R260,"/")</f>
        <v>theater</v>
      </c>
      <c r="T260" t="str">
        <f>_xlfn.TEXTAFTER(R260,"/")</f>
        <v>plays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$E261/$D261</f>
        <v>5.9749999999999996</v>
      </c>
      <c r="G261" t="s">
        <v>20</v>
      </c>
      <c r="H261">
        <v>138</v>
      </c>
      <c r="I261">
        <f>IF($E261 = 0, ROUND($I261 =0,0),ROUND($E261/$H261,2))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9">
        <f>((($L261/60)/60)/24)+DATE(1970,1,1)</f>
        <v>41251.25</v>
      </c>
      <c r="O261" s="9">
        <f>((($M261/60)/60)/24)+DATE(1970,1,1)</f>
        <v>41270.25</v>
      </c>
      <c r="P261" t="b">
        <v>1</v>
      </c>
      <c r="Q261" t="b">
        <v>0</v>
      </c>
      <c r="R261" t="s">
        <v>122</v>
      </c>
      <c r="S261" t="str">
        <f>_xlfn.TEXTBEFORE(R261,"/")</f>
        <v>photography</v>
      </c>
      <c r="T261" t="str">
        <f>_xlfn.TEXTAFTER(R261,"/")</f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$E262/$D262</f>
        <v>1.5769841269841269</v>
      </c>
      <c r="G262" t="s">
        <v>20</v>
      </c>
      <c r="H262">
        <v>261</v>
      </c>
      <c r="I262">
        <f>IF($E262 = 0, ROUND($I262 =0,0),ROUND($E262/$H262,2))</f>
        <v>38.07</v>
      </c>
      <c r="J262" t="s">
        <v>21</v>
      </c>
      <c r="K262" t="s">
        <v>22</v>
      </c>
      <c r="L262">
        <v>1348808400</v>
      </c>
      <c r="M262">
        <v>1349845200</v>
      </c>
      <c r="N262" s="9">
        <f>((($L262/60)/60)/24)+DATE(1970,1,1)</f>
        <v>41180.208333333336</v>
      </c>
      <c r="O262" s="9">
        <f>((($M262/60)/60)/24)+DATE(1970,1,1)</f>
        <v>41192.208333333336</v>
      </c>
      <c r="P262" t="b">
        <v>0</v>
      </c>
      <c r="Q262" t="b">
        <v>0</v>
      </c>
      <c r="R262" t="s">
        <v>23</v>
      </c>
      <c r="S262" t="str">
        <f>_xlfn.TEXTBEFORE(R262,"/")</f>
        <v>music</v>
      </c>
      <c r="T262" t="str">
        <f>_xlfn.TEXTAFTER(R262,"/")</f>
        <v>rock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$E263/$D263</f>
        <v>0.31201660735468567</v>
      </c>
      <c r="G263" t="s">
        <v>14</v>
      </c>
      <c r="H263">
        <v>454</v>
      </c>
      <c r="I263">
        <f>IF($E263 = 0, ROUND($I263 =0,0),ROUND($E263/$H263,2))</f>
        <v>57.94</v>
      </c>
      <c r="J263" t="s">
        <v>21</v>
      </c>
      <c r="K263" t="s">
        <v>22</v>
      </c>
      <c r="L263">
        <v>1282712400</v>
      </c>
      <c r="M263">
        <v>1283058000</v>
      </c>
      <c r="N263" s="9">
        <f>((($L263/60)/60)/24)+DATE(1970,1,1)</f>
        <v>40415.208333333336</v>
      </c>
      <c r="O263" s="9">
        <f>((($M263/60)/60)/24)+DATE(1970,1,1)</f>
        <v>40419.208333333336</v>
      </c>
      <c r="P263" t="b">
        <v>0</v>
      </c>
      <c r="Q263" t="b">
        <v>1</v>
      </c>
      <c r="R263" t="s">
        <v>23</v>
      </c>
      <c r="S263" t="str">
        <f>_xlfn.TEXTBEFORE(R263,"/")</f>
        <v>music</v>
      </c>
      <c r="T263" t="str">
        <f>_xlfn.TEXTAFTER(R263,"/")</f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$E264/$D264</f>
        <v>3.1341176470588237</v>
      </c>
      <c r="G264" t="s">
        <v>20</v>
      </c>
      <c r="H264">
        <v>107</v>
      </c>
      <c r="I264">
        <f>IF($E264 = 0, ROUND($I264 =0,0),ROUND($E264/$H264,2))</f>
        <v>49.79</v>
      </c>
      <c r="J264" t="s">
        <v>21</v>
      </c>
      <c r="K264" t="s">
        <v>22</v>
      </c>
      <c r="L264">
        <v>1301979600</v>
      </c>
      <c r="M264">
        <v>1304226000</v>
      </c>
      <c r="N264" s="9">
        <f>((($L264/60)/60)/24)+DATE(1970,1,1)</f>
        <v>40638.208333333336</v>
      </c>
      <c r="O264" s="9">
        <f>((($M264/60)/60)/24)+DATE(1970,1,1)</f>
        <v>40664.208333333336</v>
      </c>
      <c r="P264" t="b">
        <v>0</v>
      </c>
      <c r="Q264" t="b">
        <v>1</v>
      </c>
      <c r="R264" t="s">
        <v>60</v>
      </c>
      <c r="S264" t="str">
        <f>_xlfn.TEXTBEFORE(R264,"/")</f>
        <v>music</v>
      </c>
      <c r="T264" t="str">
        <f>_xlfn.TEXTAFTER(R264,"/")</f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$E265/$D265</f>
        <v>3.7089655172413791</v>
      </c>
      <c r="G265" t="s">
        <v>20</v>
      </c>
      <c r="H265">
        <v>199</v>
      </c>
      <c r="I265">
        <f>IF($E265 = 0, ROUND($I265 =0,0),ROUND($E265/$H265,2))</f>
        <v>54.05</v>
      </c>
      <c r="J265" t="s">
        <v>21</v>
      </c>
      <c r="K265" t="s">
        <v>22</v>
      </c>
      <c r="L265">
        <v>1263016800</v>
      </c>
      <c r="M265">
        <v>1263016800</v>
      </c>
      <c r="N265" s="9">
        <f>((($L265/60)/60)/24)+DATE(1970,1,1)</f>
        <v>40187.25</v>
      </c>
      <c r="O265" s="9">
        <f>((($M265/60)/60)/24)+DATE(1970,1,1)</f>
        <v>40187.25</v>
      </c>
      <c r="P265" t="b">
        <v>0</v>
      </c>
      <c r="Q265" t="b">
        <v>0</v>
      </c>
      <c r="R265" t="s">
        <v>122</v>
      </c>
      <c r="S265" t="str">
        <f>_xlfn.TEXTBEFORE(R265,"/")</f>
        <v>photography</v>
      </c>
      <c r="T265" t="str">
        <f>_xlfn.TEXTAFTER(R265,"/")</f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$E266/$D266</f>
        <v>3.6266447368421053</v>
      </c>
      <c r="G266" t="s">
        <v>20</v>
      </c>
      <c r="H266">
        <v>5512</v>
      </c>
      <c r="I266">
        <f>IF($E266 = 0, ROUND($I266 =0,0),ROUND($E266/$H266,2))</f>
        <v>30</v>
      </c>
      <c r="J266" t="s">
        <v>21</v>
      </c>
      <c r="K266" t="s">
        <v>22</v>
      </c>
      <c r="L266">
        <v>1360648800</v>
      </c>
      <c r="M266">
        <v>1362031200</v>
      </c>
      <c r="N266" s="9">
        <f>((($L266/60)/60)/24)+DATE(1970,1,1)</f>
        <v>41317.25</v>
      </c>
      <c r="O266" s="9">
        <f>((($M266/60)/60)/24)+DATE(1970,1,1)</f>
        <v>41333.25</v>
      </c>
      <c r="P266" t="b">
        <v>0</v>
      </c>
      <c r="Q266" t="b">
        <v>0</v>
      </c>
      <c r="R266" t="s">
        <v>33</v>
      </c>
      <c r="S266" t="str">
        <f>_xlfn.TEXTBEFORE(R266,"/")</f>
        <v>theater</v>
      </c>
      <c r="T266" t="str">
        <f>_xlfn.TEXTAFTER(R266,"/")</f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$E267/$D267</f>
        <v>1.2308163265306122</v>
      </c>
      <c r="G267" t="s">
        <v>20</v>
      </c>
      <c r="H267">
        <v>86</v>
      </c>
      <c r="I267">
        <f>IF($E267 = 0, ROUND($I267 =0,0),ROUND($E267/$H267,2))</f>
        <v>70.13</v>
      </c>
      <c r="J267" t="s">
        <v>21</v>
      </c>
      <c r="K267" t="s">
        <v>22</v>
      </c>
      <c r="L267">
        <v>1451800800</v>
      </c>
      <c r="M267">
        <v>1455602400</v>
      </c>
      <c r="N267" s="9">
        <f>((($L267/60)/60)/24)+DATE(1970,1,1)</f>
        <v>42372.25</v>
      </c>
      <c r="O267" s="9">
        <f>((($M267/60)/60)/24)+DATE(1970,1,1)</f>
        <v>42416.25</v>
      </c>
      <c r="P267" t="b">
        <v>0</v>
      </c>
      <c r="Q267" t="b">
        <v>0</v>
      </c>
      <c r="R267" t="s">
        <v>33</v>
      </c>
      <c r="S267" t="str">
        <f>_xlfn.TEXTBEFORE(R267,"/")</f>
        <v>theater</v>
      </c>
      <c r="T267" t="str">
        <f>_xlfn.TEXTAFTER(R267,"/")</f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$E268/$D268</f>
        <v>0.76766756032171579</v>
      </c>
      <c r="G268" t="s">
        <v>14</v>
      </c>
      <c r="H268">
        <v>3182</v>
      </c>
      <c r="I268">
        <f>IF($E268 = 0, ROUND($I268 =0,0),ROUND($E268/$H268,2))</f>
        <v>27</v>
      </c>
      <c r="J268" t="s">
        <v>107</v>
      </c>
      <c r="K268" t="s">
        <v>108</v>
      </c>
      <c r="L268">
        <v>1415340000</v>
      </c>
      <c r="M268">
        <v>1418191200</v>
      </c>
      <c r="N268" s="9">
        <f>((($L268/60)/60)/24)+DATE(1970,1,1)</f>
        <v>41950.25</v>
      </c>
      <c r="O268" s="9">
        <f>((($M268/60)/60)/24)+DATE(1970,1,1)</f>
        <v>41983.25</v>
      </c>
      <c r="P268" t="b">
        <v>0</v>
      </c>
      <c r="Q268" t="b">
        <v>1</v>
      </c>
      <c r="R268" t="s">
        <v>159</v>
      </c>
      <c r="S268" t="str">
        <f>_xlfn.TEXTBEFORE(R268,"/")</f>
        <v>music</v>
      </c>
      <c r="T268" t="str">
        <f>_xlfn.TEXTAFTER(R268,"/")</f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$E269/$D269</f>
        <v>2.3362012987012988</v>
      </c>
      <c r="G269" t="s">
        <v>20</v>
      </c>
      <c r="H269">
        <v>2768</v>
      </c>
      <c r="I269">
        <f>IF($E269 = 0, ROUND($I269 =0,0),ROUND($E269/$H269,2))</f>
        <v>51.99</v>
      </c>
      <c r="J269" t="s">
        <v>26</v>
      </c>
      <c r="K269" t="s">
        <v>27</v>
      </c>
      <c r="L269">
        <v>1351054800</v>
      </c>
      <c r="M269">
        <v>1352440800</v>
      </c>
      <c r="N269" s="9">
        <f>((($L269/60)/60)/24)+DATE(1970,1,1)</f>
        <v>41206.208333333336</v>
      </c>
      <c r="O269" s="9">
        <f>((($M269/60)/60)/24)+DATE(1970,1,1)</f>
        <v>41222.25</v>
      </c>
      <c r="P269" t="b">
        <v>0</v>
      </c>
      <c r="Q269" t="b">
        <v>0</v>
      </c>
      <c r="R269" t="s">
        <v>33</v>
      </c>
      <c r="S269" t="str">
        <f>_xlfn.TEXTBEFORE(R269,"/")</f>
        <v>theater</v>
      </c>
      <c r="T269" t="str">
        <f>_xlfn.TEXTAFTER(R269,"/")</f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$E270/$D270</f>
        <v>1.8053333333333332</v>
      </c>
      <c r="G270" t="s">
        <v>20</v>
      </c>
      <c r="H270">
        <v>48</v>
      </c>
      <c r="I270">
        <f>IF($E270 = 0, ROUND($I270 =0,0),ROUND($E270/$H270,2))</f>
        <v>56.42</v>
      </c>
      <c r="J270" t="s">
        <v>21</v>
      </c>
      <c r="K270" t="s">
        <v>22</v>
      </c>
      <c r="L270">
        <v>1349326800</v>
      </c>
      <c r="M270">
        <v>1353304800</v>
      </c>
      <c r="N270" s="9">
        <f>((($L270/60)/60)/24)+DATE(1970,1,1)</f>
        <v>41186.208333333336</v>
      </c>
      <c r="O270" s="9">
        <f>((($M270/60)/60)/24)+DATE(1970,1,1)</f>
        <v>41232.25</v>
      </c>
      <c r="P270" t="b">
        <v>0</v>
      </c>
      <c r="Q270" t="b">
        <v>0</v>
      </c>
      <c r="R270" t="s">
        <v>42</v>
      </c>
      <c r="S270" t="str">
        <f>_xlfn.TEXTBEFORE(R270,"/")</f>
        <v>film &amp; video</v>
      </c>
      <c r="T270" t="str">
        <f>_xlfn.TEXTAFTER(R270,"/")</f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$E271/$D271</f>
        <v>2.5262857142857142</v>
      </c>
      <c r="G271" t="s">
        <v>20</v>
      </c>
      <c r="H271">
        <v>87</v>
      </c>
      <c r="I271">
        <f>IF($E271 = 0, ROUND($I271 =0,0),ROUND($E271/$H271,2))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9">
        <f>((($L271/60)/60)/24)+DATE(1970,1,1)</f>
        <v>43496.25</v>
      </c>
      <c r="O271" s="9">
        <f>((($M271/60)/60)/24)+DATE(1970,1,1)</f>
        <v>43517.25</v>
      </c>
      <c r="P271" t="b">
        <v>0</v>
      </c>
      <c r="Q271" t="b">
        <v>0</v>
      </c>
      <c r="R271" t="s">
        <v>269</v>
      </c>
      <c r="S271" t="str">
        <f>_xlfn.TEXTBEFORE(R271,"/")</f>
        <v>film &amp; video</v>
      </c>
      <c r="T271" t="str">
        <f>_xlfn.TEXTAFTER(R271,"/")</f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$E272/$D272</f>
        <v>0.27176538240368026</v>
      </c>
      <c r="G272" t="s">
        <v>74</v>
      </c>
      <c r="H272">
        <v>1890</v>
      </c>
      <c r="I272">
        <f>IF($E272 = 0, ROUND($I272 =0,0),ROUND($E272/$H272,2))</f>
        <v>25.01</v>
      </c>
      <c r="J272" t="s">
        <v>21</v>
      </c>
      <c r="K272" t="s">
        <v>22</v>
      </c>
      <c r="L272">
        <v>1291269600</v>
      </c>
      <c r="M272">
        <v>1291442400</v>
      </c>
      <c r="N272" s="9">
        <f>((($L272/60)/60)/24)+DATE(1970,1,1)</f>
        <v>40514.25</v>
      </c>
      <c r="O272" s="9">
        <f>((($M272/60)/60)/24)+DATE(1970,1,1)</f>
        <v>40516.25</v>
      </c>
      <c r="P272" t="b">
        <v>0</v>
      </c>
      <c r="Q272" t="b">
        <v>0</v>
      </c>
      <c r="R272" t="s">
        <v>89</v>
      </c>
      <c r="S272" t="str">
        <f>_xlfn.TEXTBEFORE(R272,"/")</f>
        <v>games</v>
      </c>
      <c r="T272" t="str">
        <f>_xlfn.TEXTAFTER(R272,"/")</f>
        <v>video games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$E273/$D273</f>
        <v>1.2706571242680547E-2</v>
      </c>
      <c r="G273" t="s">
        <v>47</v>
      </c>
      <c r="H273">
        <v>61</v>
      </c>
      <c r="I273">
        <f>IF($E273 = 0, ROUND($I273 =0,0),ROUND($E273/$H273,2))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9">
        <f>((($L273/60)/60)/24)+DATE(1970,1,1)</f>
        <v>42345.25</v>
      </c>
      <c r="O273" s="9">
        <f>((($M273/60)/60)/24)+DATE(1970,1,1)</f>
        <v>42376.25</v>
      </c>
      <c r="P273" t="b">
        <v>0</v>
      </c>
      <c r="Q273" t="b">
        <v>0</v>
      </c>
      <c r="R273" t="s">
        <v>122</v>
      </c>
      <c r="S273" t="str">
        <f>_xlfn.TEXTBEFORE(R273,"/")</f>
        <v>photography</v>
      </c>
      <c r="T273" t="str">
        <f>_xlfn.TEXTAFTER(R273,"/")</f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$E274/$D274</f>
        <v>3.0400978473581213</v>
      </c>
      <c r="G274" t="s">
        <v>20</v>
      </c>
      <c r="H274">
        <v>1894</v>
      </c>
      <c r="I274">
        <f>IF($E274 = 0, ROUND($I274 =0,0),ROUND($E274/$H274,2))</f>
        <v>82.02</v>
      </c>
      <c r="J274" t="s">
        <v>21</v>
      </c>
      <c r="K274" t="s">
        <v>22</v>
      </c>
      <c r="L274">
        <v>1562734800</v>
      </c>
      <c r="M274">
        <v>1564894800</v>
      </c>
      <c r="N274" s="9">
        <f>((($L274/60)/60)/24)+DATE(1970,1,1)</f>
        <v>43656.208333333328</v>
      </c>
      <c r="O274" s="9">
        <f>((($M274/60)/60)/24)+DATE(1970,1,1)</f>
        <v>43681.208333333328</v>
      </c>
      <c r="P274" t="b">
        <v>0</v>
      </c>
      <c r="Q274" t="b">
        <v>1</v>
      </c>
      <c r="R274" t="s">
        <v>33</v>
      </c>
      <c r="S274" t="str">
        <f>_xlfn.TEXTBEFORE(R274,"/")</f>
        <v>theater</v>
      </c>
      <c r="T274" t="str">
        <f>_xlfn.TEXTAFTER(R274,"/")</f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$E275/$D275</f>
        <v>1.3723076923076922</v>
      </c>
      <c r="G275" t="s">
        <v>20</v>
      </c>
      <c r="H275">
        <v>282</v>
      </c>
      <c r="I275">
        <f>IF($E275 = 0, ROUND($I275 =0,0),ROUND($E275/$H275,2))</f>
        <v>37.96</v>
      </c>
      <c r="J275" t="s">
        <v>15</v>
      </c>
      <c r="K275" t="s">
        <v>16</v>
      </c>
      <c r="L275">
        <v>1505624400</v>
      </c>
      <c r="M275">
        <v>1505883600</v>
      </c>
      <c r="N275" s="9">
        <f>((($L275/60)/60)/24)+DATE(1970,1,1)</f>
        <v>42995.208333333328</v>
      </c>
      <c r="O275" s="9">
        <f>((($M275/60)/60)/24)+DATE(1970,1,1)</f>
        <v>42998.208333333328</v>
      </c>
      <c r="P275" t="b">
        <v>0</v>
      </c>
      <c r="Q275" t="b">
        <v>0</v>
      </c>
      <c r="R275" t="s">
        <v>33</v>
      </c>
      <c r="S275" t="str">
        <f>_xlfn.TEXTBEFORE(R275,"/")</f>
        <v>theater</v>
      </c>
      <c r="T275" t="str">
        <f>_xlfn.TEXTAFTER(R275,"/")</f>
        <v>plays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$E276/$D276</f>
        <v>0.32208333333333333</v>
      </c>
      <c r="G276" t="s">
        <v>14</v>
      </c>
      <c r="H276">
        <v>15</v>
      </c>
      <c r="I276">
        <f>IF($E276 = 0, ROUND($I276 =0,0),ROUND($E276/$H276,2))</f>
        <v>51.53</v>
      </c>
      <c r="J276" t="s">
        <v>21</v>
      </c>
      <c r="K276" t="s">
        <v>22</v>
      </c>
      <c r="L276">
        <v>1509948000</v>
      </c>
      <c r="M276">
        <v>1510380000</v>
      </c>
      <c r="N276" s="9">
        <f>((($L276/60)/60)/24)+DATE(1970,1,1)</f>
        <v>43045.25</v>
      </c>
      <c r="O276" s="9">
        <f>((($M276/60)/60)/24)+DATE(1970,1,1)</f>
        <v>43050.25</v>
      </c>
      <c r="P276" t="b">
        <v>0</v>
      </c>
      <c r="Q276" t="b">
        <v>0</v>
      </c>
      <c r="R276" t="s">
        <v>33</v>
      </c>
      <c r="S276" t="str">
        <f>_xlfn.TEXTBEFORE(R276,"/")</f>
        <v>theater</v>
      </c>
      <c r="T276" t="str">
        <f>_xlfn.TEXTAFTER(R276,"/")</f>
        <v>plays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$E277/$D277</f>
        <v>2.4151282051282053</v>
      </c>
      <c r="G277" t="s">
        <v>20</v>
      </c>
      <c r="H277">
        <v>116</v>
      </c>
      <c r="I277">
        <f>IF($E277 = 0, ROUND($I277 =0,0),ROUND($E277/$H277,2))</f>
        <v>81.2</v>
      </c>
      <c r="J277" t="s">
        <v>21</v>
      </c>
      <c r="K277" t="s">
        <v>22</v>
      </c>
      <c r="L277">
        <v>1554526800</v>
      </c>
      <c r="M277">
        <v>1555218000</v>
      </c>
      <c r="N277" s="9">
        <f>((($L277/60)/60)/24)+DATE(1970,1,1)</f>
        <v>43561.208333333328</v>
      </c>
      <c r="O277" s="9">
        <f>((($M277/60)/60)/24)+DATE(1970,1,1)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_xlfn.TEXTBEFORE(R277,"/")</f>
        <v>publishing</v>
      </c>
      <c r="T277" t="str">
        <f>_xlfn.TEXTAFTER(R277,"/")</f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$E278/$D278</f>
        <v>0.96799999999999997</v>
      </c>
      <c r="G278" t="s">
        <v>14</v>
      </c>
      <c r="H278">
        <v>133</v>
      </c>
      <c r="I278">
        <f>IF($E278 = 0, ROUND($I278 =0,0),ROUND($E278/$H278,2))</f>
        <v>40.03</v>
      </c>
      <c r="J278" t="s">
        <v>21</v>
      </c>
      <c r="K278" t="s">
        <v>22</v>
      </c>
      <c r="L278">
        <v>1334811600</v>
      </c>
      <c r="M278">
        <v>1335243600</v>
      </c>
      <c r="N278" s="9">
        <f>((($L278/60)/60)/24)+DATE(1970,1,1)</f>
        <v>41018.208333333336</v>
      </c>
      <c r="O278" s="9">
        <f>((($M278/60)/60)/24)+DATE(1970,1,1)</f>
        <v>41023.208333333336</v>
      </c>
      <c r="P278" t="b">
        <v>0</v>
      </c>
      <c r="Q278" t="b">
        <v>1</v>
      </c>
      <c r="R278" t="s">
        <v>89</v>
      </c>
      <c r="S278" t="str">
        <f>_xlfn.TEXTBEFORE(R278,"/")</f>
        <v>games</v>
      </c>
      <c r="T278" t="str">
        <f>_xlfn.TEXTAFTER(R278,"/")</f>
        <v>video games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$E279/$D279</f>
        <v>10.664285714285715</v>
      </c>
      <c r="G279" t="s">
        <v>20</v>
      </c>
      <c r="H279">
        <v>83</v>
      </c>
      <c r="I279">
        <f>IF($E279 = 0, ROUND($I279 =0,0),ROUND($E279/$H279,2))</f>
        <v>89.94</v>
      </c>
      <c r="J279" t="s">
        <v>21</v>
      </c>
      <c r="K279" t="s">
        <v>22</v>
      </c>
      <c r="L279">
        <v>1279515600</v>
      </c>
      <c r="M279">
        <v>1279688400</v>
      </c>
      <c r="N279" s="9">
        <f>((($L279/60)/60)/24)+DATE(1970,1,1)</f>
        <v>40378.208333333336</v>
      </c>
      <c r="O279" s="9">
        <f>((($M279/60)/60)/24)+DATE(1970,1,1)</f>
        <v>40380.208333333336</v>
      </c>
      <c r="P279" t="b">
        <v>0</v>
      </c>
      <c r="Q279" t="b">
        <v>0</v>
      </c>
      <c r="R279" t="s">
        <v>33</v>
      </c>
      <c r="S279" t="str">
        <f>_xlfn.TEXTBEFORE(R279,"/")</f>
        <v>theater</v>
      </c>
      <c r="T279" t="str">
        <f>_xlfn.TEXTAFTER(R279,"/")</f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$E280/$D280</f>
        <v>3.2588888888888889</v>
      </c>
      <c r="G280" t="s">
        <v>20</v>
      </c>
      <c r="H280">
        <v>91</v>
      </c>
      <c r="I280">
        <f>IF($E280 = 0, ROUND($I280 =0,0),ROUND($E280/$H280,2))</f>
        <v>96.69</v>
      </c>
      <c r="J280" t="s">
        <v>21</v>
      </c>
      <c r="K280" t="s">
        <v>22</v>
      </c>
      <c r="L280">
        <v>1353909600</v>
      </c>
      <c r="M280">
        <v>1356069600</v>
      </c>
      <c r="N280" s="9">
        <f>((($L280/60)/60)/24)+DATE(1970,1,1)</f>
        <v>41239.25</v>
      </c>
      <c r="O280" s="9">
        <f>((($M280/60)/60)/24)+DATE(1970,1,1)</f>
        <v>41264.25</v>
      </c>
      <c r="P280" t="b">
        <v>0</v>
      </c>
      <c r="Q280" t="b">
        <v>0</v>
      </c>
      <c r="R280" t="s">
        <v>28</v>
      </c>
      <c r="S280" t="str">
        <f>_xlfn.TEXTBEFORE(R280,"/")</f>
        <v>technology</v>
      </c>
      <c r="T280" t="str">
        <f>_xlfn.TEXTAFTER(R280,"/")</f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$E281/$D281</f>
        <v>1.7070000000000001</v>
      </c>
      <c r="G281" t="s">
        <v>20</v>
      </c>
      <c r="H281">
        <v>546</v>
      </c>
      <c r="I281">
        <f>IF($E281 = 0, ROUND($I281 =0,0),ROUND($E281/$H281,2))</f>
        <v>25.01</v>
      </c>
      <c r="J281" t="s">
        <v>21</v>
      </c>
      <c r="K281" t="s">
        <v>22</v>
      </c>
      <c r="L281">
        <v>1535950800</v>
      </c>
      <c r="M281">
        <v>1536210000</v>
      </c>
      <c r="N281" s="9">
        <f>((($L281/60)/60)/24)+DATE(1970,1,1)</f>
        <v>43346.208333333328</v>
      </c>
      <c r="O281" s="9">
        <f>((($M281/60)/60)/24)+DATE(1970,1,1)</f>
        <v>43349.208333333328</v>
      </c>
      <c r="P281" t="b">
        <v>0</v>
      </c>
      <c r="Q281" t="b">
        <v>0</v>
      </c>
      <c r="R281" t="s">
        <v>33</v>
      </c>
      <c r="S281" t="str">
        <f>_xlfn.TEXTBEFORE(R281,"/")</f>
        <v>theater</v>
      </c>
      <c r="T281" t="str">
        <f>_xlfn.TEXTAFTER(R281,"/")</f>
        <v>plays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$E282/$D282</f>
        <v>5.8144</v>
      </c>
      <c r="G282" t="s">
        <v>20</v>
      </c>
      <c r="H282">
        <v>393</v>
      </c>
      <c r="I282">
        <f>IF($E282 = 0, ROUND($I282 =0,0),ROUND($E282/$H282,2))</f>
        <v>36.99</v>
      </c>
      <c r="J282" t="s">
        <v>21</v>
      </c>
      <c r="K282" t="s">
        <v>22</v>
      </c>
      <c r="L282">
        <v>1511244000</v>
      </c>
      <c r="M282">
        <v>1511762400</v>
      </c>
      <c r="N282" s="9">
        <f>((($L282/60)/60)/24)+DATE(1970,1,1)</f>
        <v>43060.25</v>
      </c>
      <c r="O282" s="9">
        <f>((($M282/60)/60)/24)+DATE(1970,1,1)</f>
        <v>43066.25</v>
      </c>
      <c r="P282" t="b">
        <v>0</v>
      </c>
      <c r="Q282" t="b">
        <v>0</v>
      </c>
      <c r="R282" t="s">
        <v>71</v>
      </c>
      <c r="S282" t="str">
        <f>_xlfn.TEXTBEFORE(R282,"/")</f>
        <v>film &amp; video</v>
      </c>
      <c r="T282" t="str">
        <f>_xlfn.TEXTAFTER(R282,"/")</f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$E283/$D283</f>
        <v>0.91520972644376897</v>
      </c>
      <c r="G283" t="s">
        <v>14</v>
      </c>
      <c r="H283">
        <v>2062</v>
      </c>
      <c r="I283">
        <f>IF($E283 = 0, ROUND($I283 =0,0),ROUND($E283/$H283,2))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9">
        <f>((($L283/60)/60)/24)+DATE(1970,1,1)</f>
        <v>40979.25</v>
      </c>
      <c r="O283" s="9">
        <f>((($M283/60)/60)/24)+DATE(1970,1,1)</f>
        <v>41000.208333333336</v>
      </c>
      <c r="P283" t="b">
        <v>0</v>
      </c>
      <c r="Q283" t="b">
        <v>1</v>
      </c>
      <c r="R283" t="s">
        <v>33</v>
      </c>
      <c r="S283" t="str">
        <f>_xlfn.TEXTBEFORE(R283,"/")</f>
        <v>theater</v>
      </c>
      <c r="T283" t="str">
        <f>_xlfn.TEXTAFTER(R283,"/")</f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$E284/$D284</f>
        <v>1.0804761904761904</v>
      </c>
      <c r="G284" t="s">
        <v>20</v>
      </c>
      <c r="H284">
        <v>133</v>
      </c>
      <c r="I284">
        <f>IF($E284 = 0, ROUND($I284 =0,0),ROUND($E284/$H284,2))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9">
        <f>((($L284/60)/60)/24)+DATE(1970,1,1)</f>
        <v>42701.25</v>
      </c>
      <c r="O284" s="9">
        <f>((($M284/60)/60)/24)+DATE(1970,1,1)</f>
        <v>42707.25</v>
      </c>
      <c r="P284" t="b">
        <v>0</v>
      </c>
      <c r="Q284" t="b">
        <v>1</v>
      </c>
      <c r="R284" t="s">
        <v>269</v>
      </c>
      <c r="S284" t="str">
        <f>_xlfn.TEXTBEFORE(R284,"/")</f>
        <v>film &amp; video</v>
      </c>
      <c r="T284" t="str">
        <f>_xlfn.TEXTAFTER(R284,"/")</f>
        <v>television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$E285/$D285</f>
        <v>0.18728395061728395</v>
      </c>
      <c r="G285" t="s">
        <v>14</v>
      </c>
      <c r="H285">
        <v>29</v>
      </c>
      <c r="I285">
        <f>IF($E285 = 0, ROUND($I285 =0,0),ROUND($E285/$H285,2))</f>
        <v>52.31</v>
      </c>
      <c r="J285" t="s">
        <v>36</v>
      </c>
      <c r="K285" t="s">
        <v>37</v>
      </c>
      <c r="L285">
        <v>1464584400</v>
      </c>
      <c r="M285">
        <v>1465016400</v>
      </c>
      <c r="N285" s="9">
        <f>((($L285/60)/60)/24)+DATE(1970,1,1)</f>
        <v>42520.208333333328</v>
      </c>
      <c r="O285" s="9">
        <f>((($M285/60)/60)/24)+DATE(1970,1,1)</f>
        <v>42525.208333333328</v>
      </c>
      <c r="P285" t="b">
        <v>0</v>
      </c>
      <c r="Q285" t="b">
        <v>0</v>
      </c>
      <c r="R285" t="s">
        <v>23</v>
      </c>
      <c r="S285" t="str">
        <f>_xlfn.TEXTBEFORE(R285,"/")</f>
        <v>music</v>
      </c>
      <c r="T285" t="str">
        <f>_xlfn.TEXTAFTER(R285,"/")</f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$E286/$D286</f>
        <v>0.83193877551020412</v>
      </c>
      <c r="G286" t="s">
        <v>14</v>
      </c>
      <c r="H286">
        <v>132</v>
      </c>
      <c r="I286">
        <f>IF($E286 = 0, ROUND($I286 =0,0),ROUND($E286/$H286,2))</f>
        <v>61.77</v>
      </c>
      <c r="J286" t="s">
        <v>21</v>
      </c>
      <c r="K286" t="s">
        <v>22</v>
      </c>
      <c r="L286">
        <v>1335848400</v>
      </c>
      <c r="M286">
        <v>1336280400</v>
      </c>
      <c r="N286" s="9">
        <f>((($L286/60)/60)/24)+DATE(1970,1,1)</f>
        <v>41030.208333333336</v>
      </c>
      <c r="O286" s="9">
        <f>((($M286/60)/60)/24)+DATE(1970,1,1)</f>
        <v>41035.208333333336</v>
      </c>
      <c r="P286" t="b">
        <v>0</v>
      </c>
      <c r="Q286" t="b">
        <v>0</v>
      </c>
      <c r="R286" t="s">
        <v>28</v>
      </c>
      <c r="S286" t="str">
        <f>_xlfn.TEXTBEFORE(R286,"/")</f>
        <v>technology</v>
      </c>
      <c r="T286" t="str">
        <f>_xlfn.TEXTAFTER(R286,"/")</f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$E287/$D287</f>
        <v>7.0633333333333335</v>
      </c>
      <c r="G287" t="s">
        <v>20</v>
      </c>
      <c r="H287">
        <v>254</v>
      </c>
      <c r="I287">
        <f>IF($E287 = 0, ROUND($I287 =0,0),ROUND($E287/$H287,2))</f>
        <v>25.03</v>
      </c>
      <c r="J287" t="s">
        <v>21</v>
      </c>
      <c r="K287" t="s">
        <v>22</v>
      </c>
      <c r="L287">
        <v>1473483600</v>
      </c>
      <c r="M287">
        <v>1476766800</v>
      </c>
      <c r="N287" s="9">
        <f>((($L287/60)/60)/24)+DATE(1970,1,1)</f>
        <v>42623.208333333328</v>
      </c>
      <c r="O287" s="9">
        <f>((($M287/60)/60)/24)+DATE(1970,1,1)</f>
        <v>42661.208333333328</v>
      </c>
      <c r="P287" t="b">
        <v>0</v>
      </c>
      <c r="Q287" t="b">
        <v>0</v>
      </c>
      <c r="R287" t="s">
        <v>33</v>
      </c>
      <c r="S287" t="str">
        <f>_xlfn.TEXTBEFORE(R287,"/")</f>
        <v>theater</v>
      </c>
      <c r="T287" t="str">
        <f>_xlfn.TEXTAFTER(R287,"/")</f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$E288/$D288</f>
        <v>0.17446030330062445</v>
      </c>
      <c r="G288" t="s">
        <v>74</v>
      </c>
      <c r="H288">
        <v>184</v>
      </c>
      <c r="I288">
        <f>IF($E288 = 0, ROUND($I288 =0,0),ROUND($E288/$H288,2))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9">
        <f>((($L288/60)/60)/24)+DATE(1970,1,1)</f>
        <v>42697.25</v>
      </c>
      <c r="O288" s="9">
        <f>((($M288/60)/60)/24)+DATE(1970,1,1)</f>
        <v>42704.25</v>
      </c>
      <c r="P288" t="b">
        <v>0</v>
      </c>
      <c r="Q288" t="b">
        <v>0</v>
      </c>
      <c r="R288" t="s">
        <v>33</v>
      </c>
      <c r="S288" t="str">
        <f>_xlfn.TEXTBEFORE(R288,"/")</f>
        <v>theater</v>
      </c>
      <c r="T288" t="str">
        <f>_xlfn.TEXTAFTER(R288,"/")</f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$E289/$D289</f>
        <v>2.0973015873015872</v>
      </c>
      <c r="G289" t="s">
        <v>20</v>
      </c>
      <c r="H289">
        <v>176</v>
      </c>
      <c r="I289">
        <f>IF($E289 = 0, ROUND($I289 =0,0),ROUND($E289/$H289,2))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9">
        <f>((($L289/60)/60)/24)+DATE(1970,1,1)</f>
        <v>42122.208333333328</v>
      </c>
      <c r="O289" s="9">
        <f>((($M289/60)/60)/24)+DATE(1970,1,1)</f>
        <v>42122.208333333328</v>
      </c>
      <c r="P289" t="b">
        <v>0</v>
      </c>
      <c r="Q289" t="b">
        <v>0</v>
      </c>
      <c r="R289" t="s">
        <v>50</v>
      </c>
      <c r="S289" t="str">
        <f>_xlfn.TEXTBEFORE(R289,"/")</f>
        <v>music</v>
      </c>
      <c r="T289" t="str">
        <f>_xlfn.TEXTAFTER(R289,"/")</f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$E290/$D290</f>
        <v>0.97785714285714287</v>
      </c>
      <c r="G290" t="s">
        <v>14</v>
      </c>
      <c r="H290">
        <v>137</v>
      </c>
      <c r="I290">
        <f>IF($E290 = 0, ROUND($I290 =0,0),ROUND($E290/$H290,2))</f>
        <v>39.97</v>
      </c>
      <c r="J290" t="s">
        <v>36</v>
      </c>
      <c r="K290" t="s">
        <v>37</v>
      </c>
      <c r="L290">
        <v>1331701200</v>
      </c>
      <c r="M290">
        <v>1331787600</v>
      </c>
      <c r="N290" s="9">
        <f>((($L290/60)/60)/24)+DATE(1970,1,1)</f>
        <v>40982.208333333336</v>
      </c>
      <c r="O290" s="9">
        <f>((($M290/60)/60)/24)+DATE(1970,1,1)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_xlfn.TEXTBEFORE(R290,"/")</f>
        <v>music</v>
      </c>
      <c r="T290" t="str">
        <f>_xlfn.TEXTAFTER(R290,"/")</f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$E291/$D291</f>
        <v>16.842500000000001</v>
      </c>
      <c r="G291" t="s">
        <v>20</v>
      </c>
      <c r="H291">
        <v>337</v>
      </c>
      <c r="I291">
        <f>IF($E291 = 0, ROUND($I291 =0,0),ROUND($E291/$H291,2))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9">
        <f>((($L291/60)/60)/24)+DATE(1970,1,1)</f>
        <v>42219.208333333328</v>
      </c>
      <c r="O291" s="9">
        <f>((($M291/60)/60)/24)+DATE(1970,1,1)</f>
        <v>42222.208333333328</v>
      </c>
      <c r="P291" t="b">
        <v>0</v>
      </c>
      <c r="Q291" t="b">
        <v>0</v>
      </c>
      <c r="R291" t="s">
        <v>33</v>
      </c>
      <c r="S291" t="str">
        <f>_xlfn.TEXTBEFORE(R291,"/")</f>
        <v>theater</v>
      </c>
      <c r="T291" t="str">
        <f>_xlfn.TEXTAFTER(R291,"/")</f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$E292/$D292</f>
        <v>0.54402135231316728</v>
      </c>
      <c r="G292" t="s">
        <v>14</v>
      </c>
      <c r="H292">
        <v>908</v>
      </c>
      <c r="I292">
        <f>IF($E292 = 0, ROUND($I292 =0,0),ROUND($E292/$H292,2))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9">
        <f>((($L292/60)/60)/24)+DATE(1970,1,1)</f>
        <v>41404.208333333336</v>
      </c>
      <c r="O292" s="9">
        <f>((($M292/60)/60)/24)+DATE(1970,1,1)</f>
        <v>41436.208333333336</v>
      </c>
      <c r="P292" t="b">
        <v>0</v>
      </c>
      <c r="Q292" t="b">
        <v>1</v>
      </c>
      <c r="R292" t="s">
        <v>42</v>
      </c>
      <c r="S292" t="str">
        <f>_xlfn.TEXTBEFORE(R292,"/")</f>
        <v>film &amp; video</v>
      </c>
      <c r="T292" t="str">
        <f>_xlfn.TEXTAFTER(R292,"/")</f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$E293/$D293</f>
        <v>4.5661111111111108</v>
      </c>
      <c r="G293" t="s">
        <v>20</v>
      </c>
      <c r="H293">
        <v>107</v>
      </c>
      <c r="I293">
        <f>IF($E293 = 0, ROUND($I293 =0,0),ROUND($E293/$H293,2))</f>
        <v>76.81</v>
      </c>
      <c r="J293" t="s">
        <v>21</v>
      </c>
      <c r="K293" t="s">
        <v>22</v>
      </c>
      <c r="L293">
        <v>1318654800</v>
      </c>
      <c r="M293">
        <v>1319000400</v>
      </c>
      <c r="N293" s="9">
        <f>((($L293/60)/60)/24)+DATE(1970,1,1)</f>
        <v>40831.208333333336</v>
      </c>
      <c r="O293" s="9">
        <f>((($M293/60)/60)/24)+DATE(1970,1,1)</f>
        <v>40835.208333333336</v>
      </c>
      <c r="P293" t="b">
        <v>1</v>
      </c>
      <c r="Q293" t="b">
        <v>0</v>
      </c>
      <c r="R293" t="s">
        <v>28</v>
      </c>
      <c r="S293" t="str">
        <f>_xlfn.TEXTBEFORE(R293,"/")</f>
        <v>technology</v>
      </c>
      <c r="T293" t="str">
        <f>_xlfn.TEXTAFTER(R293,"/")</f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$E294/$D294</f>
        <v>9.8219178082191785E-2</v>
      </c>
      <c r="G294" t="s">
        <v>14</v>
      </c>
      <c r="H294">
        <v>10</v>
      </c>
      <c r="I294">
        <f>IF($E294 = 0, ROUND($I294 =0,0),ROUND($E294/$H294,2))</f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((($L294/60)/60)/24)+DATE(1970,1,1)</f>
        <v>40984.208333333336</v>
      </c>
      <c r="O294" s="9">
        <f>((($M294/60)/60)/24)+DATE(1970,1,1)</f>
        <v>41002.208333333336</v>
      </c>
      <c r="P294" t="b">
        <v>0</v>
      </c>
      <c r="Q294" t="b">
        <v>0</v>
      </c>
      <c r="R294" t="s">
        <v>17</v>
      </c>
      <c r="S294" t="str">
        <f>_xlfn.TEXTBEFORE(R294,"/")</f>
        <v>food</v>
      </c>
      <c r="T294" t="str">
        <f>_xlfn.TEXTAFTER(R294,"/")</f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$E295/$D295</f>
        <v>0.16384615384615384</v>
      </c>
      <c r="G295" t="s">
        <v>74</v>
      </c>
      <c r="H295">
        <v>32</v>
      </c>
      <c r="I295">
        <f>IF($E295 = 0, ROUND($I295 =0,0),ROUND($E295/$H295,2))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9">
        <f>((($L295/60)/60)/24)+DATE(1970,1,1)</f>
        <v>40456.208333333336</v>
      </c>
      <c r="O295" s="9">
        <f>((($M295/60)/60)/24)+DATE(1970,1,1)</f>
        <v>40465.208333333336</v>
      </c>
      <c r="P295" t="b">
        <v>0</v>
      </c>
      <c r="Q295" t="b">
        <v>0</v>
      </c>
      <c r="R295" t="s">
        <v>33</v>
      </c>
      <c r="S295" t="str">
        <f>_xlfn.TEXTBEFORE(R295,"/")</f>
        <v>theater</v>
      </c>
      <c r="T295" t="str">
        <f>_xlfn.TEXTAFTER(R295,"/")</f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$E296/$D296</f>
        <v>13.396666666666667</v>
      </c>
      <c r="G296" t="s">
        <v>20</v>
      </c>
      <c r="H296">
        <v>183</v>
      </c>
      <c r="I296">
        <f>IF($E296 = 0, ROUND($I296 =0,0),ROUND($E296/$H296,2))</f>
        <v>43.92</v>
      </c>
      <c r="J296" t="s">
        <v>21</v>
      </c>
      <c r="K296" t="s">
        <v>22</v>
      </c>
      <c r="L296">
        <v>1540530000</v>
      </c>
      <c r="M296">
        <v>1541570400</v>
      </c>
      <c r="N296" s="9">
        <f>((($L296/60)/60)/24)+DATE(1970,1,1)</f>
        <v>43399.208333333328</v>
      </c>
      <c r="O296" s="9">
        <f>((($M296/60)/60)/24)+DATE(1970,1,1)</f>
        <v>43411.25</v>
      </c>
      <c r="P296" t="b">
        <v>0</v>
      </c>
      <c r="Q296" t="b">
        <v>0</v>
      </c>
      <c r="R296" t="s">
        <v>33</v>
      </c>
      <c r="S296" t="str">
        <f>_xlfn.TEXTBEFORE(R296,"/")</f>
        <v>theater</v>
      </c>
      <c r="T296" t="str">
        <f>_xlfn.TEXTAFTER(R296,"/")</f>
        <v>plays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$E297/$D297</f>
        <v>0.35650077760497667</v>
      </c>
      <c r="G297" t="s">
        <v>14</v>
      </c>
      <c r="H297">
        <v>1910</v>
      </c>
      <c r="I297">
        <f>IF($E297 = 0, ROUND($I297 =0,0),ROUND($E297/$H297,2))</f>
        <v>36</v>
      </c>
      <c r="J297" t="s">
        <v>98</v>
      </c>
      <c r="K297" t="s">
        <v>99</v>
      </c>
      <c r="L297">
        <v>1381813200</v>
      </c>
      <c r="M297">
        <v>1383976800</v>
      </c>
      <c r="N297" s="9">
        <f>((($L297/60)/60)/24)+DATE(1970,1,1)</f>
        <v>41562.208333333336</v>
      </c>
      <c r="O297" s="9">
        <f>((($M297/60)/60)/24)+DATE(1970,1,1)</f>
        <v>41587.25</v>
      </c>
      <c r="P297" t="b">
        <v>0</v>
      </c>
      <c r="Q297" t="b">
        <v>0</v>
      </c>
      <c r="R297" t="s">
        <v>33</v>
      </c>
      <c r="S297" t="str">
        <f>_xlfn.TEXTBEFORE(R297,"/")</f>
        <v>theater</v>
      </c>
      <c r="T297" t="str">
        <f>_xlfn.TEXTAFTER(R297,"/")</f>
        <v>plays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$E298/$D298</f>
        <v>0.54950819672131146</v>
      </c>
      <c r="G298" t="s">
        <v>14</v>
      </c>
      <c r="H298">
        <v>38</v>
      </c>
      <c r="I298">
        <f>IF($E298 = 0, ROUND($I298 =0,0),ROUND($E298/$H298,2))</f>
        <v>88.21</v>
      </c>
      <c r="J298" t="s">
        <v>26</v>
      </c>
      <c r="K298" t="s">
        <v>27</v>
      </c>
      <c r="L298">
        <v>1548655200</v>
      </c>
      <c r="M298">
        <v>1550556000</v>
      </c>
      <c r="N298" s="9">
        <f>((($L298/60)/60)/24)+DATE(1970,1,1)</f>
        <v>43493.25</v>
      </c>
      <c r="O298" s="9">
        <f>((($M298/60)/60)/24)+DATE(1970,1,1)</f>
        <v>43515.25</v>
      </c>
      <c r="P298" t="b">
        <v>0</v>
      </c>
      <c r="Q298" t="b">
        <v>0</v>
      </c>
      <c r="R298" t="s">
        <v>33</v>
      </c>
      <c r="S298" t="str">
        <f>_xlfn.TEXTBEFORE(R298,"/")</f>
        <v>theater</v>
      </c>
      <c r="T298" t="str">
        <f>_xlfn.TEXTAFTER(R298,"/")</f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$E299/$D299</f>
        <v>0.94236111111111109</v>
      </c>
      <c r="G299" t="s">
        <v>14</v>
      </c>
      <c r="H299">
        <v>104</v>
      </c>
      <c r="I299">
        <f>IF($E299 = 0, ROUND($I299 =0,0),ROUND($E299/$H299,2))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9">
        <f>((($L299/60)/60)/24)+DATE(1970,1,1)</f>
        <v>41653.25</v>
      </c>
      <c r="O299" s="9">
        <f>((($M299/60)/60)/24)+DATE(1970,1,1)</f>
        <v>41662.25</v>
      </c>
      <c r="P299" t="b">
        <v>0</v>
      </c>
      <c r="Q299" t="b">
        <v>1</v>
      </c>
      <c r="R299" t="s">
        <v>33</v>
      </c>
      <c r="S299" t="str">
        <f>_xlfn.TEXTBEFORE(R299,"/")</f>
        <v>theater</v>
      </c>
      <c r="T299" t="str">
        <f>_xlfn.TEXTAFTER(R299,"/")</f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$E300/$D300</f>
        <v>1.4391428571428571</v>
      </c>
      <c r="G300" t="s">
        <v>20</v>
      </c>
      <c r="H300">
        <v>72</v>
      </c>
      <c r="I300">
        <f>IF($E300 = 0, ROUND($I300 =0,0),ROUND($E300/$H300,2))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9">
        <f>((($L300/60)/60)/24)+DATE(1970,1,1)</f>
        <v>42426.25</v>
      </c>
      <c r="O300" s="9">
        <f>((($M300/60)/60)/24)+DATE(1970,1,1)</f>
        <v>42444.208333333328</v>
      </c>
      <c r="P300" t="b">
        <v>0</v>
      </c>
      <c r="Q300" t="b">
        <v>1</v>
      </c>
      <c r="R300" t="s">
        <v>23</v>
      </c>
      <c r="S300" t="str">
        <f>_xlfn.TEXTBEFORE(R300,"/")</f>
        <v>music</v>
      </c>
      <c r="T300" t="str">
        <f>_xlfn.TEXTAFTER(R300,"/")</f>
        <v>rock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$E301/$D301</f>
        <v>0.51421052631578945</v>
      </c>
      <c r="G301" t="s">
        <v>14</v>
      </c>
      <c r="H301">
        <v>49</v>
      </c>
      <c r="I301">
        <f>IF($E301 = 0, ROUND($I301 =0,0),ROUND($E301/$H301,2))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9">
        <f>((($L301/60)/60)/24)+DATE(1970,1,1)</f>
        <v>42432.25</v>
      </c>
      <c r="O301" s="9">
        <f>((($M301/60)/60)/24)+DATE(1970,1,1)</f>
        <v>42488.208333333328</v>
      </c>
      <c r="P301" t="b">
        <v>0</v>
      </c>
      <c r="Q301" t="b">
        <v>0</v>
      </c>
      <c r="R301" t="s">
        <v>17</v>
      </c>
      <c r="S301" t="str">
        <f>_xlfn.TEXTBEFORE(R301,"/")</f>
        <v>food</v>
      </c>
      <c r="T301" t="str">
        <f>_xlfn.TEXTAFTER(R301,"/")</f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$E302/$D302</f>
        <v>0.05</v>
      </c>
      <c r="G302" t="s">
        <v>14</v>
      </c>
      <c r="H302">
        <v>1</v>
      </c>
      <c r="I302">
        <f>IF($E302 = 0, ROUND($I302 =0,0),ROUND($E302/$H302,2))</f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((($L302/60)/60)/24)+DATE(1970,1,1)</f>
        <v>42977.208333333328</v>
      </c>
      <c r="O302" s="9">
        <f>((($M302/60)/60)/24)+DATE(1970,1,1)</f>
        <v>42978.208333333328</v>
      </c>
      <c r="P302" t="b">
        <v>0</v>
      </c>
      <c r="Q302" t="b">
        <v>1</v>
      </c>
      <c r="R302" t="s">
        <v>68</v>
      </c>
      <c r="S302" t="str">
        <f>_xlfn.TEXTBEFORE(R302,"/")</f>
        <v>publishing</v>
      </c>
      <c r="T302" t="str">
        <f>_xlfn.TEXTAFTER(R302,"/")</f>
        <v>nonfiction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$E303/$D303</f>
        <v>13.446666666666667</v>
      </c>
      <c r="G303" t="s">
        <v>20</v>
      </c>
      <c r="H303">
        <v>295</v>
      </c>
      <c r="I303">
        <f>IF($E303 = 0, ROUND($I303 =0,0),ROUND($E303/$H303,2))</f>
        <v>41.02</v>
      </c>
      <c r="J303" t="s">
        <v>21</v>
      </c>
      <c r="K303" t="s">
        <v>22</v>
      </c>
      <c r="L303">
        <v>1424930400</v>
      </c>
      <c r="M303">
        <v>1426395600</v>
      </c>
      <c r="N303" s="9">
        <f>((($L303/60)/60)/24)+DATE(1970,1,1)</f>
        <v>42061.25</v>
      </c>
      <c r="O303" s="9">
        <f>((($M303/60)/60)/24)+DATE(1970,1,1)</f>
        <v>42078.208333333328</v>
      </c>
      <c r="P303" t="b">
        <v>0</v>
      </c>
      <c r="Q303" t="b">
        <v>0</v>
      </c>
      <c r="R303" t="s">
        <v>42</v>
      </c>
      <c r="S303" t="str">
        <f>_xlfn.TEXTBEFORE(R303,"/")</f>
        <v>film &amp; video</v>
      </c>
      <c r="T303" t="str">
        <f>_xlfn.TEXTAFTER(R303,"/")</f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$E304/$D304</f>
        <v>0.31844940867279897</v>
      </c>
      <c r="G304" t="s">
        <v>14</v>
      </c>
      <c r="H304">
        <v>245</v>
      </c>
      <c r="I304">
        <f>IF($E304 = 0, ROUND($I304 =0,0),ROUND($E304/$H304,2))</f>
        <v>98.91</v>
      </c>
      <c r="J304" t="s">
        <v>21</v>
      </c>
      <c r="K304" t="s">
        <v>22</v>
      </c>
      <c r="L304">
        <v>1535864400</v>
      </c>
      <c r="M304">
        <v>1537074000</v>
      </c>
      <c r="N304" s="9">
        <f>((($L304/60)/60)/24)+DATE(1970,1,1)</f>
        <v>43345.208333333328</v>
      </c>
      <c r="O304" s="9">
        <f>((($M304/60)/60)/24)+DATE(1970,1,1)</f>
        <v>43359.208333333328</v>
      </c>
      <c r="P304" t="b">
        <v>0</v>
      </c>
      <c r="Q304" t="b">
        <v>0</v>
      </c>
      <c r="R304" t="s">
        <v>33</v>
      </c>
      <c r="S304" t="str">
        <f>_xlfn.TEXTBEFORE(R304,"/")</f>
        <v>theater</v>
      </c>
      <c r="T304" t="str">
        <f>_xlfn.TEXTAFTER(R304,"/")</f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$E305/$D305</f>
        <v>0.82617647058823529</v>
      </c>
      <c r="G305" t="s">
        <v>14</v>
      </c>
      <c r="H305">
        <v>32</v>
      </c>
      <c r="I305">
        <f>IF($E305 = 0, ROUND($I305 =0,0),ROUND($E305/$H305,2))</f>
        <v>87.78</v>
      </c>
      <c r="J305" t="s">
        <v>21</v>
      </c>
      <c r="K305" t="s">
        <v>22</v>
      </c>
      <c r="L305">
        <v>1452146400</v>
      </c>
      <c r="M305">
        <v>1452578400</v>
      </c>
      <c r="N305" s="9">
        <f>((($L305/60)/60)/24)+DATE(1970,1,1)</f>
        <v>42376.25</v>
      </c>
      <c r="O305" s="9">
        <f>((($M305/60)/60)/24)+DATE(1970,1,1)</f>
        <v>42381.25</v>
      </c>
      <c r="P305" t="b">
        <v>0</v>
      </c>
      <c r="Q305" t="b">
        <v>0</v>
      </c>
      <c r="R305" t="s">
        <v>60</v>
      </c>
      <c r="S305" t="str">
        <f>_xlfn.TEXTBEFORE(R305,"/")</f>
        <v>music</v>
      </c>
      <c r="T305" t="str">
        <f>_xlfn.TEXTAFTER(R305,"/")</f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$E306/$D306</f>
        <v>5.4614285714285717</v>
      </c>
      <c r="G306" t="s">
        <v>20</v>
      </c>
      <c r="H306">
        <v>142</v>
      </c>
      <c r="I306">
        <f>IF($E306 = 0, ROUND($I306 =0,0),ROUND($E306/$H306,2))</f>
        <v>80.77</v>
      </c>
      <c r="J306" t="s">
        <v>21</v>
      </c>
      <c r="K306" t="s">
        <v>22</v>
      </c>
      <c r="L306">
        <v>1470546000</v>
      </c>
      <c r="M306">
        <v>1474088400</v>
      </c>
      <c r="N306" s="9">
        <f>((($L306/60)/60)/24)+DATE(1970,1,1)</f>
        <v>42589.208333333328</v>
      </c>
      <c r="O306" s="9">
        <f>((($M306/60)/60)/24)+DATE(1970,1,1)</f>
        <v>42630.208333333328</v>
      </c>
      <c r="P306" t="b">
        <v>0</v>
      </c>
      <c r="Q306" t="b">
        <v>0</v>
      </c>
      <c r="R306" t="s">
        <v>42</v>
      </c>
      <c r="S306" t="str">
        <f>_xlfn.TEXTBEFORE(R306,"/")</f>
        <v>film &amp; video</v>
      </c>
      <c r="T306" t="str">
        <f>_xlfn.TEXTAFTER(R306,"/")</f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$E307/$D307</f>
        <v>2.8621428571428571</v>
      </c>
      <c r="G307" t="s">
        <v>20</v>
      </c>
      <c r="H307">
        <v>85</v>
      </c>
      <c r="I307">
        <f>IF($E307 = 0, ROUND($I307 =0,0),ROUND($E307/$H307,2))</f>
        <v>94.28</v>
      </c>
      <c r="J307" t="s">
        <v>21</v>
      </c>
      <c r="K307" t="s">
        <v>22</v>
      </c>
      <c r="L307">
        <v>1458363600</v>
      </c>
      <c r="M307">
        <v>1461906000</v>
      </c>
      <c r="N307" s="9">
        <f>((($L307/60)/60)/24)+DATE(1970,1,1)</f>
        <v>42448.208333333328</v>
      </c>
      <c r="O307" s="9">
        <f>((($M307/60)/60)/24)+DATE(1970,1,1)</f>
        <v>42489.208333333328</v>
      </c>
      <c r="P307" t="b">
        <v>0</v>
      </c>
      <c r="Q307" t="b">
        <v>0</v>
      </c>
      <c r="R307" t="s">
        <v>33</v>
      </c>
      <c r="S307" t="str">
        <f>_xlfn.TEXTBEFORE(R307,"/")</f>
        <v>theater</v>
      </c>
      <c r="T307" t="str">
        <f>_xlfn.TEXTAFTER(R307,"/")</f>
        <v>plays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$E308/$D308</f>
        <v>7.9076923076923072E-2</v>
      </c>
      <c r="G308" t="s">
        <v>14</v>
      </c>
      <c r="H308">
        <v>7</v>
      </c>
      <c r="I308">
        <f>IF($E308 = 0, ROUND($I308 =0,0),ROUND($E308/$H308,2))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9">
        <f>((($L308/60)/60)/24)+DATE(1970,1,1)</f>
        <v>42930.208333333328</v>
      </c>
      <c r="O308" s="9">
        <f>((($M308/60)/60)/24)+DATE(1970,1,1)</f>
        <v>42933.208333333328</v>
      </c>
      <c r="P308" t="b">
        <v>0</v>
      </c>
      <c r="Q308" t="b">
        <v>1</v>
      </c>
      <c r="R308" t="s">
        <v>33</v>
      </c>
      <c r="S308" t="str">
        <f>_xlfn.TEXTBEFORE(R308,"/")</f>
        <v>theater</v>
      </c>
      <c r="T308" t="str">
        <f>_xlfn.TEXTAFTER(R308,"/")</f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$E309/$D309</f>
        <v>1.3213677811550153</v>
      </c>
      <c r="G309" t="s">
        <v>20</v>
      </c>
      <c r="H309">
        <v>659</v>
      </c>
      <c r="I309">
        <f>IF($E309 = 0, ROUND($I309 =0,0),ROUND($E309/$H309,2))</f>
        <v>65.97</v>
      </c>
      <c r="J309" t="s">
        <v>36</v>
      </c>
      <c r="K309" t="s">
        <v>37</v>
      </c>
      <c r="L309">
        <v>1338958800</v>
      </c>
      <c r="M309">
        <v>1340686800</v>
      </c>
      <c r="N309" s="9">
        <f>((($L309/60)/60)/24)+DATE(1970,1,1)</f>
        <v>41066.208333333336</v>
      </c>
      <c r="O309" s="9">
        <f>((($M309/60)/60)/24)+DATE(1970,1,1)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_xlfn.TEXTBEFORE(R309,"/")</f>
        <v>publishing</v>
      </c>
      <c r="T309" t="str">
        <f>_xlfn.TEXTAFTER(R309,"/")</f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$E310/$D310</f>
        <v>0.74077834179357027</v>
      </c>
      <c r="G310" t="s">
        <v>14</v>
      </c>
      <c r="H310">
        <v>803</v>
      </c>
      <c r="I310">
        <f>IF($E310 = 0, ROUND($I310 =0,0),ROUND($E310/$H310,2))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9">
        <f>((($L310/60)/60)/24)+DATE(1970,1,1)</f>
        <v>40651.208333333336</v>
      </c>
      <c r="O310" s="9">
        <f>((($M310/60)/60)/24)+DATE(1970,1,1)</f>
        <v>40652.208333333336</v>
      </c>
      <c r="P310" t="b">
        <v>0</v>
      </c>
      <c r="Q310" t="b">
        <v>0</v>
      </c>
      <c r="R310" t="s">
        <v>33</v>
      </c>
      <c r="S310" t="str">
        <f>_xlfn.TEXTBEFORE(R310,"/")</f>
        <v>theater</v>
      </c>
      <c r="T310" t="str">
        <f>_xlfn.TEXTAFTER(R310,"/")</f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$E311/$D311</f>
        <v>0.75292682926829269</v>
      </c>
      <c r="G311" t="s">
        <v>74</v>
      </c>
      <c r="H311">
        <v>75</v>
      </c>
      <c r="I311">
        <f>IF($E311 = 0, ROUND($I311 =0,0),ROUND($E311/$H311,2))</f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((($L311/60)/60)/24)+DATE(1970,1,1)</f>
        <v>40807.208333333336</v>
      </c>
      <c r="O311" s="9">
        <f>((($M311/60)/60)/24)+DATE(1970,1,1)</f>
        <v>40827.208333333336</v>
      </c>
      <c r="P311" t="b">
        <v>0</v>
      </c>
      <c r="Q311" t="b">
        <v>1</v>
      </c>
      <c r="R311" t="s">
        <v>60</v>
      </c>
      <c r="S311" t="str">
        <f>_xlfn.TEXTBEFORE(R311,"/")</f>
        <v>music</v>
      </c>
      <c r="T311" t="str">
        <f>_xlfn.TEXTAFTER(R311,"/")</f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$E312/$D312</f>
        <v>0.20333333333333334</v>
      </c>
      <c r="G312" t="s">
        <v>14</v>
      </c>
      <c r="H312">
        <v>16</v>
      </c>
      <c r="I312">
        <f>IF($E312 = 0, ROUND($I312 =0,0),ROUND($E312/$H312,2))</f>
        <v>99.13</v>
      </c>
      <c r="J312" t="s">
        <v>21</v>
      </c>
      <c r="K312" t="s">
        <v>22</v>
      </c>
      <c r="L312">
        <v>1270789200</v>
      </c>
      <c r="M312">
        <v>1272171600</v>
      </c>
      <c r="N312" s="9">
        <f>((($L312/60)/60)/24)+DATE(1970,1,1)</f>
        <v>40277.208333333336</v>
      </c>
      <c r="O312" s="9">
        <f>((($M312/60)/60)/24)+DATE(1970,1,1)</f>
        <v>40293.208333333336</v>
      </c>
      <c r="P312" t="b">
        <v>0</v>
      </c>
      <c r="Q312" t="b">
        <v>0</v>
      </c>
      <c r="R312" t="s">
        <v>89</v>
      </c>
      <c r="S312" t="str">
        <f>_xlfn.TEXTBEFORE(R312,"/")</f>
        <v>games</v>
      </c>
      <c r="T312" t="str">
        <f>_xlfn.TEXTAFTER(R312,"/")</f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$E313/$D313</f>
        <v>2.0336507936507937</v>
      </c>
      <c r="G313" t="s">
        <v>20</v>
      </c>
      <c r="H313">
        <v>121</v>
      </c>
      <c r="I313">
        <f>IF($E313 = 0, ROUND($I313 =0,0),ROUND($E313/$H313,2))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9">
        <f>((($L313/60)/60)/24)+DATE(1970,1,1)</f>
        <v>40590.25</v>
      </c>
      <c r="O313" s="9">
        <f>((($M313/60)/60)/24)+DATE(1970,1,1)</f>
        <v>40602.25</v>
      </c>
      <c r="P313" t="b">
        <v>0</v>
      </c>
      <c r="Q313" t="b">
        <v>0</v>
      </c>
      <c r="R313" t="s">
        <v>33</v>
      </c>
      <c r="S313" t="str">
        <f>_xlfn.TEXTBEFORE(R313,"/")</f>
        <v>theater</v>
      </c>
      <c r="T313" t="str">
        <f>_xlfn.TEXTAFTER(R313,"/")</f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$E314/$D314</f>
        <v>3.1022842639593908</v>
      </c>
      <c r="G314" t="s">
        <v>20</v>
      </c>
      <c r="H314">
        <v>3742</v>
      </c>
      <c r="I314">
        <f>IF($E314 = 0, ROUND($I314 =0,0),ROUND($E314/$H314,2))</f>
        <v>49</v>
      </c>
      <c r="J314" t="s">
        <v>21</v>
      </c>
      <c r="K314" t="s">
        <v>22</v>
      </c>
      <c r="L314">
        <v>1382677200</v>
      </c>
      <c r="M314">
        <v>1383282000</v>
      </c>
      <c r="N314" s="9">
        <f>((($L314/60)/60)/24)+DATE(1970,1,1)</f>
        <v>41572.208333333336</v>
      </c>
      <c r="O314" s="9">
        <f>((($M314/60)/60)/24)+DATE(1970,1,1)</f>
        <v>41579.208333333336</v>
      </c>
      <c r="P314" t="b">
        <v>0</v>
      </c>
      <c r="Q314" t="b">
        <v>0</v>
      </c>
      <c r="R314" t="s">
        <v>33</v>
      </c>
      <c r="S314" t="str">
        <f>_xlfn.TEXTBEFORE(R314,"/")</f>
        <v>theater</v>
      </c>
      <c r="T314" t="str">
        <f>_xlfn.TEXTAFTER(R314,"/")</f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$E315/$D315</f>
        <v>3.9531818181818181</v>
      </c>
      <c r="G315" t="s">
        <v>20</v>
      </c>
      <c r="H315">
        <v>223</v>
      </c>
      <c r="I315">
        <f>IF($E315 = 0, ROUND($I315 =0,0),ROUND($E315/$H315,2))</f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((($L315/60)/60)/24)+DATE(1970,1,1)</f>
        <v>40966.25</v>
      </c>
      <c r="O315" s="9">
        <f>((($M315/60)/60)/24)+DATE(1970,1,1)</f>
        <v>40968.25</v>
      </c>
      <c r="P315" t="b">
        <v>0</v>
      </c>
      <c r="Q315" t="b">
        <v>0</v>
      </c>
      <c r="R315" t="s">
        <v>23</v>
      </c>
      <c r="S315" t="str">
        <f>_xlfn.TEXTBEFORE(R315,"/")</f>
        <v>music</v>
      </c>
      <c r="T315" t="str">
        <f>_xlfn.TEXTAFTER(R315,"/")</f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$E316/$D316</f>
        <v>2.9471428571428571</v>
      </c>
      <c r="G316" t="s">
        <v>20</v>
      </c>
      <c r="H316">
        <v>133</v>
      </c>
      <c r="I316">
        <f>IF($E316 = 0, ROUND($I316 =0,0),ROUND($E316/$H316,2))</f>
        <v>31.02</v>
      </c>
      <c r="J316" t="s">
        <v>21</v>
      </c>
      <c r="K316" t="s">
        <v>22</v>
      </c>
      <c r="L316">
        <v>1552366800</v>
      </c>
      <c r="M316">
        <v>1552798800</v>
      </c>
      <c r="N316" s="9">
        <f>((($L316/60)/60)/24)+DATE(1970,1,1)</f>
        <v>43536.208333333328</v>
      </c>
      <c r="O316" s="9">
        <f>((($M316/60)/60)/24)+DATE(1970,1,1)</f>
        <v>43541.208333333328</v>
      </c>
      <c r="P316" t="b">
        <v>0</v>
      </c>
      <c r="Q316" t="b">
        <v>1</v>
      </c>
      <c r="R316" t="s">
        <v>42</v>
      </c>
      <c r="S316" t="str">
        <f>_xlfn.TEXTBEFORE(R316,"/")</f>
        <v>film &amp; video</v>
      </c>
      <c r="T316" t="str">
        <f>_xlfn.TEXTAFTER(R316,"/")</f>
        <v>documentary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$E317/$D317</f>
        <v>0.33894736842105261</v>
      </c>
      <c r="G317" t="s">
        <v>14</v>
      </c>
      <c r="H317">
        <v>31</v>
      </c>
      <c r="I317">
        <f>IF($E317 = 0, ROUND($I317 =0,0),ROUND($E317/$H317,2))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9">
        <f>((($L317/60)/60)/24)+DATE(1970,1,1)</f>
        <v>41783.208333333336</v>
      </c>
      <c r="O317" s="9">
        <f>((($M317/60)/60)/24)+DATE(1970,1,1)</f>
        <v>41812.208333333336</v>
      </c>
      <c r="P317" t="b">
        <v>0</v>
      </c>
      <c r="Q317" t="b">
        <v>0</v>
      </c>
      <c r="R317" t="s">
        <v>33</v>
      </c>
      <c r="S317" t="str">
        <f>_xlfn.TEXTBEFORE(R317,"/")</f>
        <v>theater</v>
      </c>
      <c r="T317" t="str">
        <f>_xlfn.TEXTAFTER(R317,"/")</f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$E318/$D318</f>
        <v>0.66677083333333331</v>
      </c>
      <c r="G318" t="s">
        <v>14</v>
      </c>
      <c r="H318">
        <v>108</v>
      </c>
      <c r="I318">
        <f>IF($E318 = 0, ROUND($I318 =0,0),ROUND($E318/$H318,2))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9">
        <f>((($L318/60)/60)/24)+DATE(1970,1,1)</f>
        <v>43788.25</v>
      </c>
      <c r="O318" s="9">
        <f>((($M318/60)/60)/24)+DATE(1970,1,1)</f>
        <v>43789.25</v>
      </c>
      <c r="P318" t="b">
        <v>0</v>
      </c>
      <c r="Q318" t="b">
        <v>1</v>
      </c>
      <c r="R318" t="s">
        <v>17</v>
      </c>
      <c r="S318" t="str">
        <f>_xlfn.TEXTBEFORE(R318,"/")</f>
        <v>food</v>
      </c>
      <c r="T318" t="str">
        <f>_xlfn.TEXTAFTER(R318,"/")</f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$E319/$D319</f>
        <v>0.19227272727272726</v>
      </c>
      <c r="G319" t="s">
        <v>14</v>
      </c>
      <c r="H319">
        <v>30</v>
      </c>
      <c r="I319">
        <f>IF($E319 = 0, ROUND($I319 =0,0),ROUND($E319/$H319,2))</f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((($L319/60)/60)/24)+DATE(1970,1,1)</f>
        <v>42869.208333333328</v>
      </c>
      <c r="O319" s="9">
        <f>((($M319/60)/60)/24)+DATE(1970,1,1)</f>
        <v>42882.208333333328</v>
      </c>
      <c r="P319" t="b">
        <v>0</v>
      </c>
      <c r="Q319" t="b">
        <v>0</v>
      </c>
      <c r="R319" t="s">
        <v>33</v>
      </c>
      <c r="S319" t="str">
        <f>_xlfn.TEXTBEFORE(R319,"/")</f>
        <v>theater</v>
      </c>
      <c r="T319" t="str">
        <f>_xlfn.TEXTAFTER(R319,"/")</f>
        <v>plays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$E320/$D320</f>
        <v>0.15842105263157893</v>
      </c>
      <c r="G320" t="s">
        <v>14</v>
      </c>
      <c r="H320">
        <v>17</v>
      </c>
      <c r="I320">
        <f>IF($E320 = 0, ROUND($I320 =0,0),ROUND($E320/$H320,2))</f>
        <v>53.12</v>
      </c>
      <c r="J320" t="s">
        <v>21</v>
      </c>
      <c r="K320" t="s">
        <v>22</v>
      </c>
      <c r="L320">
        <v>1392357600</v>
      </c>
      <c r="M320">
        <v>1392530400</v>
      </c>
      <c r="N320" s="9">
        <f>((($L320/60)/60)/24)+DATE(1970,1,1)</f>
        <v>41684.25</v>
      </c>
      <c r="O320" s="9">
        <f>((($M320/60)/60)/24)+DATE(1970,1,1)</f>
        <v>41686.25</v>
      </c>
      <c r="P320" t="b">
        <v>0</v>
      </c>
      <c r="Q320" t="b">
        <v>0</v>
      </c>
      <c r="R320" t="s">
        <v>23</v>
      </c>
      <c r="S320" t="str">
        <f>_xlfn.TEXTBEFORE(R320,"/")</f>
        <v>music</v>
      </c>
      <c r="T320" t="str">
        <f>_xlfn.TEXTAFTER(R320,"/")</f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$E321/$D321</f>
        <v>0.38702380952380955</v>
      </c>
      <c r="G321" t="s">
        <v>74</v>
      </c>
      <c r="H321">
        <v>64</v>
      </c>
      <c r="I321">
        <f>IF($E321 = 0, ROUND($I321 =0,0),ROUND($E321/$H321,2))</f>
        <v>50.8</v>
      </c>
      <c r="J321" t="s">
        <v>21</v>
      </c>
      <c r="K321" t="s">
        <v>22</v>
      </c>
      <c r="L321">
        <v>1281589200</v>
      </c>
      <c r="M321">
        <v>1283662800</v>
      </c>
      <c r="N321" s="9">
        <f>((($L321/60)/60)/24)+DATE(1970,1,1)</f>
        <v>40402.208333333336</v>
      </c>
      <c r="O321" s="9">
        <f>((($M321/60)/60)/24)+DATE(1970,1,1)</f>
        <v>40426.208333333336</v>
      </c>
      <c r="P321" t="b">
        <v>0</v>
      </c>
      <c r="Q321" t="b">
        <v>0</v>
      </c>
      <c r="R321" t="s">
        <v>28</v>
      </c>
      <c r="S321" t="str">
        <f>_xlfn.TEXTBEFORE(R321,"/")</f>
        <v>technology</v>
      </c>
      <c r="T321" t="str">
        <f>_xlfn.TEXTAFTER(R321,"/")</f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$E322/$D322</f>
        <v>9.5876777251184833E-2</v>
      </c>
      <c r="G322" t="s">
        <v>14</v>
      </c>
      <c r="H322">
        <v>80</v>
      </c>
      <c r="I322">
        <f>IF($E322 = 0, ROUND($I322 =0,0),ROUND($E322/$H322,2))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((($L322/60)/60)/24)+DATE(1970,1,1)</f>
        <v>40673.208333333336</v>
      </c>
      <c r="O322" s="9">
        <f>((($M322/60)/60)/24)+DATE(1970,1,1)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_xlfn.TEXTBEFORE(R322,"/")</f>
        <v>publishing</v>
      </c>
      <c r="T322" t="str">
        <f>_xlfn.TEXTAFTER(R322,"/")</f>
        <v>fiction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$E323/$D323</f>
        <v>0.94144366197183094</v>
      </c>
      <c r="G323" t="s">
        <v>14</v>
      </c>
      <c r="H323">
        <v>2468</v>
      </c>
      <c r="I323">
        <f>IF($E323 = 0, ROUND($I323 =0,0),ROUND($E323/$H323,2))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9">
        <f>((($L323/60)/60)/24)+DATE(1970,1,1)</f>
        <v>40634.208333333336</v>
      </c>
      <c r="O323" s="9">
        <f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_xlfn.TEXTBEFORE(R323,"/")</f>
        <v>film &amp; video</v>
      </c>
      <c r="T323" t="str">
        <f>_xlfn.TEXTAFTER(R323,"/")</f>
        <v>shorts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$E324/$D324</f>
        <v>1.6656234096692113</v>
      </c>
      <c r="G324" t="s">
        <v>20</v>
      </c>
      <c r="H324">
        <v>5168</v>
      </c>
      <c r="I324">
        <f>IF($E324 = 0, ROUND($I324 =0,0),ROUND($E324/$H324,2))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9">
        <f>((($L324/60)/60)/24)+DATE(1970,1,1)</f>
        <v>40507.25</v>
      </c>
      <c r="O324" s="9">
        <f>((($M324/60)/60)/24)+DATE(1970,1,1)</f>
        <v>40520.25</v>
      </c>
      <c r="P324" t="b">
        <v>0</v>
      </c>
      <c r="Q324" t="b">
        <v>0</v>
      </c>
      <c r="R324" t="s">
        <v>33</v>
      </c>
      <c r="S324" t="str">
        <f>_xlfn.TEXTBEFORE(R324,"/")</f>
        <v>theater</v>
      </c>
      <c r="T324" t="str">
        <f>_xlfn.TEXTAFTER(R324,"/")</f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$E325/$D325</f>
        <v>0.24134831460674158</v>
      </c>
      <c r="G325" t="s">
        <v>14</v>
      </c>
      <c r="H325">
        <v>26</v>
      </c>
      <c r="I325">
        <f>IF($E325 = 0, ROUND($I325 =0,0),ROUND($E325/$H325,2))</f>
        <v>82.62</v>
      </c>
      <c r="J325" t="s">
        <v>40</v>
      </c>
      <c r="K325" t="s">
        <v>41</v>
      </c>
      <c r="L325">
        <v>1395896400</v>
      </c>
      <c r="M325">
        <v>1396069200</v>
      </c>
      <c r="N325" s="9">
        <f>((($L325/60)/60)/24)+DATE(1970,1,1)</f>
        <v>41725.208333333336</v>
      </c>
      <c r="O325" s="9">
        <f>((($M325/60)/60)/24)+DATE(1970,1,1)</f>
        <v>41727.208333333336</v>
      </c>
      <c r="P325" t="b">
        <v>0</v>
      </c>
      <c r="Q325" t="b">
        <v>0</v>
      </c>
      <c r="R325" t="s">
        <v>42</v>
      </c>
      <c r="S325" t="str">
        <f>_xlfn.TEXTBEFORE(R325,"/")</f>
        <v>film &amp; video</v>
      </c>
      <c r="T325" t="str">
        <f>_xlfn.TEXTAFTER(R325,"/")</f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$E326/$D326</f>
        <v>1.6405633802816901</v>
      </c>
      <c r="G326" t="s">
        <v>20</v>
      </c>
      <c r="H326">
        <v>307</v>
      </c>
      <c r="I326">
        <f>IF($E326 = 0, ROUND($I326 =0,0),ROUND($E326/$H326,2))</f>
        <v>37.94</v>
      </c>
      <c r="J326" t="s">
        <v>21</v>
      </c>
      <c r="K326" t="s">
        <v>22</v>
      </c>
      <c r="L326">
        <v>1434862800</v>
      </c>
      <c r="M326">
        <v>1435899600</v>
      </c>
      <c r="N326" s="9">
        <f>((($L326/60)/60)/24)+DATE(1970,1,1)</f>
        <v>42176.208333333328</v>
      </c>
      <c r="O326" s="9">
        <f>((($M326/60)/60)/24)+DATE(1970,1,1)</f>
        <v>42188.208333333328</v>
      </c>
      <c r="P326" t="b">
        <v>0</v>
      </c>
      <c r="Q326" t="b">
        <v>1</v>
      </c>
      <c r="R326" t="s">
        <v>33</v>
      </c>
      <c r="S326" t="str">
        <f>_xlfn.TEXTBEFORE(R326,"/")</f>
        <v>theater</v>
      </c>
      <c r="T326" t="str">
        <f>_xlfn.TEXTAFTER(R326,"/")</f>
        <v>plays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$E327/$D327</f>
        <v>0.90723076923076929</v>
      </c>
      <c r="G327" t="s">
        <v>14</v>
      </c>
      <c r="H327">
        <v>73</v>
      </c>
      <c r="I327">
        <f>IF($E327 = 0, ROUND($I327 =0,0),ROUND($E327/$H327,2))</f>
        <v>80.78</v>
      </c>
      <c r="J327" t="s">
        <v>21</v>
      </c>
      <c r="K327" t="s">
        <v>22</v>
      </c>
      <c r="L327">
        <v>1529125200</v>
      </c>
      <c r="M327">
        <v>1531112400</v>
      </c>
      <c r="N327" s="9">
        <f>((($L327/60)/60)/24)+DATE(1970,1,1)</f>
        <v>43267.208333333328</v>
      </c>
      <c r="O327" s="9">
        <f>((($M327/60)/60)/24)+DATE(1970,1,1)</f>
        <v>43290.208333333328</v>
      </c>
      <c r="P327" t="b">
        <v>0</v>
      </c>
      <c r="Q327" t="b">
        <v>1</v>
      </c>
      <c r="R327" t="s">
        <v>33</v>
      </c>
      <c r="S327" t="str">
        <f>_xlfn.TEXTBEFORE(R327,"/")</f>
        <v>theater</v>
      </c>
      <c r="T327" t="str">
        <f>_xlfn.TEXTAFTER(R327,"/")</f>
        <v>plays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$E328/$D328</f>
        <v>0.46194444444444444</v>
      </c>
      <c r="G328" t="s">
        <v>14</v>
      </c>
      <c r="H328">
        <v>128</v>
      </c>
      <c r="I328">
        <f>IF($E328 = 0, ROUND($I328 =0,0),ROUND($E328/$H328,2))</f>
        <v>25.98</v>
      </c>
      <c r="J328" t="s">
        <v>21</v>
      </c>
      <c r="K328" t="s">
        <v>22</v>
      </c>
      <c r="L328">
        <v>1451109600</v>
      </c>
      <c r="M328">
        <v>1451628000</v>
      </c>
      <c r="N328" s="9">
        <f>((($L328/60)/60)/24)+DATE(1970,1,1)</f>
        <v>42364.25</v>
      </c>
      <c r="O328" s="9">
        <f>((($M328/60)/60)/24)+DATE(1970,1,1)</f>
        <v>42370.25</v>
      </c>
      <c r="P328" t="b">
        <v>0</v>
      </c>
      <c r="Q328" t="b">
        <v>0</v>
      </c>
      <c r="R328" t="s">
        <v>71</v>
      </c>
      <c r="S328" t="str">
        <f>_xlfn.TEXTBEFORE(R328,"/")</f>
        <v>film &amp; video</v>
      </c>
      <c r="T328" t="str">
        <f>_xlfn.TEXTAFTER(R328,"/")</f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$E329/$D329</f>
        <v>0.38538461538461538</v>
      </c>
      <c r="G329" t="s">
        <v>14</v>
      </c>
      <c r="H329">
        <v>33</v>
      </c>
      <c r="I329">
        <f>IF($E329 = 0, ROUND($I329 =0,0),ROUND($E329/$H329,2))</f>
        <v>30.36</v>
      </c>
      <c r="J329" t="s">
        <v>21</v>
      </c>
      <c r="K329" t="s">
        <v>22</v>
      </c>
      <c r="L329">
        <v>1566968400</v>
      </c>
      <c r="M329">
        <v>1567314000</v>
      </c>
      <c r="N329" s="9">
        <f>((($L329/60)/60)/24)+DATE(1970,1,1)</f>
        <v>43705.208333333328</v>
      </c>
      <c r="O329" s="9">
        <f>((($M329/60)/60)/24)+DATE(1970,1,1)</f>
        <v>43709.208333333328</v>
      </c>
      <c r="P329" t="b">
        <v>0</v>
      </c>
      <c r="Q329" t="b">
        <v>1</v>
      </c>
      <c r="R329" t="s">
        <v>33</v>
      </c>
      <c r="S329" t="str">
        <f>_xlfn.TEXTBEFORE(R329,"/")</f>
        <v>theater</v>
      </c>
      <c r="T329" t="str">
        <f>_xlfn.TEXTAFTER(R329,"/")</f>
        <v>plays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$E330/$D330</f>
        <v>1.3356231003039514</v>
      </c>
      <c r="G330" t="s">
        <v>20</v>
      </c>
      <c r="H330">
        <v>2441</v>
      </c>
      <c r="I330">
        <f>IF($E330 = 0, ROUND($I330 =0,0),ROUND($E330/$H330,2))</f>
        <v>54</v>
      </c>
      <c r="J330" t="s">
        <v>21</v>
      </c>
      <c r="K330" t="s">
        <v>22</v>
      </c>
      <c r="L330">
        <v>1543557600</v>
      </c>
      <c r="M330">
        <v>1544508000</v>
      </c>
      <c r="N330" s="9">
        <f>((($L330/60)/60)/24)+DATE(1970,1,1)</f>
        <v>43434.25</v>
      </c>
      <c r="O330" s="9">
        <f>((($M330/60)/60)/24)+DATE(1970,1,1)</f>
        <v>43445.25</v>
      </c>
      <c r="P330" t="b">
        <v>0</v>
      </c>
      <c r="Q330" t="b">
        <v>0</v>
      </c>
      <c r="R330" t="s">
        <v>23</v>
      </c>
      <c r="S330" t="str">
        <f>_xlfn.TEXTBEFORE(R330,"/")</f>
        <v>music</v>
      </c>
      <c r="T330" t="str">
        <f>_xlfn.TEXTAFTER(R330,"/")</f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$E331/$D331</f>
        <v>0.22896588486140726</v>
      </c>
      <c r="G331" t="s">
        <v>47</v>
      </c>
      <c r="H331">
        <v>211</v>
      </c>
      <c r="I331">
        <f>IF($E331 = 0, ROUND($I331 =0,0),ROUND($E331/$H331,2))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9">
        <f>((($L331/60)/60)/24)+DATE(1970,1,1)</f>
        <v>42716.25</v>
      </c>
      <c r="O331" s="9">
        <f>((($M331/60)/60)/24)+DATE(1970,1,1)</f>
        <v>42727.25</v>
      </c>
      <c r="P331" t="b">
        <v>0</v>
      </c>
      <c r="Q331" t="b">
        <v>0</v>
      </c>
      <c r="R331" t="s">
        <v>89</v>
      </c>
      <c r="S331" t="str">
        <f>_xlfn.TEXTBEFORE(R331,"/")</f>
        <v>games</v>
      </c>
      <c r="T331" t="str">
        <f>_xlfn.TEXTAFTER(R331,"/")</f>
        <v>video games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$E332/$D332</f>
        <v>1.8495548961424333</v>
      </c>
      <c r="G332" t="s">
        <v>20</v>
      </c>
      <c r="H332">
        <v>1385</v>
      </c>
      <c r="I332">
        <f>IF($E332 = 0, ROUND($I332 =0,0),ROUND($E332/$H332,2))</f>
        <v>45</v>
      </c>
      <c r="J332" t="s">
        <v>40</v>
      </c>
      <c r="K332" t="s">
        <v>41</v>
      </c>
      <c r="L332">
        <v>1512712800</v>
      </c>
      <c r="M332">
        <v>1512799200</v>
      </c>
      <c r="N332" s="9">
        <f>((($L332/60)/60)/24)+DATE(1970,1,1)</f>
        <v>43077.25</v>
      </c>
      <c r="O332" s="9">
        <f>((($M332/60)/60)/24)+DATE(1970,1,1)</f>
        <v>43078.25</v>
      </c>
      <c r="P332" t="b">
        <v>0</v>
      </c>
      <c r="Q332" t="b">
        <v>0</v>
      </c>
      <c r="R332" t="s">
        <v>42</v>
      </c>
      <c r="S332" t="str">
        <f>_xlfn.TEXTBEFORE(R332,"/")</f>
        <v>film &amp; video</v>
      </c>
      <c r="T332" t="str">
        <f>_xlfn.TEXTAFTER(R332,"/")</f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$E333/$D333</f>
        <v>4.4372727272727275</v>
      </c>
      <c r="G333" t="s">
        <v>20</v>
      </c>
      <c r="H333">
        <v>190</v>
      </c>
      <c r="I333">
        <f>IF($E333 = 0, ROUND($I333 =0,0),ROUND($E333/$H333,2))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9">
        <f>((($L333/60)/60)/24)+DATE(1970,1,1)</f>
        <v>40896.25</v>
      </c>
      <c r="O333" s="9">
        <f>((($M333/60)/60)/24)+DATE(1970,1,1)</f>
        <v>40897.25</v>
      </c>
      <c r="P333" t="b">
        <v>0</v>
      </c>
      <c r="Q333" t="b">
        <v>0</v>
      </c>
      <c r="R333" t="s">
        <v>17</v>
      </c>
      <c r="S333" t="str">
        <f>_xlfn.TEXTBEFORE(R333,"/")</f>
        <v>food</v>
      </c>
      <c r="T333" t="str">
        <f>_xlfn.TEXTAFTER(R333,"/")</f>
        <v>food trucks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$E334/$D334</f>
        <v>1.999806763285024</v>
      </c>
      <c r="G334" t="s">
        <v>20</v>
      </c>
      <c r="H334">
        <v>470</v>
      </c>
      <c r="I334">
        <f>IF($E334 = 0, ROUND($I334 =0,0),ROUND($E334/$H334,2))</f>
        <v>88.08</v>
      </c>
      <c r="J334" t="s">
        <v>21</v>
      </c>
      <c r="K334" t="s">
        <v>22</v>
      </c>
      <c r="L334">
        <v>1364446800</v>
      </c>
      <c r="M334">
        <v>1364533200</v>
      </c>
      <c r="N334" s="9">
        <f>((($L334/60)/60)/24)+DATE(1970,1,1)</f>
        <v>41361.208333333336</v>
      </c>
      <c r="O334" s="9">
        <f>((($M334/60)/60)/24)+DATE(1970,1,1)</f>
        <v>41362.208333333336</v>
      </c>
      <c r="P334" t="b">
        <v>0</v>
      </c>
      <c r="Q334" t="b">
        <v>0</v>
      </c>
      <c r="R334" t="s">
        <v>65</v>
      </c>
      <c r="S334" t="str">
        <f>_xlfn.TEXTBEFORE(R334,"/")</f>
        <v>technology</v>
      </c>
      <c r="T334" t="str">
        <f>_xlfn.TEXTAFTER(R334,"/")</f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$E335/$D335</f>
        <v>1.2395833333333333</v>
      </c>
      <c r="G335" t="s">
        <v>20</v>
      </c>
      <c r="H335">
        <v>253</v>
      </c>
      <c r="I335">
        <f>IF($E335 = 0, ROUND($I335 =0,0),ROUND($E335/$H335,2))</f>
        <v>47.04</v>
      </c>
      <c r="J335" t="s">
        <v>21</v>
      </c>
      <c r="K335" t="s">
        <v>22</v>
      </c>
      <c r="L335">
        <v>1542693600</v>
      </c>
      <c r="M335">
        <v>1545112800</v>
      </c>
      <c r="N335" s="9">
        <f>((($L335/60)/60)/24)+DATE(1970,1,1)</f>
        <v>43424.25</v>
      </c>
      <c r="O335" s="9">
        <f>((($M335/60)/60)/24)+DATE(1970,1,1)</f>
        <v>43452.25</v>
      </c>
      <c r="P335" t="b">
        <v>0</v>
      </c>
      <c r="Q335" t="b">
        <v>0</v>
      </c>
      <c r="R335" t="s">
        <v>33</v>
      </c>
      <c r="S335" t="str">
        <f>_xlfn.TEXTBEFORE(R335,"/")</f>
        <v>theater</v>
      </c>
      <c r="T335" t="str">
        <f>_xlfn.TEXTAFTER(R335,"/")</f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$E336/$D336</f>
        <v>1.8661329305135952</v>
      </c>
      <c r="G336" t="s">
        <v>20</v>
      </c>
      <c r="H336">
        <v>1113</v>
      </c>
      <c r="I336">
        <f>IF($E336 = 0, ROUND($I336 =0,0),ROUND($E336/$H336,2))</f>
        <v>111</v>
      </c>
      <c r="J336" t="s">
        <v>21</v>
      </c>
      <c r="K336" t="s">
        <v>22</v>
      </c>
      <c r="L336">
        <v>1515564000</v>
      </c>
      <c r="M336">
        <v>1516168800</v>
      </c>
      <c r="N336" s="9">
        <f>((($L336/60)/60)/24)+DATE(1970,1,1)</f>
        <v>43110.25</v>
      </c>
      <c r="O336" s="9">
        <f>((($M336/60)/60)/24)+DATE(1970,1,1)</f>
        <v>43117.25</v>
      </c>
      <c r="P336" t="b">
        <v>0</v>
      </c>
      <c r="Q336" t="b">
        <v>0</v>
      </c>
      <c r="R336" t="s">
        <v>23</v>
      </c>
      <c r="S336" t="str">
        <f>_xlfn.TEXTBEFORE(R336,"/")</f>
        <v>music</v>
      </c>
      <c r="T336" t="str">
        <f>_xlfn.TEXTAFTER(R336,"/")</f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$E337/$D337</f>
        <v>1.1428538550057536</v>
      </c>
      <c r="G337" t="s">
        <v>20</v>
      </c>
      <c r="H337">
        <v>2283</v>
      </c>
      <c r="I337">
        <f>IF($E337 = 0, ROUND($I337 =0,0),ROUND($E337/$H337,2))</f>
        <v>87</v>
      </c>
      <c r="J337" t="s">
        <v>21</v>
      </c>
      <c r="K337" t="s">
        <v>22</v>
      </c>
      <c r="L337">
        <v>1573797600</v>
      </c>
      <c r="M337">
        <v>1574920800</v>
      </c>
      <c r="N337" s="9">
        <f>((($L337/60)/60)/24)+DATE(1970,1,1)</f>
        <v>43784.25</v>
      </c>
      <c r="O337" s="9">
        <f>((($M337/60)/60)/24)+DATE(1970,1,1)</f>
        <v>43797.25</v>
      </c>
      <c r="P337" t="b">
        <v>0</v>
      </c>
      <c r="Q337" t="b">
        <v>0</v>
      </c>
      <c r="R337" t="s">
        <v>23</v>
      </c>
      <c r="S337" t="str">
        <f>_xlfn.TEXTBEFORE(R337,"/")</f>
        <v>music</v>
      </c>
      <c r="T337" t="str">
        <f>_xlfn.TEXTAFTER(R337,"/")</f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$E338/$D338</f>
        <v>0.97032531824611035</v>
      </c>
      <c r="G338" t="s">
        <v>14</v>
      </c>
      <c r="H338">
        <v>1072</v>
      </c>
      <c r="I338">
        <f>IF($E338 = 0, ROUND($I338 =0,0),ROUND($E338/$H338,2))</f>
        <v>63.99</v>
      </c>
      <c r="J338" t="s">
        <v>21</v>
      </c>
      <c r="K338" t="s">
        <v>22</v>
      </c>
      <c r="L338">
        <v>1292392800</v>
      </c>
      <c r="M338">
        <v>1292479200</v>
      </c>
      <c r="N338" s="9">
        <f>((($L338/60)/60)/24)+DATE(1970,1,1)</f>
        <v>40527.25</v>
      </c>
      <c r="O338" s="9">
        <f>((($M338/60)/60)/24)+DATE(1970,1,1)</f>
        <v>40528.25</v>
      </c>
      <c r="P338" t="b">
        <v>0</v>
      </c>
      <c r="Q338" t="b">
        <v>1</v>
      </c>
      <c r="R338" t="s">
        <v>23</v>
      </c>
      <c r="S338" t="str">
        <f>_xlfn.TEXTBEFORE(R338,"/")</f>
        <v>music</v>
      </c>
      <c r="T338" t="str">
        <f>_xlfn.TEXTAFTER(R338,"/")</f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$E339/$D339</f>
        <v>1.2281904761904763</v>
      </c>
      <c r="G339" t="s">
        <v>20</v>
      </c>
      <c r="H339">
        <v>1095</v>
      </c>
      <c r="I339">
        <f>IF($E339 = 0, ROUND($I339 =0,0),ROUND($E339/$H339,2))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9">
        <f>((($L339/60)/60)/24)+DATE(1970,1,1)</f>
        <v>43780.25</v>
      </c>
      <c r="O339" s="9">
        <f>((($M339/60)/60)/24)+DATE(1970,1,1)</f>
        <v>43781.25</v>
      </c>
      <c r="P339" t="b">
        <v>0</v>
      </c>
      <c r="Q339" t="b">
        <v>0</v>
      </c>
      <c r="R339" t="s">
        <v>33</v>
      </c>
      <c r="S339" t="str">
        <f>_xlfn.TEXTBEFORE(R339,"/")</f>
        <v>theater</v>
      </c>
      <c r="T339" t="str">
        <f>_xlfn.TEXTAFTER(R339,"/")</f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$E340/$D340</f>
        <v>1.7914326647564469</v>
      </c>
      <c r="G340" t="s">
        <v>20</v>
      </c>
      <c r="H340">
        <v>1690</v>
      </c>
      <c r="I340">
        <f>IF($E340 = 0, ROUND($I340 =0,0),ROUND($E340/$H340,2))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9">
        <f>((($L340/60)/60)/24)+DATE(1970,1,1)</f>
        <v>40821.208333333336</v>
      </c>
      <c r="O340" s="9">
        <f>((($M340/60)/60)/24)+DATE(1970,1,1)</f>
        <v>40851.208333333336</v>
      </c>
      <c r="P340" t="b">
        <v>0</v>
      </c>
      <c r="Q340" t="b">
        <v>0</v>
      </c>
      <c r="R340" t="s">
        <v>33</v>
      </c>
      <c r="S340" t="str">
        <f>_xlfn.TEXTBEFORE(R340,"/")</f>
        <v>theater</v>
      </c>
      <c r="T340" t="str">
        <f>_xlfn.TEXTAFTER(R340,"/")</f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$E341/$D341</f>
        <v>0.79951577402787966</v>
      </c>
      <c r="G341" t="s">
        <v>74</v>
      </c>
      <c r="H341">
        <v>1297</v>
      </c>
      <c r="I341">
        <f>IF($E341 = 0, ROUND($I341 =0,0),ROUND($E341/$H341,2))</f>
        <v>84.02</v>
      </c>
      <c r="J341" t="s">
        <v>15</v>
      </c>
      <c r="K341" t="s">
        <v>16</v>
      </c>
      <c r="L341">
        <v>1501650000</v>
      </c>
      <c r="M341">
        <v>1502859600</v>
      </c>
      <c r="N341" s="9">
        <f>((($L341/60)/60)/24)+DATE(1970,1,1)</f>
        <v>42949.208333333328</v>
      </c>
      <c r="O341" s="9">
        <f>((($M341/60)/60)/24)+DATE(1970,1,1)</f>
        <v>42963.208333333328</v>
      </c>
      <c r="P341" t="b">
        <v>0</v>
      </c>
      <c r="Q341" t="b">
        <v>0</v>
      </c>
      <c r="R341" t="s">
        <v>33</v>
      </c>
      <c r="S341" t="str">
        <f>_xlfn.TEXTBEFORE(R341,"/")</f>
        <v>theater</v>
      </c>
      <c r="T341" t="str">
        <f>_xlfn.TEXTAFTER(R341,"/")</f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$E342/$D342</f>
        <v>0.94242587601078165</v>
      </c>
      <c r="G342" t="s">
        <v>14</v>
      </c>
      <c r="H342">
        <v>393</v>
      </c>
      <c r="I342">
        <f>IF($E342 = 0, ROUND($I342 =0,0),ROUND($E342/$H342,2))</f>
        <v>88.97</v>
      </c>
      <c r="J342" t="s">
        <v>21</v>
      </c>
      <c r="K342" t="s">
        <v>22</v>
      </c>
      <c r="L342">
        <v>1323669600</v>
      </c>
      <c r="M342">
        <v>1323756000</v>
      </c>
      <c r="N342" s="9">
        <f>((($L342/60)/60)/24)+DATE(1970,1,1)</f>
        <v>40889.25</v>
      </c>
      <c r="O342" s="9">
        <f>((($M342/60)/60)/24)+DATE(1970,1,1)</f>
        <v>40890.25</v>
      </c>
      <c r="P342" t="b">
        <v>0</v>
      </c>
      <c r="Q342" t="b">
        <v>0</v>
      </c>
      <c r="R342" t="s">
        <v>122</v>
      </c>
      <c r="S342" t="str">
        <f>_xlfn.TEXTBEFORE(R342,"/")</f>
        <v>photography</v>
      </c>
      <c r="T342" t="str">
        <f>_xlfn.TEXTAFTER(R342,"/")</f>
        <v>photography books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$E343/$D343</f>
        <v>0.84669291338582675</v>
      </c>
      <c r="G343" t="s">
        <v>14</v>
      </c>
      <c r="H343">
        <v>1257</v>
      </c>
      <c r="I343">
        <f>IF($E343 = 0, ROUND($I343 =0,0),ROUND($E343/$H343,2))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9">
        <f>((($L343/60)/60)/24)+DATE(1970,1,1)</f>
        <v>42244.208333333328</v>
      </c>
      <c r="O343" s="9">
        <f>((($M343/60)/60)/24)+DATE(1970,1,1)</f>
        <v>42251.208333333328</v>
      </c>
      <c r="P343" t="b">
        <v>0</v>
      </c>
      <c r="Q343" t="b">
        <v>0</v>
      </c>
      <c r="R343" t="s">
        <v>60</v>
      </c>
      <c r="S343" t="str">
        <f>_xlfn.TEXTBEFORE(R343,"/")</f>
        <v>music</v>
      </c>
      <c r="T343" t="str">
        <f>_xlfn.TEXTAFTER(R343,"/")</f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$E344/$D344</f>
        <v>0.66521920668058454</v>
      </c>
      <c r="G344" t="s">
        <v>14</v>
      </c>
      <c r="H344">
        <v>328</v>
      </c>
      <c r="I344">
        <f>IF($E344 = 0, ROUND($I344 =0,0),ROUND($E344/$H344,2))</f>
        <v>97.15</v>
      </c>
      <c r="J344" t="s">
        <v>21</v>
      </c>
      <c r="K344" t="s">
        <v>22</v>
      </c>
      <c r="L344">
        <v>1374296400</v>
      </c>
      <c r="M344">
        <v>1375333200</v>
      </c>
      <c r="N344" s="9">
        <f>((($L344/60)/60)/24)+DATE(1970,1,1)</f>
        <v>41475.208333333336</v>
      </c>
      <c r="O344" s="9">
        <f>((($M344/60)/60)/24)+DATE(1970,1,1)</f>
        <v>41487.208333333336</v>
      </c>
      <c r="P344" t="b">
        <v>0</v>
      </c>
      <c r="Q344" t="b">
        <v>0</v>
      </c>
      <c r="R344" t="s">
        <v>33</v>
      </c>
      <c r="S344" t="str">
        <f>_xlfn.TEXTBEFORE(R344,"/")</f>
        <v>theater</v>
      </c>
      <c r="T344" t="str">
        <f>_xlfn.TEXTAFTER(R344,"/")</f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$E345/$D345</f>
        <v>0.53922222222222227</v>
      </c>
      <c r="G345" t="s">
        <v>14</v>
      </c>
      <c r="H345">
        <v>147</v>
      </c>
      <c r="I345">
        <f>IF($E345 = 0, ROUND($I345 =0,0),ROUND($E345/$H345,2))</f>
        <v>33.01</v>
      </c>
      <c r="J345" t="s">
        <v>21</v>
      </c>
      <c r="K345" t="s">
        <v>22</v>
      </c>
      <c r="L345">
        <v>1384840800</v>
      </c>
      <c r="M345">
        <v>1389420000</v>
      </c>
      <c r="N345" s="9">
        <f>((($L345/60)/60)/24)+DATE(1970,1,1)</f>
        <v>41597.25</v>
      </c>
      <c r="O345" s="9">
        <f>((($M345/60)/60)/24)+DATE(1970,1,1)</f>
        <v>41650.25</v>
      </c>
      <c r="P345" t="b">
        <v>0</v>
      </c>
      <c r="Q345" t="b">
        <v>0</v>
      </c>
      <c r="R345" t="s">
        <v>33</v>
      </c>
      <c r="S345" t="str">
        <f>_xlfn.TEXTBEFORE(R345,"/")</f>
        <v>theater</v>
      </c>
      <c r="T345" t="str">
        <f>_xlfn.TEXTAFTER(R345,"/")</f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$E346/$D346</f>
        <v>0.41983299595141699</v>
      </c>
      <c r="G346" t="s">
        <v>14</v>
      </c>
      <c r="H346">
        <v>830</v>
      </c>
      <c r="I346">
        <f>IF($E346 = 0, ROUND($I346 =0,0),ROUND($E346/$H346,2))</f>
        <v>99.95</v>
      </c>
      <c r="J346" t="s">
        <v>21</v>
      </c>
      <c r="K346" t="s">
        <v>22</v>
      </c>
      <c r="L346">
        <v>1516600800</v>
      </c>
      <c r="M346">
        <v>1520056800</v>
      </c>
      <c r="N346" s="9">
        <f>((($L346/60)/60)/24)+DATE(1970,1,1)</f>
        <v>43122.25</v>
      </c>
      <c r="O346" s="9">
        <f>((($M346/60)/60)/24)+DATE(1970,1,1)</f>
        <v>43162.25</v>
      </c>
      <c r="P346" t="b">
        <v>0</v>
      </c>
      <c r="Q346" t="b">
        <v>0</v>
      </c>
      <c r="R346" t="s">
        <v>89</v>
      </c>
      <c r="S346" t="str">
        <f>_xlfn.TEXTBEFORE(R346,"/")</f>
        <v>games</v>
      </c>
      <c r="T346" t="str">
        <f>_xlfn.TEXTAFTER(R346,"/")</f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$E347/$D347</f>
        <v>0.14694796954314721</v>
      </c>
      <c r="G347" t="s">
        <v>14</v>
      </c>
      <c r="H347">
        <v>331</v>
      </c>
      <c r="I347">
        <f>IF($E347 = 0, ROUND($I347 =0,0),ROUND($E347/$H347,2))</f>
        <v>69.97</v>
      </c>
      <c r="J347" t="s">
        <v>40</v>
      </c>
      <c r="K347" t="s">
        <v>41</v>
      </c>
      <c r="L347">
        <v>1436418000</v>
      </c>
      <c r="M347">
        <v>1436504400</v>
      </c>
      <c r="N347" s="9">
        <f>((($L347/60)/60)/24)+DATE(1970,1,1)</f>
        <v>42194.208333333328</v>
      </c>
      <c r="O347" s="9">
        <f>((($M347/60)/60)/24)+DATE(1970,1,1)</f>
        <v>42195.208333333328</v>
      </c>
      <c r="P347" t="b">
        <v>0</v>
      </c>
      <c r="Q347" t="b">
        <v>0</v>
      </c>
      <c r="R347" t="s">
        <v>53</v>
      </c>
      <c r="S347" t="str">
        <f>_xlfn.TEXTBEFORE(R347,"/")</f>
        <v>film &amp; video</v>
      </c>
      <c r="T347" t="str">
        <f>_xlfn.TEXTAFTER(R347,"/")</f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$E348/$D348</f>
        <v>0.34475</v>
      </c>
      <c r="G348" t="s">
        <v>14</v>
      </c>
      <c r="H348">
        <v>25</v>
      </c>
      <c r="I348">
        <f>IF($E348 = 0, ROUND($I348 =0,0),ROUND($E348/$H348,2))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((($L348/60)/60)/24)+DATE(1970,1,1)</f>
        <v>42971.208333333328</v>
      </c>
      <c r="O348" s="9">
        <f>((($M348/60)/60)/24)+DATE(1970,1,1)</f>
        <v>43026.208333333328</v>
      </c>
      <c r="P348" t="b">
        <v>0</v>
      </c>
      <c r="Q348" t="b">
        <v>1</v>
      </c>
      <c r="R348" t="s">
        <v>60</v>
      </c>
      <c r="S348" t="str">
        <f>_xlfn.TEXTBEFORE(R348,"/")</f>
        <v>music</v>
      </c>
      <c r="T348" t="str">
        <f>_xlfn.TEXTAFTER(R348,"/")</f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$E349/$D349</f>
        <v>14.007777777777777</v>
      </c>
      <c r="G349" t="s">
        <v>20</v>
      </c>
      <c r="H349">
        <v>191</v>
      </c>
      <c r="I349">
        <f>IF($E349 = 0, ROUND($I349 =0,0),ROUND($E349/$H349,2))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9">
        <f>((($L349/60)/60)/24)+DATE(1970,1,1)</f>
        <v>42046.25</v>
      </c>
      <c r="O349" s="9">
        <f>((($M349/60)/60)/24)+DATE(1970,1,1)</f>
        <v>42070.25</v>
      </c>
      <c r="P349" t="b">
        <v>0</v>
      </c>
      <c r="Q349" t="b">
        <v>0</v>
      </c>
      <c r="R349" t="s">
        <v>28</v>
      </c>
      <c r="S349" t="str">
        <f>_xlfn.TEXTBEFORE(R349,"/")</f>
        <v>technology</v>
      </c>
      <c r="T349" t="str">
        <f>_xlfn.TEXTAFTER(R349,"/")</f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$E350/$D350</f>
        <v>0.71770351758793971</v>
      </c>
      <c r="G350" t="s">
        <v>14</v>
      </c>
      <c r="H350">
        <v>3483</v>
      </c>
      <c r="I350">
        <f>IF($E350 = 0, ROUND($I350 =0,0),ROUND($E350/$H350,2))</f>
        <v>41.01</v>
      </c>
      <c r="J350" t="s">
        <v>21</v>
      </c>
      <c r="K350" t="s">
        <v>22</v>
      </c>
      <c r="L350">
        <v>1487224800</v>
      </c>
      <c r="M350">
        <v>1488348000</v>
      </c>
      <c r="N350" s="9">
        <f>((($L350/60)/60)/24)+DATE(1970,1,1)</f>
        <v>42782.25</v>
      </c>
      <c r="O350" s="9">
        <f>((($M350/60)/60)/24)+DATE(1970,1,1)</f>
        <v>42795.25</v>
      </c>
      <c r="P350" t="b">
        <v>0</v>
      </c>
      <c r="Q350" t="b">
        <v>0</v>
      </c>
      <c r="R350" t="s">
        <v>17</v>
      </c>
      <c r="S350" t="str">
        <f>_xlfn.TEXTBEFORE(R350,"/")</f>
        <v>food</v>
      </c>
      <c r="T350" t="str">
        <f>_xlfn.TEXTAFTER(R350,"/")</f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$E351/$D351</f>
        <v>0.53074115044247783</v>
      </c>
      <c r="G351" t="s">
        <v>14</v>
      </c>
      <c r="H351">
        <v>923</v>
      </c>
      <c r="I351">
        <f>IF($E351 = 0, ROUND($I351 =0,0),ROUND($E351/$H351,2))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9">
        <f>((($L351/60)/60)/24)+DATE(1970,1,1)</f>
        <v>42930.208333333328</v>
      </c>
      <c r="O351" s="9">
        <f>((($M351/60)/60)/24)+DATE(1970,1,1)</f>
        <v>42960.208333333328</v>
      </c>
      <c r="P351" t="b">
        <v>0</v>
      </c>
      <c r="Q351" t="b">
        <v>0</v>
      </c>
      <c r="R351" t="s">
        <v>33</v>
      </c>
      <c r="S351" t="str">
        <f>_xlfn.TEXTBEFORE(R351,"/")</f>
        <v>theater</v>
      </c>
      <c r="T351" t="str">
        <f>_xlfn.TEXTAFTER(R351,"/")</f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$E352/$D352</f>
        <v>0.05</v>
      </c>
      <c r="G352" t="s">
        <v>14</v>
      </c>
      <c r="H352">
        <v>1</v>
      </c>
      <c r="I352">
        <f>IF($E352 = 0, ROUND($I352 =0,0),ROUND($E352/$H352,2))</f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((($L352/60)/60)/24)+DATE(1970,1,1)</f>
        <v>42144.208333333328</v>
      </c>
      <c r="O352" s="9">
        <f>((($M352/60)/60)/24)+DATE(1970,1,1)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_xlfn.TEXTBEFORE(R352,"/")</f>
        <v>music</v>
      </c>
      <c r="T352" t="str">
        <f>_xlfn.TEXTAFTER(R352,"/")</f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$E353/$D353</f>
        <v>1.2770715249662619</v>
      </c>
      <c r="G353" t="s">
        <v>20</v>
      </c>
      <c r="H353">
        <v>2013</v>
      </c>
      <c r="I353">
        <f>IF($E353 = 0, ROUND($I353 =0,0),ROUND($E353/$H353,2))</f>
        <v>47.01</v>
      </c>
      <c r="J353" t="s">
        <v>21</v>
      </c>
      <c r="K353" t="s">
        <v>22</v>
      </c>
      <c r="L353">
        <v>1440392400</v>
      </c>
      <c r="M353">
        <v>1441602000</v>
      </c>
      <c r="N353" s="9">
        <f>((($L353/60)/60)/24)+DATE(1970,1,1)</f>
        <v>42240.208333333328</v>
      </c>
      <c r="O353" s="9">
        <f>((($M353/60)/60)/24)+DATE(1970,1,1)</f>
        <v>42254.208333333328</v>
      </c>
      <c r="P353" t="b">
        <v>0</v>
      </c>
      <c r="Q353" t="b">
        <v>0</v>
      </c>
      <c r="R353" t="s">
        <v>23</v>
      </c>
      <c r="S353" t="str">
        <f>_xlfn.TEXTBEFORE(R353,"/")</f>
        <v>music</v>
      </c>
      <c r="T353" t="str">
        <f>_xlfn.TEXTAFTER(R353,"/")</f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$E354/$D354</f>
        <v>0.34892857142857142</v>
      </c>
      <c r="G354" t="s">
        <v>14</v>
      </c>
      <c r="H354">
        <v>33</v>
      </c>
      <c r="I354">
        <f>IF($E354 = 0, ROUND($I354 =0,0),ROUND($E354/$H354,2))</f>
        <v>29.61</v>
      </c>
      <c r="J354" t="s">
        <v>15</v>
      </c>
      <c r="K354" t="s">
        <v>16</v>
      </c>
      <c r="L354">
        <v>1446876000</v>
      </c>
      <c r="M354">
        <v>1447567200</v>
      </c>
      <c r="N354" s="9">
        <f>((($L354/60)/60)/24)+DATE(1970,1,1)</f>
        <v>42315.25</v>
      </c>
      <c r="O354" s="9">
        <f>((($M354/60)/60)/24)+DATE(1970,1,1)</f>
        <v>42323.25</v>
      </c>
      <c r="P354" t="b">
        <v>0</v>
      </c>
      <c r="Q354" t="b">
        <v>0</v>
      </c>
      <c r="R354" t="s">
        <v>33</v>
      </c>
      <c r="S354" t="str">
        <f>_xlfn.TEXTBEFORE(R354,"/")</f>
        <v>theater</v>
      </c>
      <c r="T354" t="str">
        <f>_xlfn.TEXTAFTER(R354,"/")</f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$E355/$D355</f>
        <v>4.105982142857143</v>
      </c>
      <c r="G355" t="s">
        <v>20</v>
      </c>
      <c r="H355">
        <v>1703</v>
      </c>
      <c r="I355">
        <f>IF($E355 = 0, ROUND($I355 =0,0),ROUND($E355/$H355,2))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9">
        <f>((($L355/60)/60)/24)+DATE(1970,1,1)</f>
        <v>43651.208333333328</v>
      </c>
      <c r="O355" s="9">
        <f>((($M355/60)/60)/24)+DATE(1970,1,1)</f>
        <v>43652.208333333328</v>
      </c>
      <c r="P355" t="b">
        <v>0</v>
      </c>
      <c r="Q355" t="b">
        <v>0</v>
      </c>
      <c r="R355" t="s">
        <v>33</v>
      </c>
      <c r="S355" t="str">
        <f>_xlfn.TEXTBEFORE(R355,"/")</f>
        <v>theater</v>
      </c>
      <c r="T355" t="str">
        <f>_xlfn.TEXTAFTER(R355,"/")</f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$E356/$D356</f>
        <v>1.2373770491803278</v>
      </c>
      <c r="G356" t="s">
        <v>20</v>
      </c>
      <c r="H356">
        <v>80</v>
      </c>
      <c r="I356">
        <f>IF($E356 = 0, ROUND($I356 =0,0),ROUND($E356/$H356,2))</f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((($L356/60)/60)/24)+DATE(1970,1,1)</f>
        <v>41520.208333333336</v>
      </c>
      <c r="O356" s="9">
        <f>((($M356/60)/60)/24)+DATE(1970,1,1)</f>
        <v>41527.208333333336</v>
      </c>
      <c r="P356" t="b">
        <v>0</v>
      </c>
      <c r="Q356" t="b">
        <v>0</v>
      </c>
      <c r="R356" t="s">
        <v>42</v>
      </c>
      <c r="S356" t="str">
        <f>_xlfn.TEXTBEFORE(R356,"/")</f>
        <v>film &amp; video</v>
      </c>
      <c r="T356" t="str">
        <f>_xlfn.TEXTAFTER(R356,"/")</f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$E357/$D357</f>
        <v>0.58973684210526311</v>
      </c>
      <c r="G357" t="s">
        <v>47</v>
      </c>
      <c r="H357">
        <v>86</v>
      </c>
      <c r="I357">
        <f>IF($E357 = 0, ROUND($I357 =0,0),ROUND($E357/$H357,2))</f>
        <v>26.06</v>
      </c>
      <c r="J357" t="s">
        <v>21</v>
      </c>
      <c r="K357" t="s">
        <v>22</v>
      </c>
      <c r="L357">
        <v>1485064800</v>
      </c>
      <c r="M357">
        <v>1488520800</v>
      </c>
      <c r="N357" s="9">
        <f>((($L357/60)/60)/24)+DATE(1970,1,1)</f>
        <v>42757.25</v>
      </c>
      <c r="O357" s="9">
        <f>((($M357/60)/60)/24)+DATE(1970,1,1)</f>
        <v>42797.25</v>
      </c>
      <c r="P357" t="b">
        <v>0</v>
      </c>
      <c r="Q357" t="b">
        <v>0</v>
      </c>
      <c r="R357" t="s">
        <v>65</v>
      </c>
      <c r="S357" t="str">
        <f>_xlfn.TEXTBEFORE(R357,"/")</f>
        <v>technology</v>
      </c>
      <c r="T357" t="str">
        <f>_xlfn.TEXTAFTER(R357,"/")</f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$E358/$D358</f>
        <v>0.36892473118279567</v>
      </c>
      <c r="G358" t="s">
        <v>14</v>
      </c>
      <c r="H358">
        <v>40</v>
      </c>
      <c r="I358">
        <f>IF($E358 = 0, ROUND($I358 =0,0),ROUND($E358/$H358,2))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9">
        <f>((($L358/60)/60)/24)+DATE(1970,1,1)</f>
        <v>40922.25</v>
      </c>
      <c r="O358" s="9">
        <f>((($M358/60)/60)/24)+DATE(1970,1,1)</f>
        <v>40931.25</v>
      </c>
      <c r="P358" t="b">
        <v>0</v>
      </c>
      <c r="Q358" t="b">
        <v>0</v>
      </c>
      <c r="R358" t="s">
        <v>33</v>
      </c>
      <c r="S358" t="str">
        <f>_xlfn.TEXTBEFORE(R358,"/")</f>
        <v>theater</v>
      </c>
      <c r="T358" t="str">
        <f>_xlfn.TEXTAFTER(R358,"/")</f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$E359/$D359</f>
        <v>1.8491304347826087</v>
      </c>
      <c r="G359" t="s">
        <v>20</v>
      </c>
      <c r="H359">
        <v>41</v>
      </c>
      <c r="I359">
        <f>IF($E359 = 0, ROUND($I359 =0,0),ROUND($E359/$H359,2))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9">
        <f>((($L359/60)/60)/24)+DATE(1970,1,1)</f>
        <v>42250.208333333328</v>
      </c>
      <c r="O359" s="9">
        <f>((($M359/60)/60)/24)+DATE(1970,1,1)</f>
        <v>42275.208333333328</v>
      </c>
      <c r="P359" t="b">
        <v>0</v>
      </c>
      <c r="Q359" t="b">
        <v>0</v>
      </c>
      <c r="R359" t="s">
        <v>89</v>
      </c>
      <c r="S359" t="str">
        <f>_xlfn.TEXTBEFORE(R359,"/")</f>
        <v>games</v>
      </c>
      <c r="T359" t="str">
        <f>_xlfn.TEXTAFTER(R359,"/")</f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$E360/$D360</f>
        <v>0.11814432989690722</v>
      </c>
      <c r="G360" t="s">
        <v>14</v>
      </c>
      <c r="H360">
        <v>23</v>
      </c>
      <c r="I360">
        <f>IF($E360 = 0, ROUND($I360 =0,0),ROUND($E360/$H360,2))</f>
        <v>49.83</v>
      </c>
      <c r="J360" t="s">
        <v>15</v>
      </c>
      <c r="K360" t="s">
        <v>16</v>
      </c>
      <c r="L360">
        <v>1533877200</v>
      </c>
      <c r="M360">
        <v>1534136400</v>
      </c>
      <c r="N360" s="9">
        <f>((($L360/60)/60)/24)+DATE(1970,1,1)</f>
        <v>43322.208333333328</v>
      </c>
      <c r="O360" s="9">
        <f>((($M360/60)/60)/24)+DATE(1970,1,1)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_xlfn.TEXTBEFORE(R360,"/")</f>
        <v>photography</v>
      </c>
      <c r="T360" t="str">
        <f>_xlfn.TEXTAFTER(R360,"/")</f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$E361/$D361</f>
        <v>2.9870000000000001</v>
      </c>
      <c r="G361" t="s">
        <v>20</v>
      </c>
      <c r="H361">
        <v>187</v>
      </c>
      <c r="I361">
        <f>IF($E361 = 0, ROUND($I361 =0,0),ROUND($E361/$H361,2))</f>
        <v>63.89</v>
      </c>
      <c r="J361" t="s">
        <v>21</v>
      </c>
      <c r="K361" t="s">
        <v>22</v>
      </c>
      <c r="L361">
        <v>1314421200</v>
      </c>
      <c r="M361">
        <v>1315026000</v>
      </c>
      <c r="N361" s="9">
        <f>((($L361/60)/60)/24)+DATE(1970,1,1)</f>
        <v>40782.208333333336</v>
      </c>
      <c r="O361" s="9">
        <f>((($M361/60)/60)/24)+DATE(1970,1,1)</f>
        <v>40789.208333333336</v>
      </c>
      <c r="P361" t="b">
        <v>0</v>
      </c>
      <c r="Q361" t="b">
        <v>0</v>
      </c>
      <c r="R361" t="s">
        <v>71</v>
      </c>
      <c r="S361" t="str">
        <f>_xlfn.TEXTBEFORE(R361,"/")</f>
        <v>film &amp; video</v>
      </c>
      <c r="T361" t="str">
        <f>_xlfn.TEXTAFTER(R361,"/")</f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$E362/$D362</f>
        <v>2.2635175879396985</v>
      </c>
      <c r="G362" t="s">
        <v>20</v>
      </c>
      <c r="H362">
        <v>2875</v>
      </c>
      <c r="I362">
        <f>IF($E362 = 0, ROUND($I362 =0,0),ROUND($E362/$H362,2))</f>
        <v>47</v>
      </c>
      <c r="J362" t="s">
        <v>40</v>
      </c>
      <c r="K362" t="s">
        <v>41</v>
      </c>
      <c r="L362">
        <v>1293861600</v>
      </c>
      <c r="M362">
        <v>1295071200</v>
      </c>
      <c r="N362" s="9">
        <f>((($L362/60)/60)/24)+DATE(1970,1,1)</f>
        <v>40544.25</v>
      </c>
      <c r="O362" s="9">
        <f>((($M362/60)/60)/24)+DATE(1970,1,1)</f>
        <v>40558.25</v>
      </c>
      <c r="P362" t="b">
        <v>0</v>
      </c>
      <c r="Q362" t="b">
        <v>1</v>
      </c>
      <c r="R362" t="s">
        <v>33</v>
      </c>
      <c r="S362" t="str">
        <f>_xlfn.TEXTBEFORE(R362,"/")</f>
        <v>theater</v>
      </c>
      <c r="T362" t="str">
        <f>_xlfn.TEXTAFTER(R362,"/")</f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$E363/$D363</f>
        <v>1.7356363636363636</v>
      </c>
      <c r="G363" t="s">
        <v>20</v>
      </c>
      <c r="H363">
        <v>88</v>
      </c>
      <c r="I363">
        <f>IF($E363 = 0, ROUND($I363 =0,0),ROUND($E363/$H363,2))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9">
        <f>((($L363/60)/60)/24)+DATE(1970,1,1)</f>
        <v>43015.208333333328</v>
      </c>
      <c r="O363" s="9">
        <f>((($M363/60)/60)/24)+DATE(1970,1,1)</f>
        <v>43039.208333333328</v>
      </c>
      <c r="P363" t="b">
        <v>0</v>
      </c>
      <c r="Q363" t="b">
        <v>0</v>
      </c>
      <c r="R363" t="s">
        <v>33</v>
      </c>
      <c r="S363" t="str">
        <f>_xlfn.TEXTBEFORE(R363,"/")</f>
        <v>theater</v>
      </c>
      <c r="T363" t="str">
        <f>_xlfn.TEXTAFTER(R363,"/")</f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$E364/$D364</f>
        <v>3.7175675675675675</v>
      </c>
      <c r="G364" t="s">
        <v>20</v>
      </c>
      <c r="H364">
        <v>191</v>
      </c>
      <c r="I364">
        <f>IF($E364 = 0, ROUND($I364 =0,0),ROUND($E364/$H364,2))</f>
        <v>72.02</v>
      </c>
      <c r="J364" t="s">
        <v>21</v>
      </c>
      <c r="K364" t="s">
        <v>22</v>
      </c>
      <c r="L364">
        <v>1296108000</v>
      </c>
      <c r="M364">
        <v>1299391200</v>
      </c>
      <c r="N364" s="9">
        <f>((($L364/60)/60)/24)+DATE(1970,1,1)</f>
        <v>40570.25</v>
      </c>
      <c r="O364" s="9">
        <f>((($M364/60)/60)/24)+DATE(1970,1,1)</f>
        <v>40608.25</v>
      </c>
      <c r="P364" t="b">
        <v>0</v>
      </c>
      <c r="Q364" t="b">
        <v>0</v>
      </c>
      <c r="R364" t="s">
        <v>23</v>
      </c>
      <c r="S364" t="str">
        <f>_xlfn.TEXTBEFORE(R364,"/")</f>
        <v>music</v>
      </c>
      <c r="T364" t="str">
        <f>_xlfn.TEXTAFTER(R364,"/")</f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$E365/$D365</f>
        <v>1.601923076923077</v>
      </c>
      <c r="G365" t="s">
        <v>20</v>
      </c>
      <c r="H365">
        <v>139</v>
      </c>
      <c r="I365">
        <f>IF($E365 = 0, ROUND($I365 =0,0),ROUND($E365/$H365,2))</f>
        <v>59.93</v>
      </c>
      <c r="J365" t="s">
        <v>21</v>
      </c>
      <c r="K365" t="s">
        <v>22</v>
      </c>
      <c r="L365">
        <v>1324965600</v>
      </c>
      <c r="M365">
        <v>1325052000</v>
      </c>
      <c r="N365" s="9">
        <f>((($L365/60)/60)/24)+DATE(1970,1,1)</f>
        <v>40904.25</v>
      </c>
      <c r="O365" s="9">
        <f>((($M365/60)/60)/24)+DATE(1970,1,1)</f>
        <v>40905.25</v>
      </c>
      <c r="P365" t="b">
        <v>0</v>
      </c>
      <c r="Q365" t="b">
        <v>0</v>
      </c>
      <c r="R365" t="s">
        <v>23</v>
      </c>
      <c r="S365" t="str">
        <f>_xlfn.TEXTBEFORE(R365,"/")</f>
        <v>music</v>
      </c>
      <c r="T365" t="str">
        <f>_xlfn.TEXTAFTER(R365,"/")</f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$E366/$D366</f>
        <v>16.163333333333334</v>
      </c>
      <c r="G366" t="s">
        <v>20</v>
      </c>
      <c r="H366">
        <v>186</v>
      </c>
      <c r="I366">
        <f>IF($E366 = 0, ROUND($I366 =0,0),ROUND($E366/$H366,2))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9">
        <f>((($L366/60)/60)/24)+DATE(1970,1,1)</f>
        <v>43164.25</v>
      </c>
      <c r="O366" s="9">
        <f>((($M366/60)/60)/24)+DATE(1970,1,1)</f>
        <v>43194.208333333328</v>
      </c>
      <c r="P366" t="b">
        <v>0</v>
      </c>
      <c r="Q366" t="b">
        <v>0</v>
      </c>
      <c r="R366" t="s">
        <v>60</v>
      </c>
      <c r="S366" t="str">
        <f>_xlfn.TEXTBEFORE(R366,"/")</f>
        <v>music</v>
      </c>
      <c r="T366" t="str">
        <f>_xlfn.TEXTAFTER(R366,"/")</f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$E367/$D367</f>
        <v>7.3343749999999996</v>
      </c>
      <c r="G367" t="s">
        <v>20</v>
      </c>
      <c r="H367">
        <v>112</v>
      </c>
      <c r="I367">
        <f>IF($E367 = 0, ROUND($I367 =0,0),ROUND($E367/$H367,2))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9">
        <f>((($L367/60)/60)/24)+DATE(1970,1,1)</f>
        <v>42733.25</v>
      </c>
      <c r="O367" s="9">
        <f>((($M367/60)/60)/24)+DATE(1970,1,1)</f>
        <v>42760.25</v>
      </c>
      <c r="P367" t="b">
        <v>0</v>
      </c>
      <c r="Q367" t="b">
        <v>0</v>
      </c>
      <c r="R367" t="s">
        <v>33</v>
      </c>
      <c r="S367" t="str">
        <f>_xlfn.TEXTBEFORE(R367,"/")</f>
        <v>theater</v>
      </c>
      <c r="T367" t="str">
        <f>_xlfn.TEXTAFTER(R367,"/")</f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$E368/$D368</f>
        <v>5.9211111111111112</v>
      </c>
      <c r="G368" t="s">
        <v>20</v>
      </c>
      <c r="H368">
        <v>101</v>
      </c>
      <c r="I368">
        <f>IF($E368 = 0, ROUND($I368 =0,0),ROUND($E368/$H368,2))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9">
        <f>((($L368/60)/60)/24)+DATE(1970,1,1)</f>
        <v>40546.25</v>
      </c>
      <c r="O368" s="9">
        <f>((($M368/60)/60)/24)+DATE(1970,1,1)</f>
        <v>40547.25</v>
      </c>
      <c r="P368" t="b">
        <v>0</v>
      </c>
      <c r="Q368" t="b">
        <v>1</v>
      </c>
      <c r="R368" t="s">
        <v>33</v>
      </c>
      <c r="S368" t="str">
        <f>_xlfn.TEXTBEFORE(R368,"/")</f>
        <v>theater</v>
      </c>
      <c r="T368" t="str">
        <f>_xlfn.TEXTAFTER(R368,"/")</f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$E369/$D369</f>
        <v>0.18888888888888888</v>
      </c>
      <c r="G369" t="s">
        <v>14</v>
      </c>
      <c r="H369">
        <v>75</v>
      </c>
      <c r="I369">
        <f>IF($E369 = 0, ROUND($I369 =0,0),ROUND($E369/$H369,2))</f>
        <v>24.93</v>
      </c>
      <c r="J369" t="s">
        <v>21</v>
      </c>
      <c r="K369" t="s">
        <v>22</v>
      </c>
      <c r="L369">
        <v>1413608400</v>
      </c>
      <c r="M369">
        <v>1415685600</v>
      </c>
      <c r="N369" s="9">
        <f>((($L369/60)/60)/24)+DATE(1970,1,1)</f>
        <v>41930.208333333336</v>
      </c>
      <c r="O369" s="9">
        <f>((($M369/60)/60)/24)+DATE(1970,1,1)</f>
        <v>41954.25</v>
      </c>
      <c r="P369" t="b">
        <v>0</v>
      </c>
      <c r="Q369" t="b">
        <v>1</v>
      </c>
      <c r="R369" t="s">
        <v>33</v>
      </c>
      <c r="S369" t="str">
        <f>_xlfn.TEXTBEFORE(R369,"/")</f>
        <v>theater</v>
      </c>
      <c r="T369" t="str">
        <f>_xlfn.TEXTAFTER(R369,"/")</f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$E370/$D370</f>
        <v>2.7680769230769231</v>
      </c>
      <c r="G370" t="s">
        <v>20</v>
      </c>
      <c r="H370">
        <v>206</v>
      </c>
      <c r="I370">
        <f>IF($E370 = 0, ROUND($I370 =0,0),ROUND($E370/$H370,2))</f>
        <v>69.87</v>
      </c>
      <c r="J370" t="s">
        <v>40</v>
      </c>
      <c r="K370" t="s">
        <v>41</v>
      </c>
      <c r="L370">
        <v>1286946000</v>
      </c>
      <c r="M370">
        <v>1288933200</v>
      </c>
      <c r="N370" s="9">
        <f>((($L370/60)/60)/24)+DATE(1970,1,1)</f>
        <v>40464.208333333336</v>
      </c>
      <c r="O370" s="9">
        <f>((($M370/60)/60)/24)+DATE(1970,1,1)</f>
        <v>40487.208333333336</v>
      </c>
      <c r="P370" t="b">
        <v>0</v>
      </c>
      <c r="Q370" t="b">
        <v>1</v>
      </c>
      <c r="R370" t="s">
        <v>42</v>
      </c>
      <c r="S370" t="str">
        <f>_xlfn.TEXTBEFORE(R370,"/")</f>
        <v>film &amp; video</v>
      </c>
      <c r="T370" t="str">
        <f>_xlfn.TEXTAFTER(R370,"/")</f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$E371/$D371</f>
        <v>2.730185185185185</v>
      </c>
      <c r="G371" t="s">
        <v>20</v>
      </c>
      <c r="H371">
        <v>154</v>
      </c>
      <c r="I371">
        <f>IF($E371 = 0, ROUND($I371 =0,0),ROUND($E371/$H371,2))</f>
        <v>95.73</v>
      </c>
      <c r="J371" t="s">
        <v>21</v>
      </c>
      <c r="K371" t="s">
        <v>22</v>
      </c>
      <c r="L371">
        <v>1359871200</v>
      </c>
      <c r="M371">
        <v>1363237200</v>
      </c>
      <c r="N371" s="9">
        <f>((($L371/60)/60)/24)+DATE(1970,1,1)</f>
        <v>41308.25</v>
      </c>
      <c r="O371" s="9">
        <f>((($M371/60)/60)/24)+DATE(1970,1,1)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_xlfn.TEXTBEFORE(R371,"/")</f>
        <v>film &amp; video</v>
      </c>
      <c r="T371" t="str">
        <f>_xlfn.TEXTAFTER(R371,"/")</f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$E372/$D372</f>
        <v>1.593633125556545</v>
      </c>
      <c r="G372" t="s">
        <v>20</v>
      </c>
      <c r="H372">
        <v>5966</v>
      </c>
      <c r="I372">
        <f>IF($E372 = 0, ROUND($I372 =0,0),ROUND($E372/$H372,2))</f>
        <v>30</v>
      </c>
      <c r="J372" t="s">
        <v>21</v>
      </c>
      <c r="K372" t="s">
        <v>22</v>
      </c>
      <c r="L372">
        <v>1555304400</v>
      </c>
      <c r="M372">
        <v>1555822800</v>
      </c>
      <c r="N372" s="9">
        <f>((($L372/60)/60)/24)+DATE(1970,1,1)</f>
        <v>43570.208333333328</v>
      </c>
      <c r="O372" s="9">
        <f>((($M372/60)/60)/24)+DATE(1970,1,1)</f>
        <v>43576.208333333328</v>
      </c>
      <c r="P372" t="b">
        <v>0</v>
      </c>
      <c r="Q372" t="b">
        <v>0</v>
      </c>
      <c r="R372" t="s">
        <v>33</v>
      </c>
      <c r="S372" t="str">
        <f>_xlfn.TEXTBEFORE(R372,"/")</f>
        <v>theater</v>
      </c>
      <c r="T372" t="str">
        <f>_xlfn.TEXTAFTER(R372,"/")</f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$E373/$D373</f>
        <v>0.67869978858350954</v>
      </c>
      <c r="G373" t="s">
        <v>14</v>
      </c>
      <c r="H373">
        <v>2176</v>
      </c>
      <c r="I373">
        <f>IF($E373 = 0, ROUND($I373 =0,0),ROUND($E373/$H373,2))</f>
        <v>59.01</v>
      </c>
      <c r="J373" t="s">
        <v>21</v>
      </c>
      <c r="K373" t="s">
        <v>22</v>
      </c>
      <c r="L373">
        <v>1423375200</v>
      </c>
      <c r="M373">
        <v>1427778000</v>
      </c>
      <c r="N373" s="9">
        <f>((($L373/60)/60)/24)+DATE(1970,1,1)</f>
        <v>42043.25</v>
      </c>
      <c r="O373" s="9">
        <f>((($M373/60)/60)/24)+DATE(1970,1,1)</f>
        <v>42094.208333333328</v>
      </c>
      <c r="P373" t="b">
        <v>0</v>
      </c>
      <c r="Q373" t="b">
        <v>0</v>
      </c>
      <c r="R373" t="s">
        <v>33</v>
      </c>
      <c r="S373" t="str">
        <f>_xlfn.TEXTBEFORE(R373,"/")</f>
        <v>theater</v>
      </c>
      <c r="T373" t="str">
        <f>_xlfn.TEXTAFTER(R373,"/")</f>
        <v>plays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$E374/$D374</f>
        <v>15.915555555555555</v>
      </c>
      <c r="G374" t="s">
        <v>20</v>
      </c>
      <c r="H374">
        <v>169</v>
      </c>
      <c r="I374">
        <f>IF($E374 = 0, ROUND($I374 =0,0),ROUND($E374/$H374,2))</f>
        <v>84.76</v>
      </c>
      <c r="J374" t="s">
        <v>21</v>
      </c>
      <c r="K374" t="s">
        <v>22</v>
      </c>
      <c r="L374">
        <v>1420696800</v>
      </c>
      <c r="M374">
        <v>1422424800</v>
      </c>
      <c r="N374" s="9">
        <f>((($L374/60)/60)/24)+DATE(1970,1,1)</f>
        <v>42012.25</v>
      </c>
      <c r="O374" s="9">
        <f>((($M374/60)/60)/24)+DATE(1970,1,1)</f>
        <v>42032.25</v>
      </c>
      <c r="P374" t="b">
        <v>0</v>
      </c>
      <c r="Q374" t="b">
        <v>1</v>
      </c>
      <c r="R374" t="s">
        <v>42</v>
      </c>
      <c r="S374" t="str">
        <f>_xlfn.TEXTBEFORE(R374,"/")</f>
        <v>film &amp; video</v>
      </c>
      <c r="T374" t="str">
        <f>_xlfn.TEXTAFTER(R374,"/")</f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$E375/$D375</f>
        <v>7.3018222222222224</v>
      </c>
      <c r="G375" t="s">
        <v>20</v>
      </c>
      <c r="H375">
        <v>2106</v>
      </c>
      <c r="I375">
        <f>IF($E375 = 0, ROUND($I375 =0,0),ROUND($E375/$H375,2))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9">
        <f>((($L375/60)/60)/24)+DATE(1970,1,1)</f>
        <v>42964.208333333328</v>
      </c>
      <c r="O375" s="9">
        <f>((($M375/60)/60)/24)+DATE(1970,1,1)</f>
        <v>42972.208333333328</v>
      </c>
      <c r="P375" t="b">
        <v>0</v>
      </c>
      <c r="Q375" t="b">
        <v>0</v>
      </c>
      <c r="R375" t="s">
        <v>33</v>
      </c>
      <c r="S375" t="str">
        <f>_xlfn.TEXTBEFORE(R375,"/")</f>
        <v>theater</v>
      </c>
      <c r="T375" t="str">
        <f>_xlfn.TEXTAFTER(R375,"/")</f>
        <v>plays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$E376/$D376</f>
        <v>0.13185782556750297</v>
      </c>
      <c r="G376" t="s">
        <v>14</v>
      </c>
      <c r="H376">
        <v>441</v>
      </c>
      <c r="I376">
        <f>IF($E376 = 0, ROUND($I376 =0,0),ROUND($E376/$H376,2))</f>
        <v>50.05</v>
      </c>
      <c r="J376" t="s">
        <v>21</v>
      </c>
      <c r="K376" t="s">
        <v>22</v>
      </c>
      <c r="L376">
        <v>1547186400</v>
      </c>
      <c r="M376">
        <v>1547618400</v>
      </c>
      <c r="N376" s="9">
        <f>((($L376/60)/60)/24)+DATE(1970,1,1)</f>
        <v>43476.25</v>
      </c>
      <c r="O376" s="9">
        <f>((($M376/60)/60)/24)+DATE(1970,1,1)</f>
        <v>43481.25</v>
      </c>
      <c r="P376" t="b">
        <v>0</v>
      </c>
      <c r="Q376" t="b">
        <v>1</v>
      </c>
      <c r="R376" t="s">
        <v>42</v>
      </c>
      <c r="S376" t="str">
        <f>_xlfn.TEXTBEFORE(R376,"/")</f>
        <v>film &amp; video</v>
      </c>
      <c r="T376" t="str">
        <f>_xlfn.TEXTAFTER(R376,"/")</f>
        <v>documentary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$E377/$D377</f>
        <v>0.54777777777777781</v>
      </c>
      <c r="G377" t="s">
        <v>14</v>
      </c>
      <c r="H377">
        <v>25</v>
      </c>
      <c r="I377">
        <f>IF($E377 = 0, ROUND($I377 =0,0),ROUND($E377/$H377,2))</f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((($L377/60)/60)/24)+DATE(1970,1,1)</f>
        <v>42293.208333333328</v>
      </c>
      <c r="O377" s="9">
        <f>((($M377/60)/60)/24)+DATE(1970,1,1)</f>
        <v>42350.25</v>
      </c>
      <c r="P377" t="b">
        <v>0</v>
      </c>
      <c r="Q377" t="b">
        <v>0</v>
      </c>
      <c r="R377" t="s">
        <v>60</v>
      </c>
      <c r="S377" t="str">
        <f>_xlfn.TEXTBEFORE(R377,"/")</f>
        <v>music</v>
      </c>
      <c r="T377" t="str">
        <f>_xlfn.TEXTAFTER(R377,"/")</f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$E378/$D378</f>
        <v>3.6102941176470589</v>
      </c>
      <c r="G378" t="s">
        <v>20</v>
      </c>
      <c r="H378">
        <v>131</v>
      </c>
      <c r="I378">
        <f>IF($E378 = 0, ROUND($I378 =0,0),ROUND($E378/$H378,2))</f>
        <v>93.7</v>
      </c>
      <c r="J378" t="s">
        <v>21</v>
      </c>
      <c r="K378" t="s">
        <v>22</v>
      </c>
      <c r="L378">
        <v>1404622800</v>
      </c>
      <c r="M378">
        <v>1405141200</v>
      </c>
      <c r="N378" s="9">
        <f>((($L378/60)/60)/24)+DATE(1970,1,1)</f>
        <v>41826.208333333336</v>
      </c>
      <c r="O378" s="9">
        <f>((($M378/60)/60)/24)+DATE(1970,1,1)</f>
        <v>41832.208333333336</v>
      </c>
      <c r="P378" t="b">
        <v>0</v>
      </c>
      <c r="Q378" t="b">
        <v>0</v>
      </c>
      <c r="R378" t="s">
        <v>23</v>
      </c>
      <c r="S378" t="str">
        <f>_xlfn.TEXTBEFORE(R378,"/")</f>
        <v>music</v>
      </c>
      <c r="T378" t="str">
        <f>_xlfn.TEXTAFTER(R378,"/")</f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$E379/$D379</f>
        <v>0.10257545271629778</v>
      </c>
      <c r="G379" t="s">
        <v>14</v>
      </c>
      <c r="H379">
        <v>127</v>
      </c>
      <c r="I379">
        <f>IF($E379 = 0, ROUND($I379 =0,0),ROUND($E379/$H379,2))</f>
        <v>40.14</v>
      </c>
      <c r="J379" t="s">
        <v>21</v>
      </c>
      <c r="K379" t="s">
        <v>22</v>
      </c>
      <c r="L379">
        <v>1571720400</v>
      </c>
      <c r="M379">
        <v>1572933600</v>
      </c>
      <c r="N379" s="9">
        <f>((($L379/60)/60)/24)+DATE(1970,1,1)</f>
        <v>43760.208333333328</v>
      </c>
      <c r="O379" s="9">
        <f>((($M379/60)/60)/24)+DATE(1970,1,1)</f>
        <v>43774.25</v>
      </c>
      <c r="P379" t="b">
        <v>0</v>
      </c>
      <c r="Q379" t="b">
        <v>0</v>
      </c>
      <c r="R379" t="s">
        <v>33</v>
      </c>
      <c r="S379" t="str">
        <f>_xlfn.TEXTBEFORE(R379,"/")</f>
        <v>theater</v>
      </c>
      <c r="T379" t="str">
        <f>_xlfn.TEXTAFTER(R379,"/")</f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$E380/$D380</f>
        <v>0.13962962962962963</v>
      </c>
      <c r="G380" t="s">
        <v>14</v>
      </c>
      <c r="H380">
        <v>355</v>
      </c>
      <c r="I380">
        <f>IF($E380 = 0, ROUND($I380 =0,0),ROUND($E380/$H380,2))</f>
        <v>70.09</v>
      </c>
      <c r="J380" t="s">
        <v>21</v>
      </c>
      <c r="K380" t="s">
        <v>22</v>
      </c>
      <c r="L380">
        <v>1526878800</v>
      </c>
      <c r="M380">
        <v>1530162000</v>
      </c>
      <c r="N380" s="9">
        <f>((($L380/60)/60)/24)+DATE(1970,1,1)</f>
        <v>43241.208333333328</v>
      </c>
      <c r="O380" s="9">
        <f>((($M380/60)/60)/24)+DATE(1970,1,1)</f>
        <v>43279.208333333328</v>
      </c>
      <c r="P380" t="b">
        <v>0</v>
      </c>
      <c r="Q380" t="b">
        <v>0</v>
      </c>
      <c r="R380" t="s">
        <v>42</v>
      </c>
      <c r="S380" t="str">
        <f>_xlfn.TEXTBEFORE(R380,"/")</f>
        <v>film &amp; video</v>
      </c>
      <c r="T380" t="str">
        <f>_xlfn.TEXTAFTER(R380,"/")</f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$E381/$D381</f>
        <v>0.40444444444444444</v>
      </c>
      <c r="G381" t="s">
        <v>14</v>
      </c>
      <c r="H381">
        <v>44</v>
      </c>
      <c r="I381">
        <f>IF($E381 = 0, ROUND($I381 =0,0),ROUND($E381/$H381,2))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9">
        <f>((($L381/60)/60)/24)+DATE(1970,1,1)</f>
        <v>40843.208333333336</v>
      </c>
      <c r="O381" s="9">
        <f>((($M381/60)/60)/24)+DATE(1970,1,1)</f>
        <v>40857.25</v>
      </c>
      <c r="P381" t="b">
        <v>0</v>
      </c>
      <c r="Q381" t="b">
        <v>0</v>
      </c>
      <c r="R381" t="s">
        <v>33</v>
      </c>
      <c r="S381" t="str">
        <f>_xlfn.TEXTBEFORE(R381,"/")</f>
        <v>theater</v>
      </c>
      <c r="T381" t="str">
        <f>_xlfn.TEXTAFTER(R381,"/")</f>
        <v>plays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$E382/$D382</f>
        <v>1.6032</v>
      </c>
      <c r="G382" t="s">
        <v>20</v>
      </c>
      <c r="H382">
        <v>84</v>
      </c>
      <c r="I382">
        <f>IF($E382 = 0, ROUND($I382 =0,0),ROUND($E382/$H382,2))</f>
        <v>47.71</v>
      </c>
      <c r="J382" t="s">
        <v>21</v>
      </c>
      <c r="K382" t="s">
        <v>22</v>
      </c>
      <c r="L382">
        <v>1371963600</v>
      </c>
      <c r="M382">
        <v>1372395600</v>
      </c>
      <c r="N382" s="9">
        <f>((($L382/60)/60)/24)+DATE(1970,1,1)</f>
        <v>41448.208333333336</v>
      </c>
      <c r="O382" s="9">
        <f>((($M382/60)/60)/24)+DATE(1970,1,1)</f>
        <v>41453.208333333336</v>
      </c>
      <c r="P382" t="b">
        <v>0</v>
      </c>
      <c r="Q382" t="b">
        <v>0</v>
      </c>
      <c r="R382" t="s">
        <v>33</v>
      </c>
      <c r="S382" t="str">
        <f>_xlfn.TEXTBEFORE(R382,"/")</f>
        <v>theater</v>
      </c>
      <c r="T382" t="str">
        <f>_xlfn.TEXTAFTER(R382,"/")</f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$E383/$D383</f>
        <v>1.8394339622641509</v>
      </c>
      <c r="G383" t="s">
        <v>20</v>
      </c>
      <c r="H383">
        <v>155</v>
      </c>
      <c r="I383">
        <f>IF($E383 = 0, ROUND($I383 =0,0),ROUND($E383/$H383,2))</f>
        <v>62.9</v>
      </c>
      <c r="J383" t="s">
        <v>21</v>
      </c>
      <c r="K383" t="s">
        <v>22</v>
      </c>
      <c r="L383">
        <v>1433739600</v>
      </c>
      <c r="M383">
        <v>1437714000</v>
      </c>
      <c r="N383" s="9">
        <f>((($L383/60)/60)/24)+DATE(1970,1,1)</f>
        <v>42163.208333333328</v>
      </c>
      <c r="O383" s="9">
        <f>((($M383/60)/60)/24)+DATE(1970,1,1)</f>
        <v>42209.208333333328</v>
      </c>
      <c r="P383" t="b">
        <v>0</v>
      </c>
      <c r="Q383" t="b">
        <v>0</v>
      </c>
      <c r="R383" t="s">
        <v>33</v>
      </c>
      <c r="S383" t="str">
        <f>_xlfn.TEXTBEFORE(R383,"/")</f>
        <v>theater</v>
      </c>
      <c r="T383" t="str">
        <f>_xlfn.TEXTAFTER(R383,"/")</f>
        <v>plays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$E384/$D384</f>
        <v>0.63769230769230767</v>
      </c>
      <c r="G384" t="s">
        <v>14</v>
      </c>
      <c r="H384">
        <v>67</v>
      </c>
      <c r="I384">
        <f>IF($E384 = 0, ROUND($I384 =0,0),ROUND($E384/$H384,2))</f>
        <v>86.61</v>
      </c>
      <c r="J384" t="s">
        <v>21</v>
      </c>
      <c r="K384" t="s">
        <v>22</v>
      </c>
      <c r="L384">
        <v>1508130000</v>
      </c>
      <c r="M384">
        <v>1509771600</v>
      </c>
      <c r="N384" s="9">
        <f>((($L384/60)/60)/24)+DATE(1970,1,1)</f>
        <v>43024.208333333328</v>
      </c>
      <c r="O384" s="9">
        <f>((($M384/60)/60)/24)+DATE(1970,1,1)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_xlfn.TEXTBEFORE(R384,"/")</f>
        <v>photography</v>
      </c>
      <c r="T384" t="str">
        <f>_xlfn.TEXTAFTER(R384,"/")</f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$E385/$D385</f>
        <v>2.2538095238095237</v>
      </c>
      <c r="G385" t="s">
        <v>20</v>
      </c>
      <c r="H385">
        <v>189</v>
      </c>
      <c r="I385">
        <f>IF($E385 = 0, ROUND($I385 =0,0),ROUND($E385/$H385,2))</f>
        <v>75.13</v>
      </c>
      <c r="J385" t="s">
        <v>21</v>
      </c>
      <c r="K385" t="s">
        <v>22</v>
      </c>
      <c r="L385">
        <v>1550037600</v>
      </c>
      <c r="M385">
        <v>1550556000</v>
      </c>
      <c r="N385" s="9">
        <f>((($L385/60)/60)/24)+DATE(1970,1,1)</f>
        <v>43509.25</v>
      </c>
      <c r="O385" s="9">
        <f>((($M385/60)/60)/24)+DATE(1970,1,1)</f>
        <v>43515.25</v>
      </c>
      <c r="P385" t="b">
        <v>0</v>
      </c>
      <c r="Q385" t="b">
        <v>1</v>
      </c>
      <c r="R385" t="s">
        <v>17</v>
      </c>
      <c r="S385" t="str">
        <f>_xlfn.TEXTBEFORE(R385,"/")</f>
        <v>food</v>
      </c>
      <c r="T385" t="str">
        <f>_xlfn.TEXTAFTER(R385,"/")</f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$E386/$D386</f>
        <v>1.7200961538461539</v>
      </c>
      <c r="G386" t="s">
        <v>20</v>
      </c>
      <c r="H386">
        <v>4799</v>
      </c>
      <c r="I386">
        <f>IF($E386 = 0, ROUND($I386 =0,0),ROUND($E386/$H386,2))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s="9">
        <f>((($L386/60)/60)/24)+DATE(1970,1,1)</f>
        <v>42776.25</v>
      </c>
      <c r="O386" s="9">
        <f>((($M386/60)/60)/24)+DATE(1970,1,1)</f>
        <v>42803.25</v>
      </c>
      <c r="P386" t="b">
        <v>1</v>
      </c>
      <c r="Q386" t="b">
        <v>1</v>
      </c>
      <c r="R386" t="s">
        <v>42</v>
      </c>
      <c r="S386" t="str">
        <f>_xlfn.TEXTBEFORE(R386,"/")</f>
        <v>film &amp; video</v>
      </c>
      <c r="T386" t="str">
        <f>_xlfn.TEXTAFTER(R386,"/")</f>
        <v>documentary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$E387/$D387</f>
        <v>1.4616709511568124</v>
      </c>
      <c r="G387" t="s">
        <v>20</v>
      </c>
      <c r="H387">
        <v>1137</v>
      </c>
      <c r="I387">
        <f>IF($E387 = 0, ROUND($I387 =0,0),ROUND($E387/$H387,2))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9">
        <f>((($L387/60)/60)/24)+DATE(1970,1,1)</f>
        <v>43553.208333333328</v>
      </c>
      <c r="O387" s="9">
        <f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>_xlfn.TEXTBEFORE(R387,"/")</f>
        <v>publishing</v>
      </c>
      <c r="T387" t="str">
        <f>_xlfn.TEXTAFTER(R387,"/")</f>
        <v>nonfiction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$E388/$D388</f>
        <v>0.76423616236162362</v>
      </c>
      <c r="G388" t="s">
        <v>14</v>
      </c>
      <c r="H388">
        <v>1068</v>
      </c>
      <c r="I388">
        <f>IF($E388 = 0, ROUND($I388 =0,0),ROUND($E388/$H388,2))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9">
        <f>((($L388/60)/60)/24)+DATE(1970,1,1)</f>
        <v>40355.208333333336</v>
      </c>
      <c r="O388" s="9">
        <f>((($M388/60)/60)/24)+DATE(1970,1,1)</f>
        <v>40367.208333333336</v>
      </c>
      <c r="P388" t="b">
        <v>0</v>
      </c>
      <c r="Q388" t="b">
        <v>0</v>
      </c>
      <c r="R388" t="s">
        <v>33</v>
      </c>
      <c r="S388" t="str">
        <f>_xlfn.TEXTBEFORE(R388,"/")</f>
        <v>theater</v>
      </c>
      <c r="T388" t="str">
        <f>_xlfn.TEXTAFTER(R388,"/")</f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$E389/$D389</f>
        <v>0.39261467889908258</v>
      </c>
      <c r="G389" t="s">
        <v>14</v>
      </c>
      <c r="H389">
        <v>424</v>
      </c>
      <c r="I389">
        <f>IF($E389 = 0, ROUND($I389 =0,0),ROUND($E389/$H389,2))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9">
        <f>((($L389/60)/60)/24)+DATE(1970,1,1)</f>
        <v>41072.208333333336</v>
      </c>
      <c r="O389" s="9">
        <f>((($M389/60)/60)/24)+DATE(1970,1,1)</f>
        <v>41077.208333333336</v>
      </c>
      <c r="P389" t="b">
        <v>0</v>
      </c>
      <c r="Q389" t="b">
        <v>0</v>
      </c>
      <c r="R389" t="s">
        <v>65</v>
      </c>
      <c r="S389" t="str">
        <f>_xlfn.TEXTBEFORE(R389,"/")</f>
        <v>technology</v>
      </c>
      <c r="T389" t="str">
        <f>_xlfn.TEXTAFTER(R389,"/")</f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$E390/$D390</f>
        <v>0.11270034843205574</v>
      </c>
      <c r="G390" t="s">
        <v>74</v>
      </c>
      <c r="H390">
        <v>145</v>
      </c>
      <c r="I390">
        <f>IF($E390 = 0, ROUND($I390 =0,0),ROUND($E390/$H390,2))</f>
        <v>89.23</v>
      </c>
      <c r="J390" t="s">
        <v>98</v>
      </c>
      <c r="K390" t="s">
        <v>99</v>
      </c>
      <c r="L390">
        <v>1325656800</v>
      </c>
      <c r="M390">
        <v>1325829600</v>
      </c>
      <c r="N390" s="9">
        <f>((($L390/60)/60)/24)+DATE(1970,1,1)</f>
        <v>40912.25</v>
      </c>
      <c r="O390" s="9">
        <f>((($M390/60)/60)/24)+DATE(1970,1,1)</f>
        <v>40914.25</v>
      </c>
      <c r="P390" t="b">
        <v>0</v>
      </c>
      <c r="Q390" t="b">
        <v>0</v>
      </c>
      <c r="R390" t="s">
        <v>60</v>
      </c>
      <c r="S390" t="str">
        <f>_xlfn.TEXTBEFORE(R390,"/")</f>
        <v>music</v>
      </c>
      <c r="T390" t="str">
        <f>_xlfn.TEXTAFTER(R390,"/")</f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$E391/$D391</f>
        <v>1.2211084337349398</v>
      </c>
      <c r="G391" t="s">
        <v>20</v>
      </c>
      <c r="H391">
        <v>1152</v>
      </c>
      <c r="I391">
        <f>IF($E391 = 0, ROUND($I391 =0,0),ROUND($E391/$H391,2))</f>
        <v>87.98</v>
      </c>
      <c r="J391" t="s">
        <v>21</v>
      </c>
      <c r="K391" t="s">
        <v>22</v>
      </c>
      <c r="L391">
        <v>1288242000</v>
      </c>
      <c r="M391">
        <v>1290578400</v>
      </c>
      <c r="N391" s="9">
        <f>((($L391/60)/60)/24)+DATE(1970,1,1)</f>
        <v>40479.208333333336</v>
      </c>
      <c r="O391" s="9">
        <f>((($M391/60)/60)/24)+DATE(1970,1,1)</f>
        <v>40506.25</v>
      </c>
      <c r="P391" t="b">
        <v>0</v>
      </c>
      <c r="Q391" t="b">
        <v>0</v>
      </c>
      <c r="R391" t="s">
        <v>33</v>
      </c>
      <c r="S391" t="str">
        <f>_xlfn.TEXTBEFORE(R391,"/")</f>
        <v>theater</v>
      </c>
      <c r="T391" t="str">
        <f>_xlfn.TEXTAFTER(R391,"/")</f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$E392/$D392</f>
        <v>1.8654166666666667</v>
      </c>
      <c r="G392" t="s">
        <v>20</v>
      </c>
      <c r="H392">
        <v>50</v>
      </c>
      <c r="I392">
        <f>IF($E392 = 0, ROUND($I392 =0,0),ROUND($E392/$H392,2))</f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((($L392/60)/60)/24)+DATE(1970,1,1)</f>
        <v>41530.208333333336</v>
      </c>
      <c r="O392" s="9">
        <f>((($M392/60)/60)/24)+DATE(1970,1,1)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_xlfn.TEXTBEFORE(R392,"/")</f>
        <v>photography</v>
      </c>
      <c r="T392" t="str">
        <f>_xlfn.TEXTAFTER(R392,"/")</f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$E393/$D393</f>
        <v>7.27317880794702E-2</v>
      </c>
      <c r="G393" t="s">
        <v>14</v>
      </c>
      <c r="H393">
        <v>151</v>
      </c>
      <c r="I393">
        <f>IF($E393 = 0, ROUND($I393 =0,0),ROUND($E393/$H393,2))</f>
        <v>29.09</v>
      </c>
      <c r="J393" t="s">
        <v>21</v>
      </c>
      <c r="K393" t="s">
        <v>22</v>
      </c>
      <c r="L393">
        <v>1389679200</v>
      </c>
      <c r="M393">
        <v>1389852000</v>
      </c>
      <c r="N393" s="9">
        <f>((($L393/60)/60)/24)+DATE(1970,1,1)</f>
        <v>41653.25</v>
      </c>
      <c r="O393" s="9">
        <f>((($M393/60)/60)/24)+DATE(1970,1,1)</f>
        <v>41655.25</v>
      </c>
      <c r="P393" t="b">
        <v>0</v>
      </c>
      <c r="Q393" t="b">
        <v>0</v>
      </c>
      <c r="R393" t="s">
        <v>68</v>
      </c>
      <c r="S393" t="str">
        <f>_xlfn.TEXTBEFORE(R393,"/")</f>
        <v>publishing</v>
      </c>
      <c r="T393" t="str">
        <f>_xlfn.TEXTAFTER(R393,"/")</f>
        <v>nonfiction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$E394/$D394</f>
        <v>0.65642371234207963</v>
      </c>
      <c r="G394" t="s">
        <v>14</v>
      </c>
      <c r="H394">
        <v>1608</v>
      </c>
      <c r="I394">
        <f>IF($E394 = 0, ROUND($I394 =0,0),ROUND($E394/$H394,2))</f>
        <v>42.01</v>
      </c>
      <c r="J394" t="s">
        <v>21</v>
      </c>
      <c r="K394" t="s">
        <v>22</v>
      </c>
      <c r="L394">
        <v>1294293600</v>
      </c>
      <c r="M394">
        <v>1294466400</v>
      </c>
      <c r="N394" s="9">
        <f>((($L394/60)/60)/24)+DATE(1970,1,1)</f>
        <v>40549.25</v>
      </c>
      <c r="O394" s="9">
        <f>((($M394/60)/60)/24)+DATE(1970,1,1)</f>
        <v>40551.25</v>
      </c>
      <c r="P394" t="b">
        <v>0</v>
      </c>
      <c r="Q394" t="b">
        <v>0</v>
      </c>
      <c r="R394" t="s">
        <v>65</v>
      </c>
      <c r="S394" t="str">
        <f>_xlfn.TEXTBEFORE(R394,"/")</f>
        <v>technology</v>
      </c>
      <c r="T394" t="str">
        <f>_xlfn.TEXTAFTER(R394,"/")</f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$E395/$D395</f>
        <v>2.2896178343949045</v>
      </c>
      <c r="G395" t="s">
        <v>20</v>
      </c>
      <c r="H395">
        <v>3059</v>
      </c>
      <c r="I395">
        <f>IF($E395 = 0, ROUND($I395 =0,0),ROUND($E395/$H395,2))</f>
        <v>47</v>
      </c>
      <c r="J395" t="s">
        <v>15</v>
      </c>
      <c r="K395" t="s">
        <v>16</v>
      </c>
      <c r="L395">
        <v>1500267600</v>
      </c>
      <c r="M395">
        <v>1500354000</v>
      </c>
      <c r="N395" s="9">
        <f>((($L395/60)/60)/24)+DATE(1970,1,1)</f>
        <v>42933.208333333328</v>
      </c>
      <c r="O395" s="9">
        <f>((($M395/60)/60)/24)+DATE(1970,1,1)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_xlfn.TEXTBEFORE(R395,"/")</f>
        <v>music</v>
      </c>
      <c r="T395" t="str">
        <f>_xlfn.TEXTAFTER(R395,"/")</f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$E396/$D396</f>
        <v>4.6937499999999996</v>
      </c>
      <c r="G396" t="s">
        <v>20</v>
      </c>
      <c r="H396">
        <v>34</v>
      </c>
      <c r="I396">
        <f>IF($E396 = 0, ROUND($I396 =0,0),ROUND($E396/$H396,2))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9">
        <f>((($L396/60)/60)/24)+DATE(1970,1,1)</f>
        <v>41484.208333333336</v>
      </c>
      <c r="O396" s="9">
        <f>((($M396/60)/60)/24)+DATE(1970,1,1)</f>
        <v>41494.208333333336</v>
      </c>
      <c r="P396" t="b">
        <v>0</v>
      </c>
      <c r="Q396" t="b">
        <v>1</v>
      </c>
      <c r="R396" t="s">
        <v>42</v>
      </c>
      <c r="S396" t="str">
        <f>_xlfn.TEXTBEFORE(R396,"/")</f>
        <v>film &amp; video</v>
      </c>
      <c r="T396" t="str">
        <f>_xlfn.TEXTAFTER(R396,"/")</f>
        <v>documentary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$E397/$D397</f>
        <v>1.3011267605633803</v>
      </c>
      <c r="G397" t="s">
        <v>20</v>
      </c>
      <c r="H397">
        <v>220</v>
      </c>
      <c r="I397">
        <f>IF($E397 = 0, ROUND($I397 =0,0),ROUND($E397/$H397,2))</f>
        <v>41.99</v>
      </c>
      <c r="J397" t="s">
        <v>21</v>
      </c>
      <c r="K397" t="s">
        <v>22</v>
      </c>
      <c r="L397">
        <v>1323324000</v>
      </c>
      <c r="M397">
        <v>1323410400</v>
      </c>
      <c r="N397" s="9">
        <f>((($L397/60)/60)/24)+DATE(1970,1,1)</f>
        <v>40885.25</v>
      </c>
      <c r="O397" s="9">
        <f>((($M397/60)/60)/24)+DATE(1970,1,1)</f>
        <v>40886.25</v>
      </c>
      <c r="P397" t="b">
        <v>1</v>
      </c>
      <c r="Q397" t="b">
        <v>0</v>
      </c>
      <c r="R397" t="s">
        <v>33</v>
      </c>
      <c r="S397" t="str">
        <f>_xlfn.TEXTBEFORE(R397,"/")</f>
        <v>theater</v>
      </c>
      <c r="T397" t="str">
        <f>_xlfn.TEXTAFTER(R397,"/")</f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$E398/$D398</f>
        <v>1.6705422993492407</v>
      </c>
      <c r="G398" t="s">
        <v>20</v>
      </c>
      <c r="H398">
        <v>1604</v>
      </c>
      <c r="I398">
        <f>IF($E398 = 0, ROUND($I398 =0,0),ROUND($E398/$H398,2))</f>
        <v>48.01</v>
      </c>
      <c r="J398" t="s">
        <v>26</v>
      </c>
      <c r="K398" t="s">
        <v>27</v>
      </c>
      <c r="L398">
        <v>1538715600</v>
      </c>
      <c r="M398">
        <v>1539406800</v>
      </c>
      <c r="N398" s="9">
        <f>((($L398/60)/60)/24)+DATE(1970,1,1)</f>
        <v>43378.208333333328</v>
      </c>
      <c r="O398" s="9">
        <f>((($M398/60)/60)/24)+DATE(1970,1,1)</f>
        <v>43386.208333333328</v>
      </c>
      <c r="P398" t="b">
        <v>0</v>
      </c>
      <c r="Q398" t="b">
        <v>0</v>
      </c>
      <c r="R398" t="s">
        <v>53</v>
      </c>
      <c r="S398" t="str">
        <f>_xlfn.TEXTBEFORE(R398,"/")</f>
        <v>film &amp; video</v>
      </c>
      <c r="T398" t="str">
        <f>_xlfn.TEXTAFTER(R398,"/")</f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$E399/$D399</f>
        <v>1.738641975308642</v>
      </c>
      <c r="G399" t="s">
        <v>20</v>
      </c>
      <c r="H399">
        <v>454</v>
      </c>
      <c r="I399">
        <f>IF($E399 = 0, ROUND($I399 =0,0),ROUND($E399/$H399,2))</f>
        <v>31.02</v>
      </c>
      <c r="J399" t="s">
        <v>21</v>
      </c>
      <c r="K399" t="s">
        <v>22</v>
      </c>
      <c r="L399">
        <v>1369285200</v>
      </c>
      <c r="M399">
        <v>1369803600</v>
      </c>
      <c r="N399" s="9">
        <f>((($L399/60)/60)/24)+DATE(1970,1,1)</f>
        <v>41417.208333333336</v>
      </c>
      <c r="O399" s="9">
        <f>((($M399/60)/60)/24)+DATE(1970,1,1)</f>
        <v>41423.208333333336</v>
      </c>
      <c r="P399" t="b">
        <v>0</v>
      </c>
      <c r="Q399" t="b">
        <v>0</v>
      </c>
      <c r="R399" t="s">
        <v>23</v>
      </c>
      <c r="S399" t="str">
        <f>_xlfn.TEXTBEFORE(R399,"/")</f>
        <v>music</v>
      </c>
      <c r="T399" t="str">
        <f>_xlfn.TEXTAFTER(R399,"/")</f>
        <v>rock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$E400/$D400</f>
        <v>7.1776470588235295</v>
      </c>
      <c r="G400" t="s">
        <v>20</v>
      </c>
      <c r="H400">
        <v>123</v>
      </c>
      <c r="I400">
        <f>IF($E400 = 0, ROUND($I400 =0,0),ROUND($E400/$H400,2))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9">
        <f>((($L400/60)/60)/24)+DATE(1970,1,1)</f>
        <v>43228.208333333328</v>
      </c>
      <c r="O400" s="9">
        <f>((($M400/60)/60)/24)+DATE(1970,1,1)</f>
        <v>43230.208333333328</v>
      </c>
      <c r="P400" t="b">
        <v>0</v>
      </c>
      <c r="Q400" t="b">
        <v>1</v>
      </c>
      <c r="R400" t="s">
        <v>71</v>
      </c>
      <c r="S400" t="str">
        <f>_xlfn.TEXTBEFORE(R400,"/")</f>
        <v>film &amp; video</v>
      </c>
      <c r="T400" t="str">
        <f>_xlfn.TEXTAFTER(R400,"/")</f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$E401/$D401</f>
        <v>0.63850976361767731</v>
      </c>
      <c r="G401" t="s">
        <v>14</v>
      </c>
      <c r="H401">
        <v>941</v>
      </c>
      <c r="I401">
        <f>IF($E401 = 0, ROUND($I401 =0,0),ROUND($E401/$H401,2))</f>
        <v>66.02</v>
      </c>
      <c r="J401" t="s">
        <v>21</v>
      </c>
      <c r="K401" t="s">
        <v>22</v>
      </c>
      <c r="L401">
        <v>1296626400</v>
      </c>
      <c r="M401">
        <v>1297231200</v>
      </c>
      <c r="N401" s="9">
        <f>((($L401/60)/60)/24)+DATE(1970,1,1)</f>
        <v>40576.25</v>
      </c>
      <c r="O401" s="9">
        <f>((($M401/60)/60)/24)+DATE(1970,1,1)</f>
        <v>40583.25</v>
      </c>
      <c r="P401" t="b">
        <v>0</v>
      </c>
      <c r="Q401" t="b">
        <v>0</v>
      </c>
      <c r="R401" t="s">
        <v>60</v>
      </c>
      <c r="S401" t="str">
        <f>_xlfn.TEXTBEFORE(R401,"/")</f>
        <v>music</v>
      </c>
      <c r="T401" t="str">
        <f>_xlfn.TEXTAFTER(R401,"/")</f>
        <v>indie rock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$E402/$D402</f>
        <v>0.02</v>
      </c>
      <c r="G402" t="s">
        <v>14</v>
      </c>
      <c r="H402">
        <v>1</v>
      </c>
      <c r="I402">
        <f>IF($E402 = 0, ROUND($I402 =0,0),ROUND($E402/$H402,2))</f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((($L402/60)/60)/24)+DATE(1970,1,1)</f>
        <v>41502.208333333336</v>
      </c>
      <c r="O402" s="9">
        <f>((($M402/60)/60)/24)+DATE(1970,1,1)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_xlfn.TEXTBEFORE(R402,"/")</f>
        <v>photography</v>
      </c>
      <c r="T402" t="str">
        <f>_xlfn.TEXTAFTER(R402,"/")</f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$E403/$D403</f>
        <v>15.302222222222222</v>
      </c>
      <c r="G403" t="s">
        <v>20</v>
      </c>
      <c r="H403">
        <v>299</v>
      </c>
      <c r="I403">
        <f>IF($E403 = 0, ROUND($I403 =0,0),ROUND($E403/$H403,2))</f>
        <v>46.06</v>
      </c>
      <c r="J403" t="s">
        <v>21</v>
      </c>
      <c r="K403" t="s">
        <v>22</v>
      </c>
      <c r="L403">
        <v>1572152400</v>
      </c>
      <c r="M403">
        <v>1572152400</v>
      </c>
      <c r="N403" s="9">
        <f>((($L403/60)/60)/24)+DATE(1970,1,1)</f>
        <v>43765.208333333328</v>
      </c>
      <c r="O403" s="9">
        <f>((($M403/60)/60)/24)+DATE(1970,1,1)</f>
        <v>43765.208333333328</v>
      </c>
      <c r="P403" t="b">
        <v>0</v>
      </c>
      <c r="Q403" t="b">
        <v>0</v>
      </c>
      <c r="R403" t="s">
        <v>33</v>
      </c>
      <c r="S403" t="str">
        <f>_xlfn.TEXTBEFORE(R403,"/")</f>
        <v>theater</v>
      </c>
      <c r="T403" t="str">
        <f>_xlfn.TEXTAFTER(R403,"/")</f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$E404/$D404</f>
        <v>0.40356164383561643</v>
      </c>
      <c r="G404" t="s">
        <v>14</v>
      </c>
      <c r="H404">
        <v>40</v>
      </c>
      <c r="I404">
        <f>IF($E404 = 0, ROUND($I404 =0,0),ROUND($E404/$H404,2))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((($L404/60)/60)/24)+DATE(1970,1,1)</f>
        <v>40914.25</v>
      </c>
      <c r="O404" s="9">
        <f>((($M404/60)/60)/24)+DATE(1970,1,1)</f>
        <v>40961.25</v>
      </c>
      <c r="P404" t="b">
        <v>0</v>
      </c>
      <c r="Q404" t="b">
        <v>1</v>
      </c>
      <c r="R404" t="s">
        <v>100</v>
      </c>
      <c r="S404" t="str">
        <f>_xlfn.TEXTBEFORE(R404,"/")</f>
        <v>film &amp; video</v>
      </c>
      <c r="T404" t="str">
        <f>_xlfn.TEXTAFTER(R404,"/")</f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$E405/$D405</f>
        <v>0.86220633299284988</v>
      </c>
      <c r="G405" t="s">
        <v>14</v>
      </c>
      <c r="H405">
        <v>3015</v>
      </c>
      <c r="I405">
        <f>IF($E405 = 0, ROUND($I405 =0,0),ROUND($E405/$H405,2))</f>
        <v>55.99</v>
      </c>
      <c r="J405" t="s">
        <v>15</v>
      </c>
      <c r="K405" t="s">
        <v>16</v>
      </c>
      <c r="L405">
        <v>1273640400</v>
      </c>
      <c r="M405">
        <v>1276750800</v>
      </c>
      <c r="N405" s="9">
        <f>((($L405/60)/60)/24)+DATE(1970,1,1)</f>
        <v>40310.208333333336</v>
      </c>
      <c r="O405" s="9">
        <f>((($M405/60)/60)/24)+DATE(1970,1,1)</f>
        <v>40346.208333333336</v>
      </c>
      <c r="P405" t="b">
        <v>0</v>
      </c>
      <c r="Q405" t="b">
        <v>1</v>
      </c>
      <c r="R405" t="s">
        <v>33</v>
      </c>
      <c r="S405" t="str">
        <f>_xlfn.TEXTBEFORE(R405,"/")</f>
        <v>theater</v>
      </c>
      <c r="T405" t="str">
        <f>_xlfn.TEXTAFTER(R405,"/")</f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$E406/$D406</f>
        <v>3.1558486707566464</v>
      </c>
      <c r="G406" t="s">
        <v>20</v>
      </c>
      <c r="H406">
        <v>2237</v>
      </c>
      <c r="I406">
        <f>IF($E406 = 0, ROUND($I406 =0,0),ROUND($E406/$H406,2))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9">
        <f>((($L406/60)/60)/24)+DATE(1970,1,1)</f>
        <v>43053.25</v>
      </c>
      <c r="O406" s="9">
        <f>((($M406/60)/60)/24)+DATE(1970,1,1)</f>
        <v>43056.25</v>
      </c>
      <c r="P406" t="b">
        <v>0</v>
      </c>
      <c r="Q406" t="b">
        <v>0</v>
      </c>
      <c r="R406" t="s">
        <v>33</v>
      </c>
      <c r="S406" t="str">
        <f>_xlfn.TEXTBEFORE(R406,"/")</f>
        <v>theater</v>
      </c>
      <c r="T406" t="str">
        <f>_xlfn.TEXTAFTER(R406,"/")</f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$E407/$D407</f>
        <v>0.89618243243243245</v>
      </c>
      <c r="G407" t="s">
        <v>14</v>
      </c>
      <c r="H407">
        <v>435</v>
      </c>
      <c r="I407">
        <f>IF($E407 = 0, ROUND($I407 =0,0),ROUND($E407/$H407,2))</f>
        <v>60.98</v>
      </c>
      <c r="J407" t="s">
        <v>21</v>
      </c>
      <c r="K407" t="s">
        <v>22</v>
      </c>
      <c r="L407">
        <v>1528088400</v>
      </c>
      <c r="M407">
        <v>1532408400</v>
      </c>
      <c r="N407" s="9">
        <f>((($L407/60)/60)/24)+DATE(1970,1,1)</f>
        <v>43255.208333333328</v>
      </c>
      <c r="O407" s="9">
        <f>((($M407/60)/60)/24)+DATE(1970,1,1)</f>
        <v>43305.208333333328</v>
      </c>
      <c r="P407" t="b">
        <v>0</v>
      </c>
      <c r="Q407" t="b">
        <v>0</v>
      </c>
      <c r="R407" t="s">
        <v>33</v>
      </c>
      <c r="S407" t="str">
        <f>_xlfn.TEXTBEFORE(R407,"/")</f>
        <v>theater</v>
      </c>
      <c r="T407" t="str">
        <f>_xlfn.TEXTAFTER(R407,"/")</f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$E408/$D408</f>
        <v>1.8214503816793892</v>
      </c>
      <c r="G408" t="s">
        <v>20</v>
      </c>
      <c r="H408">
        <v>645</v>
      </c>
      <c r="I408">
        <f>IF($E408 = 0, ROUND($I408 =0,0),ROUND($E408/$H408,2))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9">
        <f>((($L408/60)/60)/24)+DATE(1970,1,1)</f>
        <v>41304.25</v>
      </c>
      <c r="O408" s="9">
        <f>((($M408/60)/60)/24)+DATE(1970,1,1)</f>
        <v>41316.25</v>
      </c>
      <c r="P408" t="b">
        <v>1</v>
      </c>
      <c r="Q408" t="b">
        <v>0</v>
      </c>
      <c r="R408" t="s">
        <v>42</v>
      </c>
      <c r="S408" t="str">
        <f>_xlfn.TEXTBEFORE(R408,"/")</f>
        <v>film &amp; video</v>
      </c>
      <c r="T408" t="str">
        <f>_xlfn.TEXTAFTER(R408,"/")</f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$E409/$D409</f>
        <v>3.5588235294117645</v>
      </c>
      <c r="G409" t="s">
        <v>20</v>
      </c>
      <c r="H409">
        <v>484</v>
      </c>
      <c r="I409">
        <f>IF($E409 = 0, ROUND($I409 =0,0),ROUND($E409/$H409,2))</f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((($L409/60)/60)/24)+DATE(1970,1,1)</f>
        <v>43751.208333333328</v>
      </c>
      <c r="O409" s="9">
        <f>((($M409/60)/60)/24)+DATE(1970,1,1)</f>
        <v>43758.208333333328</v>
      </c>
      <c r="P409" t="b">
        <v>0</v>
      </c>
      <c r="Q409" t="b">
        <v>0</v>
      </c>
      <c r="R409" t="s">
        <v>33</v>
      </c>
      <c r="S409" t="str">
        <f>_xlfn.TEXTBEFORE(R409,"/")</f>
        <v>theater</v>
      </c>
      <c r="T409" t="str">
        <f>_xlfn.TEXTAFTER(R409,"/")</f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$E410/$D410</f>
        <v>1.3183695652173912</v>
      </c>
      <c r="G410" t="s">
        <v>20</v>
      </c>
      <c r="H410">
        <v>154</v>
      </c>
      <c r="I410">
        <f>IF($E410 = 0, ROUND($I410 =0,0),ROUND($E410/$H410,2))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9">
        <f>((($L410/60)/60)/24)+DATE(1970,1,1)</f>
        <v>42541.208333333328</v>
      </c>
      <c r="O410" s="9">
        <f>((($M410/60)/60)/24)+DATE(1970,1,1)</f>
        <v>42561.208333333328</v>
      </c>
      <c r="P410" t="b">
        <v>0</v>
      </c>
      <c r="Q410" t="b">
        <v>0</v>
      </c>
      <c r="R410" t="s">
        <v>42</v>
      </c>
      <c r="S410" t="str">
        <f>_xlfn.TEXTBEFORE(R410,"/")</f>
        <v>film &amp; video</v>
      </c>
      <c r="T410" t="str">
        <f>_xlfn.TEXTAFTER(R410,"/")</f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$E411/$D411</f>
        <v>0.46315634218289087</v>
      </c>
      <c r="G411" t="s">
        <v>14</v>
      </c>
      <c r="H411">
        <v>714</v>
      </c>
      <c r="I411">
        <f>IF($E411 = 0, ROUND($I411 =0,0),ROUND($E411/$H411,2))</f>
        <v>87.96</v>
      </c>
      <c r="J411" t="s">
        <v>21</v>
      </c>
      <c r="K411" t="s">
        <v>22</v>
      </c>
      <c r="L411">
        <v>1492491600</v>
      </c>
      <c r="M411">
        <v>1492837200</v>
      </c>
      <c r="N411" s="9">
        <f>((($L411/60)/60)/24)+DATE(1970,1,1)</f>
        <v>42843.208333333328</v>
      </c>
      <c r="O411" s="9">
        <f>((($M411/60)/60)/24)+DATE(1970,1,1)</f>
        <v>42847.208333333328</v>
      </c>
      <c r="P411" t="b">
        <v>0</v>
      </c>
      <c r="Q411" t="b">
        <v>0</v>
      </c>
      <c r="R411" t="s">
        <v>23</v>
      </c>
      <c r="S411" t="str">
        <f>_xlfn.TEXTBEFORE(R411,"/")</f>
        <v>music</v>
      </c>
      <c r="T411" t="str">
        <f>_xlfn.TEXTAFTER(R411,"/")</f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$E412/$D412</f>
        <v>0.36132726089785294</v>
      </c>
      <c r="G412" t="s">
        <v>47</v>
      </c>
      <c r="H412">
        <v>1111</v>
      </c>
      <c r="I412">
        <f>IF($E412 = 0, ROUND($I412 =0,0),ROUND($E412/$H412,2))</f>
        <v>49.99</v>
      </c>
      <c r="J412" t="s">
        <v>21</v>
      </c>
      <c r="K412" t="s">
        <v>22</v>
      </c>
      <c r="L412">
        <v>1430197200</v>
      </c>
      <c r="M412">
        <v>1430197200</v>
      </c>
      <c r="N412" s="9">
        <f>((($L412/60)/60)/24)+DATE(1970,1,1)</f>
        <v>42122.208333333328</v>
      </c>
      <c r="O412" s="9">
        <f>((($M412/60)/60)/24)+DATE(1970,1,1)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_xlfn.TEXTBEFORE(R412,"/")</f>
        <v>games</v>
      </c>
      <c r="T412" t="str">
        <f>_xlfn.TEXTAFTER(R412,"/")</f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$E413/$D413</f>
        <v>1.0462820512820512</v>
      </c>
      <c r="G413" t="s">
        <v>20</v>
      </c>
      <c r="H413">
        <v>82</v>
      </c>
      <c r="I413">
        <f>IF($E413 = 0, ROUND($I413 =0,0),ROUND($E413/$H413,2))</f>
        <v>99.52</v>
      </c>
      <c r="J413" t="s">
        <v>21</v>
      </c>
      <c r="K413" t="s">
        <v>22</v>
      </c>
      <c r="L413">
        <v>1496034000</v>
      </c>
      <c r="M413">
        <v>1496206800</v>
      </c>
      <c r="N413" s="9">
        <f>((($L413/60)/60)/24)+DATE(1970,1,1)</f>
        <v>42884.208333333328</v>
      </c>
      <c r="O413" s="9">
        <f>((($M413/60)/60)/24)+DATE(1970,1,1)</f>
        <v>42886.208333333328</v>
      </c>
      <c r="P413" t="b">
        <v>0</v>
      </c>
      <c r="Q413" t="b">
        <v>0</v>
      </c>
      <c r="R413" t="s">
        <v>33</v>
      </c>
      <c r="S413" t="str">
        <f>_xlfn.TEXTBEFORE(R413,"/")</f>
        <v>theater</v>
      </c>
      <c r="T413" t="str">
        <f>_xlfn.TEXTAFTER(R413,"/")</f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$E414/$D414</f>
        <v>6.6885714285714286</v>
      </c>
      <c r="G414" t="s">
        <v>20</v>
      </c>
      <c r="H414">
        <v>134</v>
      </c>
      <c r="I414">
        <f>IF($E414 = 0, ROUND($I414 =0,0),ROUND($E414/$H414,2))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9">
        <f>((($L414/60)/60)/24)+DATE(1970,1,1)</f>
        <v>41642.25</v>
      </c>
      <c r="O414" s="9">
        <f>((($M414/60)/60)/24)+DATE(1970,1,1)</f>
        <v>41652.25</v>
      </c>
      <c r="P414" t="b">
        <v>0</v>
      </c>
      <c r="Q414" t="b">
        <v>0</v>
      </c>
      <c r="R414" t="s">
        <v>119</v>
      </c>
      <c r="S414" t="str">
        <f>_xlfn.TEXTBEFORE(R414,"/")</f>
        <v>publishing</v>
      </c>
      <c r="T414" t="str">
        <f>_xlfn.TEXTAFTER(R414,"/")</f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$E415/$D415</f>
        <v>0.62072823218997364</v>
      </c>
      <c r="G415" t="s">
        <v>47</v>
      </c>
      <c r="H415">
        <v>1089</v>
      </c>
      <c r="I415">
        <f>IF($E415 = 0, ROUND($I415 =0,0),ROUND($E415/$H415,2))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9">
        <f>((($L415/60)/60)/24)+DATE(1970,1,1)</f>
        <v>43431.25</v>
      </c>
      <c r="O415" s="9">
        <f>((($M415/60)/60)/24)+DATE(1970,1,1)</f>
        <v>43458.25</v>
      </c>
      <c r="P415" t="b">
        <v>0</v>
      </c>
      <c r="Q415" t="b">
        <v>0</v>
      </c>
      <c r="R415" t="s">
        <v>71</v>
      </c>
      <c r="S415" t="str">
        <f>_xlfn.TEXTBEFORE(R415,"/")</f>
        <v>film &amp; video</v>
      </c>
      <c r="T415" t="str">
        <f>_xlfn.TEXTAFTER(R415,"/")</f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$E416/$D416</f>
        <v>0.84699787460148779</v>
      </c>
      <c r="G416" t="s">
        <v>14</v>
      </c>
      <c r="H416">
        <v>5497</v>
      </c>
      <c r="I416">
        <f>IF($E416 = 0, ROUND($I416 =0,0),ROUND($E416/$H416,2))</f>
        <v>29</v>
      </c>
      <c r="J416" t="s">
        <v>21</v>
      </c>
      <c r="K416" t="s">
        <v>22</v>
      </c>
      <c r="L416">
        <v>1271739600</v>
      </c>
      <c r="M416">
        <v>1272430800</v>
      </c>
      <c r="N416" s="9">
        <f>((($L416/60)/60)/24)+DATE(1970,1,1)</f>
        <v>40288.208333333336</v>
      </c>
      <c r="O416" s="9">
        <f>((($M416/60)/60)/24)+DATE(1970,1,1)</f>
        <v>40296.208333333336</v>
      </c>
      <c r="P416" t="b">
        <v>0</v>
      </c>
      <c r="Q416" t="b">
        <v>1</v>
      </c>
      <c r="R416" t="s">
        <v>17</v>
      </c>
      <c r="S416" t="str">
        <f>_xlfn.TEXTBEFORE(R416,"/")</f>
        <v>food</v>
      </c>
      <c r="T416" t="str">
        <f>_xlfn.TEXTAFTER(R416,"/")</f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$E417/$D417</f>
        <v>0.11059030837004405</v>
      </c>
      <c r="G417" t="s">
        <v>14</v>
      </c>
      <c r="H417">
        <v>418</v>
      </c>
      <c r="I417">
        <f>IF($E417 = 0, ROUND($I417 =0,0),ROUND($E417/$H417,2))</f>
        <v>30.03</v>
      </c>
      <c r="J417" t="s">
        <v>21</v>
      </c>
      <c r="K417" t="s">
        <v>22</v>
      </c>
      <c r="L417">
        <v>1326434400</v>
      </c>
      <c r="M417">
        <v>1327903200</v>
      </c>
      <c r="N417" s="9">
        <f>((($L417/60)/60)/24)+DATE(1970,1,1)</f>
        <v>40921.25</v>
      </c>
      <c r="O417" s="9">
        <f>((($M417/60)/60)/24)+DATE(1970,1,1)</f>
        <v>40938.25</v>
      </c>
      <c r="P417" t="b">
        <v>0</v>
      </c>
      <c r="Q417" t="b">
        <v>0</v>
      </c>
      <c r="R417" t="s">
        <v>33</v>
      </c>
      <c r="S417" t="str">
        <f>_xlfn.TEXTBEFORE(R417,"/")</f>
        <v>theater</v>
      </c>
      <c r="T417" t="str">
        <f>_xlfn.TEXTAFTER(R417,"/")</f>
        <v>plays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$E418/$D418</f>
        <v>0.43838781575037145</v>
      </c>
      <c r="G418" t="s">
        <v>14</v>
      </c>
      <c r="H418">
        <v>1439</v>
      </c>
      <c r="I418">
        <f>IF($E418 = 0, ROUND($I418 =0,0),ROUND($E418/$H418,2))</f>
        <v>41.01</v>
      </c>
      <c r="J418" t="s">
        <v>21</v>
      </c>
      <c r="K418" t="s">
        <v>22</v>
      </c>
      <c r="L418">
        <v>1295244000</v>
      </c>
      <c r="M418">
        <v>1296021600</v>
      </c>
      <c r="N418" s="9">
        <f>((($L418/60)/60)/24)+DATE(1970,1,1)</f>
        <v>40560.25</v>
      </c>
      <c r="O418" s="9">
        <f>((($M418/60)/60)/24)+DATE(1970,1,1)</f>
        <v>40569.25</v>
      </c>
      <c r="P418" t="b">
        <v>0</v>
      </c>
      <c r="Q418" t="b">
        <v>1</v>
      </c>
      <c r="R418" t="s">
        <v>42</v>
      </c>
      <c r="S418" t="str">
        <f>_xlfn.TEXTBEFORE(R418,"/")</f>
        <v>film &amp; video</v>
      </c>
      <c r="T418" t="str">
        <f>_xlfn.TEXTAFTER(R418,"/")</f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$E419/$D419</f>
        <v>0.55470588235294116</v>
      </c>
      <c r="G419" t="s">
        <v>14</v>
      </c>
      <c r="H419">
        <v>15</v>
      </c>
      <c r="I419">
        <f>IF($E419 = 0, ROUND($I419 =0,0),ROUND($E419/$H419,2))</f>
        <v>62.87</v>
      </c>
      <c r="J419" t="s">
        <v>21</v>
      </c>
      <c r="K419" t="s">
        <v>22</v>
      </c>
      <c r="L419">
        <v>1541221200</v>
      </c>
      <c r="M419">
        <v>1543298400</v>
      </c>
      <c r="N419" s="9">
        <f>((($L419/60)/60)/24)+DATE(1970,1,1)</f>
        <v>43407.208333333328</v>
      </c>
      <c r="O419" s="9">
        <f>((($M419/60)/60)/24)+DATE(1970,1,1)</f>
        <v>43431.25</v>
      </c>
      <c r="P419" t="b">
        <v>0</v>
      </c>
      <c r="Q419" t="b">
        <v>0</v>
      </c>
      <c r="R419" t="s">
        <v>33</v>
      </c>
      <c r="S419" t="str">
        <f>_xlfn.TEXTBEFORE(R419,"/")</f>
        <v>theater</v>
      </c>
      <c r="T419" t="str">
        <f>_xlfn.TEXTAFTER(R419,"/")</f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$E420/$D420</f>
        <v>0.57399511301160655</v>
      </c>
      <c r="G420" t="s">
        <v>14</v>
      </c>
      <c r="H420">
        <v>1999</v>
      </c>
      <c r="I420">
        <f>IF($E420 = 0, ROUND($I420 =0,0),ROUND($E420/$H420,2))</f>
        <v>47.01</v>
      </c>
      <c r="J420" t="s">
        <v>15</v>
      </c>
      <c r="K420" t="s">
        <v>16</v>
      </c>
      <c r="L420">
        <v>1336280400</v>
      </c>
      <c r="M420">
        <v>1336366800</v>
      </c>
      <c r="N420" s="9">
        <f>((($L420/60)/60)/24)+DATE(1970,1,1)</f>
        <v>41035.208333333336</v>
      </c>
      <c r="O420" s="9">
        <f>((($M420/60)/60)/24)+DATE(1970,1,1)</f>
        <v>41036.208333333336</v>
      </c>
      <c r="P420" t="b">
        <v>0</v>
      </c>
      <c r="Q420" t="b">
        <v>0</v>
      </c>
      <c r="R420" t="s">
        <v>42</v>
      </c>
      <c r="S420" t="str">
        <f>_xlfn.TEXTBEFORE(R420,"/")</f>
        <v>film &amp; video</v>
      </c>
      <c r="T420" t="str">
        <f>_xlfn.TEXTAFTER(R420,"/")</f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$E421/$D421</f>
        <v>1.2343497363796134</v>
      </c>
      <c r="G421" t="s">
        <v>20</v>
      </c>
      <c r="H421">
        <v>5203</v>
      </c>
      <c r="I421">
        <f>IF($E421 = 0, ROUND($I421 =0,0),ROUND($E421/$H421,2))</f>
        <v>27</v>
      </c>
      <c r="J421" t="s">
        <v>21</v>
      </c>
      <c r="K421" t="s">
        <v>22</v>
      </c>
      <c r="L421">
        <v>1324533600</v>
      </c>
      <c r="M421">
        <v>1325052000</v>
      </c>
      <c r="N421" s="9">
        <f>((($L421/60)/60)/24)+DATE(1970,1,1)</f>
        <v>40899.25</v>
      </c>
      <c r="O421" s="9">
        <f>((($M421/60)/60)/24)+DATE(1970,1,1)</f>
        <v>40905.25</v>
      </c>
      <c r="P421" t="b">
        <v>0</v>
      </c>
      <c r="Q421" t="b">
        <v>0</v>
      </c>
      <c r="R421" t="s">
        <v>28</v>
      </c>
      <c r="S421" t="str">
        <f>_xlfn.TEXTBEFORE(R421,"/")</f>
        <v>technology</v>
      </c>
      <c r="T421" t="str">
        <f>_xlfn.TEXTAFTER(R421,"/")</f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$E422/$D422</f>
        <v>1.2846</v>
      </c>
      <c r="G422" t="s">
        <v>20</v>
      </c>
      <c r="H422">
        <v>94</v>
      </c>
      <c r="I422">
        <f>IF($E422 = 0, ROUND($I422 =0,0),ROUND($E422/$H422,2))</f>
        <v>68.33</v>
      </c>
      <c r="J422" t="s">
        <v>21</v>
      </c>
      <c r="K422" t="s">
        <v>22</v>
      </c>
      <c r="L422">
        <v>1498366800</v>
      </c>
      <c r="M422">
        <v>1499576400</v>
      </c>
      <c r="N422" s="9">
        <f>((($L422/60)/60)/24)+DATE(1970,1,1)</f>
        <v>42911.208333333328</v>
      </c>
      <c r="O422" s="9">
        <f>((($M422/60)/60)/24)+DATE(1970,1,1)</f>
        <v>42925.208333333328</v>
      </c>
      <c r="P422" t="b">
        <v>0</v>
      </c>
      <c r="Q422" t="b">
        <v>0</v>
      </c>
      <c r="R422" t="s">
        <v>33</v>
      </c>
      <c r="S422" t="str">
        <f>_xlfn.TEXTBEFORE(R422,"/")</f>
        <v>theater</v>
      </c>
      <c r="T422" t="str">
        <f>_xlfn.TEXTAFTER(R422,"/")</f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$E423/$D423</f>
        <v>0.63989361702127656</v>
      </c>
      <c r="G423" t="s">
        <v>14</v>
      </c>
      <c r="H423">
        <v>118</v>
      </c>
      <c r="I423">
        <f>IF($E423 = 0, ROUND($I423 =0,0),ROUND($E423/$H423,2))</f>
        <v>50.97</v>
      </c>
      <c r="J423" t="s">
        <v>21</v>
      </c>
      <c r="K423" t="s">
        <v>22</v>
      </c>
      <c r="L423">
        <v>1498712400</v>
      </c>
      <c r="M423">
        <v>1501304400</v>
      </c>
      <c r="N423" s="9">
        <f>((($L423/60)/60)/24)+DATE(1970,1,1)</f>
        <v>42915.208333333328</v>
      </c>
      <c r="O423" s="9">
        <f>((($M423/60)/60)/24)+DATE(1970,1,1)</f>
        <v>42945.208333333328</v>
      </c>
      <c r="P423" t="b">
        <v>0</v>
      </c>
      <c r="Q423" t="b">
        <v>1</v>
      </c>
      <c r="R423" t="s">
        <v>65</v>
      </c>
      <c r="S423" t="str">
        <f>_xlfn.TEXTBEFORE(R423,"/")</f>
        <v>technology</v>
      </c>
      <c r="T423" t="str">
        <f>_xlfn.TEXTAFTER(R423,"/")</f>
        <v>wearables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$E424/$D424</f>
        <v>1.2729885057471264</v>
      </c>
      <c r="G424" t="s">
        <v>20</v>
      </c>
      <c r="H424">
        <v>205</v>
      </c>
      <c r="I424">
        <f>IF($E424 = 0, ROUND($I424 =0,0),ROUND($E424/$H424,2))</f>
        <v>54.02</v>
      </c>
      <c r="J424" t="s">
        <v>21</v>
      </c>
      <c r="K424" t="s">
        <v>22</v>
      </c>
      <c r="L424">
        <v>1271480400</v>
      </c>
      <c r="M424">
        <v>1273208400</v>
      </c>
      <c r="N424" s="9">
        <f>((($L424/60)/60)/24)+DATE(1970,1,1)</f>
        <v>40285.208333333336</v>
      </c>
      <c r="O424" s="9">
        <f>((($M424/60)/60)/24)+DATE(1970,1,1)</f>
        <v>40305.208333333336</v>
      </c>
      <c r="P424" t="b">
        <v>0</v>
      </c>
      <c r="Q424" t="b">
        <v>1</v>
      </c>
      <c r="R424" t="s">
        <v>33</v>
      </c>
      <c r="S424" t="str">
        <f>_xlfn.TEXTBEFORE(R424,"/")</f>
        <v>theater</v>
      </c>
      <c r="T424" t="str">
        <f>_xlfn.TEXTAFTER(R424,"/")</f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$E425/$D425</f>
        <v>0.10638024357239513</v>
      </c>
      <c r="G425" t="s">
        <v>14</v>
      </c>
      <c r="H425">
        <v>162</v>
      </c>
      <c r="I425">
        <f>IF($E425 = 0, ROUND($I425 =0,0),ROUND($E425/$H425,2))</f>
        <v>97.06</v>
      </c>
      <c r="J425" t="s">
        <v>21</v>
      </c>
      <c r="K425" t="s">
        <v>22</v>
      </c>
      <c r="L425">
        <v>1316667600</v>
      </c>
      <c r="M425">
        <v>1316840400</v>
      </c>
      <c r="N425" s="9">
        <f>((($L425/60)/60)/24)+DATE(1970,1,1)</f>
        <v>40808.208333333336</v>
      </c>
      <c r="O425" s="9">
        <f>((($M425/60)/60)/24)+DATE(1970,1,1)</f>
        <v>40810.208333333336</v>
      </c>
      <c r="P425" t="b">
        <v>0</v>
      </c>
      <c r="Q425" t="b">
        <v>1</v>
      </c>
      <c r="R425" t="s">
        <v>17</v>
      </c>
      <c r="S425" t="str">
        <f>_xlfn.TEXTBEFORE(R425,"/")</f>
        <v>food</v>
      </c>
      <c r="T425" t="str">
        <f>_xlfn.TEXTAFTER(R425,"/")</f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$E426/$D426</f>
        <v>0.40470588235294119</v>
      </c>
      <c r="G426" t="s">
        <v>14</v>
      </c>
      <c r="H426">
        <v>83</v>
      </c>
      <c r="I426">
        <f>IF($E426 = 0, ROUND($I426 =0,0),ROUND($E426/$H426,2))</f>
        <v>24.87</v>
      </c>
      <c r="J426" t="s">
        <v>21</v>
      </c>
      <c r="K426" t="s">
        <v>22</v>
      </c>
      <c r="L426">
        <v>1524027600</v>
      </c>
      <c r="M426">
        <v>1524546000</v>
      </c>
      <c r="N426" s="9">
        <f>((($L426/60)/60)/24)+DATE(1970,1,1)</f>
        <v>43208.208333333328</v>
      </c>
      <c r="O426" s="9">
        <f>((($M426/60)/60)/24)+DATE(1970,1,1)</f>
        <v>43214.208333333328</v>
      </c>
      <c r="P426" t="b">
        <v>0</v>
      </c>
      <c r="Q426" t="b">
        <v>0</v>
      </c>
      <c r="R426" t="s">
        <v>60</v>
      </c>
      <c r="S426" t="str">
        <f>_xlfn.TEXTBEFORE(R426,"/")</f>
        <v>music</v>
      </c>
      <c r="T426" t="str">
        <f>_xlfn.TEXTAFTER(R426,"/")</f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$E427/$D427</f>
        <v>2.8766666666666665</v>
      </c>
      <c r="G427" t="s">
        <v>20</v>
      </c>
      <c r="H427">
        <v>92</v>
      </c>
      <c r="I427">
        <f>IF($E427 = 0, ROUND($I427 =0,0),ROUND($E427/$H427,2))</f>
        <v>84.42</v>
      </c>
      <c r="J427" t="s">
        <v>21</v>
      </c>
      <c r="K427" t="s">
        <v>22</v>
      </c>
      <c r="L427">
        <v>1438059600</v>
      </c>
      <c r="M427">
        <v>1438578000</v>
      </c>
      <c r="N427" s="9">
        <f>((($L427/60)/60)/24)+DATE(1970,1,1)</f>
        <v>42213.208333333328</v>
      </c>
      <c r="O427" s="9">
        <f>((($M427/60)/60)/24)+DATE(1970,1,1)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_xlfn.TEXTBEFORE(R427,"/")</f>
        <v>photography</v>
      </c>
      <c r="T427" t="str">
        <f>_xlfn.TEXTAFTER(R427,"/")</f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$E428/$D428</f>
        <v>5.7294444444444448</v>
      </c>
      <c r="G428" t="s">
        <v>20</v>
      </c>
      <c r="H428">
        <v>219</v>
      </c>
      <c r="I428">
        <f>IF($E428 = 0, ROUND($I428 =0,0),ROUND($E428/$H428,2))</f>
        <v>47.09</v>
      </c>
      <c r="J428" t="s">
        <v>21</v>
      </c>
      <c r="K428" t="s">
        <v>22</v>
      </c>
      <c r="L428">
        <v>1361944800</v>
      </c>
      <c r="M428">
        <v>1362549600</v>
      </c>
      <c r="N428" s="9">
        <f>((($L428/60)/60)/24)+DATE(1970,1,1)</f>
        <v>41332.25</v>
      </c>
      <c r="O428" s="9">
        <f>((($M428/60)/60)/24)+DATE(1970,1,1)</f>
        <v>41339.25</v>
      </c>
      <c r="P428" t="b">
        <v>0</v>
      </c>
      <c r="Q428" t="b">
        <v>0</v>
      </c>
      <c r="R428" t="s">
        <v>33</v>
      </c>
      <c r="S428" t="str">
        <f>_xlfn.TEXTBEFORE(R428,"/")</f>
        <v>theater</v>
      </c>
      <c r="T428" t="str">
        <f>_xlfn.TEXTAFTER(R428,"/")</f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$E429/$D429</f>
        <v>1.1290429799426933</v>
      </c>
      <c r="G429" t="s">
        <v>20</v>
      </c>
      <c r="H429">
        <v>2526</v>
      </c>
      <c r="I429">
        <f>IF($E429 = 0, ROUND($I429 =0,0),ROUND($E429/$H429,2))</f>
        <v>78</v>
      </c>
      <c r="J429" t="s">
        <v>21</v>
      </c>
      <c r="K429" t="s">
        <v>22</v>
      </c>
      <c r="L429">
        <v>1410584400</v>
      </c>
      <c r="M429">
        <v>1413349200</v>
      </c>
      <c r="N429" s="9">
        <f>((($L429/60)/60)/24)+DATE(1970,1,1)</f>
        <v>41895.208333333336</v>
      </c>
      <c r="O429" s="9">
        <f>((($M429/60)/60)/24)+DATE(1970,1,1)</f>
        <v>41927.208333333336</v>
      </c>
      <c r="P429" t="b">
        <v>0</v>
      </c>
      <c r="Q429" t="b">
        <v>1</v>
      </c>
      <c r="R429" t="s">
        <v>33</v>
      </c>
      <c r="S429" t="str">
        <f>_xlfn.TEXTBEFORE(R429,"/")</f>
        <v>theater</v>
      </c>
      <c r="T429" t="str">
        <f>_xlfn.TEXTAFTER(R429,"/")</f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$E430/$D430</f>
        <v>0.46387573964497042</v>
      </c>
      <c r="G430" t="s">
        <v>14</v>
      </c>
      <c r="H430">
        <v>747</v>
      </c>
      <c r="I430">
        <f>IF($E430 = 0, ROUND($I430 =0,0),ROUND($E430/$H430,2))</f>
        <v>62.97</v>
      </c>
      <c r="J430" t="s">
        <v>21</v>
      </c>
      <c r="K430" t="s">
        <v>22</v>
      </c>
      <c r="L430">
        <v>1297404000</v>
      </c>
      <c r="M430">
        <v>1298008800</v>
      </c>
      <c r="N430" s="9">
        <f>((($L430/60)/60)/24)+DATE(1970,1,1)</f>
        <v>40585.25</v>
      </c>
      <c r="O430" s="9">
        <f>((($M430/60)/60)/24)+DATE(1970,1,1)</f>
        <v>40592.25</v>
      </c>
      <c r="P430" t="b">
        <v>0</v>
      </c>
      <c r="Q430" t="b">
        <v>0</v>
      </c>
      <c r="R430" t="s">
        <v>71</v>
      </c>
      <c r="S430" t="str">
        <f>_xlfn.TEXTBEFORE(R430,"/")</f>
        <v>film &amp; video</v>
      </c>
      <c r="T430" t="str">
        <f>_xlfn.TEXTAFTER(R430,"/")</f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$E431/$D431</f>
        <v>0.90675916230366493</v>
      </c>
      <c r="G431" t="s">
        <v>74</v>
      </c>
      <c r="H431">
        <v>2138</v>
      </c>
      <c r="I431">
        <f>IF($E431 = 0, ROUND($I431 =0,0),ROUND($E431/$H431,2))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9">
        <f>((($L431/60)/60)/24)+DATE(1970,1,1)</f>
        <v>41680.25</v>
      </c>
      <c r="O431" s="9">
        <f>((($M431/60)/60)/24)+DATE(1970,1,1)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_xlfn.TEXTBEFORE(R431,"/")</f>
        <v>photography</v>
      </c>
      <c r="T431" t="str">
        <f>_xlfn.TEXTAFTER(R431,"/")</f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$E432/$D432</f>
        <v>0.67740740740740746</v>
      </c>
      <c r="G432" t="s">
        <v>14</v>
      </c>
      <c r="H432">
        <v>84</v>
      </c>
      <c r="I432">
        <f>IF($E432 = 0, ROUND($I432 =0,0),ROUND($E432/$H432,2))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9">
        <f>((($L432/60)/60)/24)+DATE(1970,1,1)</f>
        <v>43737.208333333328</v>
      </c>
      <c r="O432" s="9">
        <f>((($M432/60)/60)/24)+DATE(1970,1,1)</f>
        <v>43771.208333333328</v>
      </c>
      <c r="P432" t="b">
        <v>0</v>
      </c>
      <c r="Q432" t="b">
        <v>0</v>
      </c>
      <c r="R432" t="s">
        <v>33</v>
      </c>
      <c r="S432" t="str">
        <f>_xlfn.TEXTBEFORE(R432,"/")</f>
        <v>theater</v>
      </c>
      <c r="T432" t="str">
        <f>_xlfn.TEXTAFTER(R432,"/")</f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$E433/$D433</f>
        <v>1.9249019607843136</v>
      </c>
      <c r="G433" t="s">
        <v>20</v>
      </c>
      <c r="H433">
        <v>94</v>
      </c>
      <c r="I433">
        <f>IF($E433 = 0, ROUND($I433 =0,0),ROUND($E433/$H433,2))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9">
        <f>((($L433/60)/60)/24)+DATE(1970,1,1)</f>
        <v>43273.208333333328</v>
      </c>
      <c r="O433" s="9">
        <f>((($M433/60)/60)/24)+DATE(1970,1,1)</f>
        <v>43290.208333333328</v>
      </c>
      <c r="P433" t="b">
        <v>1</v>
      </c>
      <c r="Q433" t="b">
        <v>0</v>
      </c>
      <c r="R433" t="s">
        <v>33</v>
      </c>
      <c r="S433" t="str">
        <f>_xlfn.TEXTBEFORE(R433,"/")</f>
        <v>theater</v>
      </c>
      <c r="T433" t="str">
        <f>_xlfn.TEXTAFTER(R433,"/")</f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$E434/$D434</f>
        <v>0.82714285714285718</v>
      </c>
      <c r="G434" t="s">
        <v>14</v>
      </c>
      <c r="H434">
        <v>91</v>
      </c>
      <c r="I434">
        <f>IF($E434 = 0, ROUND($I434 =0,0),ROUND($E434/$H434,2))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9">
        <f>((($L434/60)/60)/24)+DATE(1970,1,1)</f>
        <v>41761.208333333336</v>
      </c>
      <c r="O434" s="9">
        <f>((($M434/60)/60)/24)+DATE(1970,1,1)</f>
        <v>41781.208333333336</v>
      </c>
      <c r="P434" t="b">
        <v>0</v>
      </c>
      <c r="Q434" t="b">
        <v>0</v>
      </c>
      <c r="R434" t="s">
        <v>33</v>
      </c>
      <c r="S434" t="str">
        <f>_xlfn.TEXTBEFORE(R434,"/")</f>
        <v>theater</v>
      </c>
      <c r="T434" t="str">
        <f>_xlfn.TEXTAFTER(R434,"/")</f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$E435/$D435</f>
        <v>0.54163920922570019</v>
      </c>
      <c r="G435" t="s">
        <v>14</v>
      </c>
      <c r="H435">
        <v>792</v>
      </c>
      <c r="I435">
        <f>IF($E435 = 0, ROUND($I435 =0,0),ROUND($E435/$H435,2))</f>
        <v>83.02</v>
      </c>
      <c r="J435" t="s">
        <v>21</v>
      </c>
      <c r="K435" t="s">
        <v>22</v>
      </c>
      <c r="L435">
        <v>1385359200</v>
      </c>
      <c r="M435">
        <v>1386741600</v>
      </c>
      <c r="N435" s="9">
        <f>((($L435/60)/60)/24)+DATE(1970,1,1)</f>
        <v>41603.25</v>
      </c>
      <c r="O435" s="9">
        <f>((($M435/60)/60)/24)+DATE(1970,1,1)</f>
        <v>41619.25</v>
      </c>
      <c r="P435" t="b">
        <v>0</v>
      </c>
      <c r="Q435" t="b">
        <v>1</v>
      </c>
      <c r="R435" t="s">
        <v>42</v>
      </c>
      <c r="S435" t="str">
        <f>_xlfn.TEXTBEFORE(R435,"/")</f>
        <v>film &amp; video</v>
      </c>
      <c r="T435" t="str">
        <f>_xlfn.TEXTAFTER(R435,"/")</f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$E436/$D436</f>
        <v>0.16722222222222222</v>
      </c>
      <c r="G436" t="s">
        <v>74</v>
      </c>
      <c r="H436">
        <v>10</v>
      </c>
      <c r="I436">
        <f>IF($E436 = 0, ROUND($I436 =0,0),ROUND($E436/$H436,2))</f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((($L436/60)/60)/24)+DATE(1970,1,1)</f>
        <v>42705.25</v>
      </c>
      <c r="O436" s="9">
        <f>((($M436/60)/60)/24)+DATE(1970,1,1)</f>
        <v>42719.25</v>
      </c>
      <c r="P436" t="b">
        <v>1</v>
      </c>
      <c r="Q436" t="b">
        <v>0</v>
      </c>
      <c r="R436" t="s">
        <v>33</v>
      </c>
      <c r="S436" t="str">
        <f>_xlfn.TEXTBEFORE(R436,"/")</f>
        <v>theater</v>
      </c>
      <c r="T436" t="str">
        <f>_xlfn.TEXTAFTER(R436,"/")</f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$E437/$D437</f>
        <v>1.168766404199475</v>
      </c>
      <c r="G437" t="s">
        <v>20</v>
      </c>
      <c r="H437">
        <v>1713</v>
      </c>
      <c r="I437">
        <f>IF($E437 = 0, ROUND($I437 =0,0),ROUND($E437/$H437,2))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9">
        <f>((($L437/60)/60)/24)+DATE(1970,1,1)</f>
        <v>41988.25</v>
      </c>
      <c r="O437" s="9">
        <f>((($M437/60)/60)/24)+DATE(1970,1,1)</f>
        <v>42000.25</v>
      </c>
      <c r="P437" t="b">
        <v>0</v>
      </c>
      <c r="Q437" t="b">
        <v>1</v>
      </c>
      <c r="R437" t="s">
        <v>33</v>
      </c>
      <c r="S437" t="str">
        <f>_xlfn.TEXTBEFORE(R437,"/")</f>
        <v>theater</v>
      </c>
      <c r="T437" t="str">
        <f>_xlfn.TEXTAFTER(R437,"/")</f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$E438/$D438</f>
        <v>10.521538461538462</v>
      </c>
      <c r="G438" t="s">
        <v>20</v>
      </c>
      <c r="H438">
        <v>249</v>
      </c>
      <c r="I438">
        <f>IF($E438 = 0, ROUND($I438 =0,0),ROUND($E438/$H438,2))</f>
        <v>54.93</v>
      </c>
      <c r="J438" t="s">
        <v>21</v>
      </c>
      <c r="K438" t="s">
        <v>22</v>
      </c>
      <c r="L438">
        <v>1555736400</v>
      </c>
      <c r="M438">
        <v>1555822800</v>
      </c>
      <c r="N438" s="9">
        <f>((($L438/60)/60)/24)+DATE(1970,1,1)</f>
        <v>43575.208333333328</v>
      </c>
      <c r="O438" s="9">
        <f>((($M438/60)/60)/24)+DATE(1970,1,1)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_xlfn.TEXTBEFORE(R438,"/")</f>
        <v>music</v>
      </c>
      <c r="T438" t="str">
        <f>_xlfn.TEXTAFTER(R438,"/")</f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$E439/$D439</f>
        <v>1.2307407407407407</v>
      </c>
      <c r="G439" t="s">
        <v>20</v>
      </c>
      <c r="H439">
        <v>192</v>
      </c>
      <c r="I439">
        <f>IF($E439 = 0, ROUND($I439 =0,0),ROUND($E439/$H439,2))</f>
        <v>51.92</v>
      </c>
      <c r="J439" t="s">
        <v>21</v>
      </c>
      <c r="K439" t="s">
        <v>22</v>
      </c>
      <c r="L439">
        <v>1442120400</v>
      </c>
      <c r="M439">
        <v>1442379600</v>
      </c>
      <c r="N439" s="9">
        <f>((($L439/60)/60)/24)+DATE(1970,1,1)</f>
        <v>42260.208333333328</v>
      </c>
      <c r="O439" s="9">
        <f>((($M439/60)/60)/24)+DATE(1970,1,1)</f>
        <v>42263.208333333328</v>
      </c>
      <c r="P439" t="b">
        <v>0</v>
      </c>
      <c r="Q439" t="b">
        <v>1</v>
      </c>
      <c r="R439" t="s">
        <v>71</v>
      </c>
      <c r="S439" t="str">
        <f>_xlfn.TEXTBEFORE(R439,"/")</f>
        <v>film &amp; video</v>
      </c>
      <c r="T439" t="str">
        <f>_xlfn.TEXTAFTER(R439,"/")</f>
        <v>animation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$E440/$D440</f>
        <v>1.7863855421686747</v>
      </c>
      <c r="G440" t="s">
        <v>20</v>
      </c>
      <c r="H440">
        <v>247</v>
      </c>
      <c r="I440">
        <f>IF($E440 = 0, ROUND($I440 =0,0),ROUND($E440/$H440,2))</f>
        <v>60.03</v>
      </c>
      <c r="J440" t="s">
        <v>21</v>
      </c>
      <c r="K440" t="s">
        <v>22</v>
      </c>
      <c r="L440">
        <v>1362376800</v>
      </c>
      <c r="M440">
        <v>1364965200</v>
      </c>
      <c r="N440" s="9">
        <f>((($L440/60)/60)/24)+DATE(1970,1,1)</f>
        <v>41337.25</v>
      </c>
      <c r="O440" s="9">
        <f>((($M440/60)/60)/24)+DATE(1970,1,1)</f>
        <v>41367.208333333336</v>
      </c>
      <c r="P440" t="b">
        <v>0</v>
      </c>
      <c r="Q440" t="b">
        <v>0</v>
      </c>
      <c r="R440" t="s">
        <v>33</v>
      </c>
      <c r="S440" t="str">
        <f>_xlfn.TEXTBEFORE(R440,"/")</f>
        <v>theater</v>
      </c>
      <c r="T440" t="str">
        <f>_xlfn.TEXTAFTER(R440,"/")</f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$E441/$D441</f>
        <v>3.5528169014084505</v>
      </c>
      <c r="G441" t="s">
        <v>20</v>
      </c>
      <c r="H441">
        <v>2293</v>
      </c>
      <c r="I441">
        <f>IF($E441 = 0, ROUND($I441 =0,0),ROUND($E441/$H441,2))</f>
        <v>44</v>
      </c>
      <c r="J441" t="s">
        <v>21</v>
      </c>
      <c r="K441" t="s">
        <v>22</v>
      </c>
      <c r="L441">
        <v>1478408400</v>
      </c>
      <c r="M441">
        <v>1479016800</v>
      </c>
      <c r="N441" s="9">
        <f>((($L441/60)/60)/24)+DATE(1970,1,1)</f>
        <v>42680.208333333328</v>
      </c>
      <c r="O441" s="9">
        <f>((($M441/60)/60)/24)+DATE(1970,1,1)</f>
        <v>42687.25</v>
      </c>
      <c r="P441" t="b">
        <v>0</v>
      </c>
      <c r="Q441" t="b">
        <v>0</v>
      </c>
      <c r="R441" t="s">
        <v>474</v>
      </c>
      <c r="S441" t="str">
        <f>_xlfn.TEXTBEFORE(R441,"/")</f>
        <v>film &amp; video</v>
      </c>
      <c r="T441" t="str">
        <f>_xlfn.TEXTAFTER(R441,"/")</f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$E442/$D442</f>
        <v>1.6190634146341463</v>
      </c>
      <c r="G442" t="s">
        <v>20</v>
      </c>
      <c r="H442">
        <v>3131</v>
      </c>
      <c r="I442">
        <f>IF($E442 = 0, ROUND($I442 =0,0),ROUND($E442/$H442,2))</f>
        <v>53</v>
      </c>
      <c r="J442" t="s">
        <v>21</v>
      </c>
      <c r="K442" t="s">
        <v>22</v>
      </c>
      <c r="L442">
        <v>1498798800</v>
      </c>
      <c r="M442">
        <v>1499662800</v>
      </c>
      <c r="N442" s="9">
        <f>((($L442/60)/60)/24)+DATE(1970,1,1)</f>
        <v>42916.208333333328</v>
      </c>
      <c r="O442" s="9">
        <f>((($M442/60)/60)/24)+DATE(1970,1,1)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_xlfn.TEXTBEFORE(R442,"/")</f>
        <v>film &amp; video</v>
      </c>
      <c r="T442" t="str">
        <f>_xlfn.TEXTAFTER(R442,"/")</f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$E443/$D443</f>
        <v>0.24914285714285714</v>
      </c>
      <c r="G443" t="s">
        <v>14</v>
      </c>
      <c r="H443">
        <v>32</v>
      </c>
      <c r="I443">
        <f>IF($E443 = 0, ROUND($I443 =0,0),ROUND($E443/$H443,2))</f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((($L443/60)/60)/24)+DATE(1970,1,1)</f>
        <v>41025.208333333336</v>
      </c>
      <c r="O443" s="9">
        <f>((($M443/60)/60)/24)+DATE(1970,1,1)</f>
        <v>41053.208333333336</v>
      </c>
      <c r="P443" t="b">
        <v>0</v>
      </c>
      <c r="Q443" t="b">
        <v>0</v>
      </c>
      <c r="R443" t="s">
        <v>65</v>
      </c>
      <c r="S443" t="str">
        <f>_xlfn.TEXTBEFORE(R443,"/")</f>
        <v>technology</v>
      </c>
      <c r="T443" t="str">
        <f>_xlfn.TEXTAFTER(R443,"/")</f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$E444/$D444</f>
        <v>1.9872222222222222</v>
      </c>
      <c r="G444" t="s">
        <v>20</v>
      </c>
      <c r="H444">
        <v>143</v>
      </c>
      <c r="I444">
        <f>IF($E444 = 0, ROUND($I444 =0,0),ROUND($E444/$H444,2))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9">
        <f>((($L444/60)/60)/24)+DATE(1970,1,1)</f>
        <v>42980.208333333328</v>
      </c>
      <c r="O444" s="9">
        <f>((($M444/60)/60)/24)+DATE(1970,1,1)</f>
        <v>42996.208333333328</v>
      </c>
      <c r="P444" t="b">
        <v>0</v>
      </c>
      <c r="Q444" t="b">
        <v>0</v>
      </c>
      <c r="R444" t="s">
        <v>33</v>
      </c>
      <c r="S444" t="str">
        <f>_xlfn.TEXTBEFORE(R444,"/")</f>
        <v>theater</v>
      </c>
      <c r="T444" t="str">
        <f>_xlfn.TEXTAFTER(R444,"/")</f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$E445/$D445</f>
        <v>0.34752688172043011</v>
      </c>
      <c r="G445" t="s">
        <v>74</v>
      </c>
      <c r="H445">
        <v>90</v>
      </c>
      <c r="I445">
        <f>IF($E445 = 0, ROUND($I445 =0,0),ROUND($E445/$H445,2))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9">
        <f>((($L445/60)/60)/24)+DATE(1970,1,1)</f>
        <v>40451.208333333336</v>
      </c>
      <c r="O445" s="9">
        <f>((($M445/60)/60)/24)+DATE(1970,1,1)</f>
        <v>40470.208333333336</v>
      </c>
      <c r="P445" t="b">
        <v>0</v>
      </c>
      <c r="Q445" t="b">
        <v>0</v>
      </c>
      <c r="R445" t="s">
        <v>33</v>
      </c>
      <c r="S445" t="str">
        <f>_xlfn.TEXTBEFORE(R445,"/")</f>
        <v>theater</v>
      </c>
      <c r="T445" t="str">
        <f>_xlfn.TEXTAFTER(R445,"/")</f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$E446/$D446</f>
        <v>1.7641935483870967</v>
      </c>
      <c r="G446" t="s">
        <v>20</v>
      </c>
      <c r="H446">
        <v>296</v>
      </c>
      <c r="I446">
        <f>IF($E446 = 0, ROUND($I446 =0,0),ROUND($E446/$H446,2))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9">
        <f>((($L446/60)/60)/24)+DATE(1970,1,1)</f>
        <v>40748.208333333336</v>
      </c>
      <c r="O446" s="9">
        <f>((($M446/60)/60)/24)+DATE(1970,1,1)</f>
        <v>40750.208333333336</v>
      </c>
      <c r="P446" t="b">
        <v>0</v>
      </c>
      <c r="Q446" t="b">
        <v>1</v>
      </c>
      <c r="R446" t="s">
        <v>60</v>
      </c>
      <c r="S446" t="str">
        <f>_xlfn.TEXTBEFORE(R446,"/")</f>
        <v>music</v>
      </c>
      <c r="T446" t="str">
        <f>_xlfn.TEXTAFTER(R446,"/")</f>
        <v>indie rock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$E447/$D447</f>
        <v>5.1138095238095236</v>
      </c>
      <c r="G447" t="s">
        <v>20</v>
      </c>
      <c r="H447">
        <v>170</v>
      </c>
      <c r="I447">
        <f>IF($E447 = 0, ROUND($I447 =0,0),ROUND($E447/$H447,2))</f>
        <v>63.17</v>
      </c>
      <c r="J447" t="s">
        <v>21</v>
      </c>
      <c r="K447" t="s">
        <v>22</v>
      </c>
      <c r="L447">
        <v>1291356000</v>
      </c>
      <c r="M447">
        <v>1293170400</v>
      </c>
      <c r="N447" s="9">
        <f>((($L447/60)/60)/24)+DATE(1970,1,1)</f>
        <v>40515.25</v>
      </c>
      <c r="O447" s="9">
        <f>((($M447/60)/60)/24)+DATE(1970,1,1)</f>
        <v>40536.25</v>
      </c>
      <c r="P447" t="b">
        <v>0</v>
      </c>
      <c r="Q447" t="b">
        <v>1</v>
      </c>
      <c r="R447" t="s">
        <v>33</v>
      </c>
      <c r="S447" t="str">
        <f>_xlfn.TEXTBEFORE(R447,"/")</f>
        <v>theater</v>
      </c>
      <c r="T447" t="str">
        <f>_xlfn.TEXTAFTER(R447,"/")</f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$E448/$D448</f>
        <v>0.82044117647058823</v>
      </c>
      <c r="G448" t="s">
        <v>14</v>
      </c>
      <c r="H448">
        <v>186</v>
      </c>
      <c r="I448">
        <f>IF($E448 = 0, ROUND($I448 =0,0),ROUND($E448/$H448,2))</f>
        <v>29.99</v>
      </c>
      <c r="J448" t="s">
        <v>21</v>
      </c>
      <c r="K448" t="s">
        <v>22</v>
      </c>
      <c r="L448">
        <v>1355810400</v>
      </c>
      <c r="M448">
        <v>1355983200</v>
      </c>
      <c r="N448" s="9">
        <f>((($L448/60)/60)/24)+DATE(1970,1,1)</f>
        <v>41261.25</v>
      </c>
      <c r="O448" s="9">
        <f>((($M448/60)/60)/24)+DATE(1970,1,1)</f>
        <v>41263.25</v>
      </c>
      <c r="P448" t="b">
        <v>0</v>
      </c>
      <c r="Q448" t="b">
        <v>0</v>
      </c>
      <c r="R448" t="s">
        <v>65</v>
      </c>
      <c r="S448" t="str">
        <f>_xlfn.TEXTBEFORE(R448,"/")</f>
        <v>technology</v>
      </c>
      <c r="T448" t="str">
        <f>_xlfn.TEXTAFTER(R448,"/")</f>
        <v>wearables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$E449/$D449</f>
        <v>0.24326030927835052</v>
      </c>
      <c r="G449" t="s">
        <v>74</v>
      </c>
      <c r="H449">
        <v>439</v>
      </c>
      <c r="I449">
        <f>IF($E449 = 0, ROUND($I449 =0,0),ROUND($E449/$H449,2))</f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((($L449/60)/60)/24)+DATE(1970,1,1)</f>
        <v>43088.25</v>
      </c>
      <c r="O449" s="9">
        <f>((($M449/60)/60)/24)+DATE(1970,1,1)</f>
        <v>43104.25</v>
      </c>
      <c r="P449" t="b">
        <v>0</v>
      </c>
      <c r="Q449" t="b">
        <v>0</v>
      </c>
      <c r="R449" t="s">
        <v>269</v>
      </c>
      <c r="S449" t="str">
        <f>_xlfn.TEXTBEFORE(R449,"/")</f>
        <v>film &amp; video</v>
      </c>
      <c r="T449" t="str">
        <f>_xlfn.TEXTAFTER(R449,"/")</f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$E450/$D450</f>
        <v>0.50482758620689661</v>
      </c>
      <c r="G450" t="s">
        <v>14</v>
      </c>
      <c r="H450">
        <v>605</v>
      </c>
      <c r="I450">
        <f>IF($E450 = 0, ROUND($I450 =0,0),ROUND($E450/$H450,2))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9">
        <f>((($L450/60)/60)/24)+DATE(1970,1,1)</f>
        <v>41378.208333333336</v>
      </c>
      <c r="O450" s="9">
        <f>((($M450/60)/60)/24)+DATE(1970,1,1)</f>
        <v>41380.208333333336</v>
      </c>
      <c r="P450" t="b">
        <v>0</v>
      </c>
      <c r="Q450" t="b">
        <v>1</v>
      </c>
      <c r="R450" t="s">
        <v>89</v>
      </c>
      <c r="S450" t="str">
        <f>_xlfn.TEXTBEFORE(R450,"/")</f>
        <v>games</v>
      </c>
      <c r="T450" t="str">
        <f>_xlfn.TEXTAFTER(R450,"/")</f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$E451/$D451</f>
        <v>9.67</v>
      </c>
      <c r="G451" t="s">
        <v>20</v>
      </c>
      <c r="H451">
        <v>86</v>
      </c>
      <c r="I451">
        <f>IF($E451 = 0, ROUND($I451 =0,0),ROUND($E451/$H451,2))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9">
        <f>((($L451/60)/60)/24)+DATE(1970,1,1)</f>
        <v>43530.25</v>
      </c>
      <c r="O451" s="9">
        <f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>_xlfn.TEXTBEFORE(R451,"/")</f>
        <v>games</v>
      </c>
      <c r="T451" t="str">
        <f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$E452/$D452</f>
        <v>0.04</v>
      </c>
      <c r="G452" t="s">
        <v>14</v>
      </c>
      <c r="H452">
        <v>1</v>
      </c>
      <c r="I452">
        <f>IF($E452 = 0, ROUND($I452 =0,0),ROUND($E452/$H452,2))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((($L452/60)/60)/24)+DATE(1970,1,1)</f>
        <v>43394.208333333328</v>
      </c>
      <c r="O452" s="9">
        <f>((($M452/60)/60)/24)+DATE(1970,1,1)</f>
        <v>43417.25</v>
      </c>
      <c r="P452" t="b">
        <v>0</v>
      </c>
      <c r="Q452" t="b">
        <v>0</v>
      </c>
      <c r="R452" t="s">
        <v>71</v>
      </c>
      <c r="S452" t="str">
        <f>_xlfn.TEXTBEFORE(R452,"/")</f>
        <v>film &amp; video</v>
      </c>
      <c r="T452" t="str">
        <f>_xlfn.TEXTAFTER(R452,"/")</f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$E453/$D453</f>
        <v>1.2284501347708894</v>
      </c>
      <c r="G453" t="s">
        <v>20</v>
      </c>
      <c r="H453">
        <v>6286</v>
      </c>
      <c r="I453">
        <f>IF($E453 = 0, ROUND($I453 =0,0),ROUND($E453/$H453,2))</f>
        <v>29</v>
      </c>
      <c r="J453" t="s">
        <v>21</v>
      </c>
      <c r="K453" t="s">
        <v>22</v>
      </c>
      <c r="L453">
        <v>1500440400</v>
      </c>
      <c r="M453">
        <v>1503118800</v>
      </c>
      <c r="N453" s="9">
        <f>((($L453/60)/60)/24)+DATE(1970,1,1)</f>
        <v>42935.208333333328</v>
      </c>
      <c r="O453" s="9">
        <f>((($M453/60)/60)/24)+DATE(1970,1,1)</f>
        <v>42966.208333333328</v>
      </c>
      <c r="P453" t="b">
        <v>0</v>
      </c>
      <c r="Q453" t="b">
        <v>0</v>
      </c>
      <c r="R453" t="s">
        <v>23</v>
      </c>
      <c r="S453" t="str">
        <f>_xlfn.TEXTBEFORE(R453,"/")</f>
        <v>music</v>
      </c>
      <c r="T453" t="str">
        <f>_xlfn.TEXTAFTER(R453,"/")</f>
        <v>rock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$E454/$D454</f>
        <v>0.63437500000000002</v>
      </c>
      <c r="G454" t="s">
        <v>14</v>
      </c>
      <c r="H454">
        <v>31</v>
      </c>
      <c r="I454">
        <f>IF($E454 = 0, ROUND($I454 =0,0),ROUND($E454/$H454,2))</f>
        <v>98.23</v>
      </c>
      <c r="J454" t="s">
        <v>21</v>
      </c>
      <c r="K454" t="s">
        <v>22</v>
      </c>
      <c r="L454">
        <v>1278392400</v>
      </c>
      <c r="M454">
        <v>1278478800</v>
      </c>
      <c r="N454" s="9">
        <f>((($L454/60)/60)/24)+DATE(1970,1,1)</f>
        <v>40365.208333333336</v>
      </c>
      <c r="O454" s="9">
        <f>((($M454/60)/60)/24)+DATE(1970,1,1)</f>
        <v>40366.208333333336</v>
      </c>
      <c r="P454" t="b">
        <v>0</v>
      </c>
      <c r="Q454" t="b">
        <v>0</v>
      </c>
      <c r="R454" t="s">
        <v>53</v>
      </c>
      <c r="S454" t="str">
        <f>_xlfn.TEXTBEFORE(R454,"/")</f>
        <v>film &amp; video</v>
      </c>
      <c r="T454" t="str">
        <f>_xlfn.TEXTAFTER(R454,"/")</f>
        <v>drama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$E455/$D455</f>
        <v>0.56331688596491225</v>
      </c>
      <c r="G455" t="s">
        <v>14</v>
      </c>
      <c r="H455">
        <v>1181</v>
      </c>
      <c r="I455">
        <f>IF($E455 = 0, ROUND($I455 =0,0),ROUND($E455/$H455,2))</f>
        <v>87</v>
      </c>
      <c r="J455" t="s">
        <v>21</v>
      </c>
      <c r="K455" t="s">
        <v>22</v>
      </c>
      <c r="L455">
        <v>1480572000</v>
      </c>
      <c r="M455">
        <v>1484114400</v>
      </c>
      <c r="N455" s="9">
        <f>((($L455/60)/60)/24)+DATE(1970,1,1)</f>
        <v>42705.25</v>
      </c>
      <c r="O455" s="9">
        <f>((($M455/60)/60)/24)+DATE(1970,1,1)</f>
        <v>42746.25</v>
      </c>
      <c r="P455" t="b">
        <v>0</v>
      </c>
      <c r="Q455" t="b">
        <v>0</v>
      </c>
      <c r="R455" t="s">
        <v>474</v>
      </c>
      <c r="S455" t="str">
        <f>_xlfn.TEXTBEFORE(R455,"/")</f>
        <v>film &amp; video</v>
      </c>
      <c r="T455" t="str">
        <f>_xlfn.TEXTAFTER(R455,"/")</f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$E456/$D456</f>
        <v>0.44074999999999998</v>
      </c>
      <c r="G456" t="s">
        <v>14</v>
      </c>
      <c r="H456">
        <v>39</v>
      </c>
      <c r="I456">
        <f>IF($E456 = 0, ROUND($I456 =0,0),ROUND($E456/$H456,2))</f>
        <v>45.21</v>
      </c>
      <c r="J456" t="s">
        <v>21</v>
      </c>
      <c r="K456" t="s">
        <v>22</v>
      </c>
      <c r="L456">
        <v>1382331600</v>
      </c>
      <c r="M456">
        <v>1385445600</v>
      </c>
      <c r="N456" s="9">
        <f>((($L456/60)/60)/24)+DATE(1970,1,1)</f>
        <v>41568.208333333336</v>
      </c>
      <c r="O456" s="9">
        <f>((($M456/60)/60)/24)+DATE(1970,1,1)</f>
        <v>41604.25</v>
      </c>
      <c r="P456" t="b">
        <v>0</v>
      </c>
      <c r="Q456" t="b">
        <v>1</v>
      </c>
      <c r="R456" t="s">
        <v>53</v>
      </c>
      <c r="S456" t="str">
        <f>_xlfn.TEXTBEFORE(R456,"/")</f>
        <v>film &amp; video</v>
      </c>
      <c r="T456" t="str">
        <f>_xlfn.TEXTAFTER(R456,"/")</f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$E457/$D457</f>
        <v>1.1837253218884121</v>
      </c>
      <c r="G457" t="s">
        <v>20</v>
      </c>
      <c r="H457">
        <v>3727</v>
      </c>
      <c r="I457">
        <f>IF($E457 = 0, ROUND($I457 =0,0),ROUND($E457/$H457,2))</f>
        <v>37</v>
      </c>
      <c r="J457" t="s">
        <v>21</v>
      </c>
      <c r="K457" t="s">
        <v>22</v>
      </c>
      <c r="L457">
        <v>1316754000</v>
      </c>
      <c r="M457">
        <v>1318741200</v>
      </c>
      <c r="N457" s="9">
        <f>((($L457/60)/60)/24)+DATE(1970,1,1)</f>
        <v>40809.208333333336</v>
      </c>
      <c r="O457" s="9">
        <f>((($M457/60)/60)/24)+DATE(1970,1,1)</f>
        <v>40832.208333333336</v>
      </c>
      <c r="P457" t="b">
        <v>0</v>
      </c>
      <c r="Q457" t="b">
        <v>0</v>
      </c>
      <c r="R457" t="s">
        <v>33</v>
      </c>
      <c r="S457" t="str">
        <f>_xlfn.TEXTBEFORE(R457,"/")</f>
        <v>theater</v>
      </c>
      <c r="T457" t="str">
        <f>_xlfn.TEXTAFTER(R457,"/")</f>
        <v>plays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$E458/$D458</f>
        <v>1.041243169398907</v>
      </c>
      <c r="G458" t="s">
        <v>20</v>
      </c>
      <c r="H458">
        <v>1605</v>
      </c>
      <c r="I458">
        <f>IF($E458 = 0, ROUND($I458 =0,0),ROUND($E458/$H458,2))</f>
        <v>94.98</v>
      </c>
      <c r="J458" t="s">
        <v>21</v>
      </c>
      <c r="K458" t="s">
        <v>22</v>
      </c>
      <c r="L458">
        <v>1518242400</v>
      </c>
      <c r="M458">
        <v>1518242400</v>
      </c>
      <c r="N458" s="9">
        <f>((($L458/60)/60)/24)+DATE(1970,1,1)</f>
        <v>43141.25</v>
      </c>
      <c r="O458" s="9">
        <f>((($M458/60)/60)/24)+DATE(1970,1,1)</f>
        <v>43141.25</v>
      </c>
      <c r="P458" t="b">
        <v>0</v>
      </c>
      <c r="Q458" t="b">
        <v>1</v>
      </c>
      <c r="R458" t="s">
        <v>60</v>
      </c>
      <c r="S458" t="str">
        <f>_xlfn.TEXTBEFORE(R458,"/")</f>
        <v>music</v>
      </c>
      <c r="T458" t="str">
        <f>_xlfn.TEXTAFTER(R458,"/")</f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$E459/$D459</f>
        <v>0.26640000000000003</v>
      </c>
      <c r="G459" t="s">
        <v>14</v>
      </c>
      <c r="H459">
        <v>46</v>
      </c>
      <c r="I459">
        <f>IF($E459 = 0, ROUND($I459 =0,0),ROUND($E459/$H459,2))</f>
        <v>28.96</v>
      </c>
      <c r="J459" t="s">
        <v>21</v>
      </c>
      <c r="K459" t="s">
        <v>22</v>
      </c>
      <c r="L459">
        <v>1476421200</v>
      </c>
      <c r="M459">
        <v>1476594000</v>
      </c>
      <c r="N459" s="9">
        <f>((($L459/60)/60)/24)+DATE(1970,1,1)</f>
        <v>42657.208333333328</v>
      </c>
      <c r="O459" s="9">
        <f>((($M459/60)/60)/24)+DATE(1970,1,1)</f>
        <v>42659.208333333328</v>
      </c>
      <c r="P459" t="b">
        <v>0</v>
      </c>
      <c r="Q459" t="b">
        <v>0</v>
      </c>
      <c r="R459" t="s">
        <v>33</v>
      </c>
      <c r="S459" t="str">
        <f>_xlfn.TEXTBEFORE(R459,"/")</f>
        <v>theater</v>
      </c>
      <c r="T459" t="str">
        <f>_xlfn.TEXTAFTER(R459,"/")</f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$E460/$D460</f>
        <v>3.5120118343195266</v>
      </c>
      <c r="G460" t="s">
        <v>20</v>
      </c>
      <c r="H460">
        <v>2120</v>
      </c>
      <c r="I460">
        <f>IF($E460 = 0, ROUND($I460 =0,0),ROUND($E460/$H460,2))</f>
        <v>55.99</v>
      </c>
      <c r="J460" t="s">
        <v>21</v>
      </c>
      <c r="K460" t="s">
        <v>22</v>
      </c>
      <c r="L460">
        <v>1269752400</v>
      </c>
      <c r="M460">
        <v>1273554000</v>
      </c>
      <c r="N460" s="9">
        <f>((($L460/60)/60)/24)+DATE(1970,1,1)</f>
        <v>40265.208333333336</v>
      </c>
      <c r="O460" s="9">
        <f>((($M460/60)/60)/24)+DATE(1970,1,1)</f>
        <v>40309.208333333336</v>
      </c>
      <c r="P460" t="b">
        <v>0</v>
      </c>
      <c r="Q460" t="b">
        <v>0</v>
      </c>
      <c r="R460" t="s">
        <v>33</v>
      </c>
      <c r="S460" t="str">
        <f>_xlfn.TEXTBEFORE(R460,"/")</f>
        <v>theater</v>
      </c>
      <c r="T460" t="str">
        <f>_xlfn.TEXTAFTER(R460,"/")</f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$E461/$D461</f>
        <v>0.90063492063492068</v>
      </c>
      <c r="G461" t="s">
        <v>14</v>
      </c>
      <c r="H461">
        <v>105</v>
      </c>
      <c r="I461">
        <f>IF($E461 = 0, ROUND($I461 =0,0),ROUND($E461/$H461,2))</f>
        <v>54.04</v>
      </c>
      <c r="J461" t="s">
        <v>21</v>
      </c>
      <c r="K461" t="s">
        <v>22</v>
      </c>
      <c r="L461">
        <v>1419746400</v>
      </c>
      <c r="M461">
        <v>1421906400</v>
      </c>
      <c r="N461" s="9">
        <f>((($L461/60)/60)/24)+DATE(1970,1,1)</f>
        <v>42001.25</v>
      </c>
      <c r="O461" s="9">
        <f>((($M461/60)/60)/24)+DATE(1970,1,1)</f>
        <v>42026.25</v>
      </c>
      <c r="P461" t="b">
        <v>0</v>
      </c>
      <c r="Q461" t="b">
        <v>0</v>
      </c>
      <c r="R461" t="s">
        <v>42</v>
      </c>
      <c r="S461" t="str">
        <f>_xlfn.TEXTBEFORE(R461,"/")</f>
        <v>film &amp; video</v>
      </c>
      <c r="T461" t="str">
        <f>_xlfn.TEXTAFTER(R461,"/")</f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$E462/$D462</f>
        <v>1.7162500000000001</v>
      </c>
      <c r="G462" t="s">
        <v>20</v>
      </c>
      <c r="H462">
        <v>50</v>
      </c>
      <c r="I462">
        <f>IF($E462 = 0, ROUND($I462 =0,0),ROUND($E462/$H462,2))</f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((($L462/60)/60)/24)+DATE(1970,1,1)</f>
        <v>40399.208333333336</v>
      </c>
      <c r="O462" s="9">
        <f>((($M462/60)/60)/24)+DATE(1970,1,1)</f>
        <v>40402.208333333336</v>
      </c>
      <c r="P462" t="b">
        <v>0</v>
      </c>
      <c r="Q462" t="b">
        <v>0</v>
      </c>
      <c r="R462" t="s">
        <v>33</v>
      </c>
      <c r="S462" t="str">
        <f>_xlfn.TEXTBEFORE(R462,"/")</f>
        <v>theater</v>
      </c>
      <c r="T462" t="str">
        <f>_xlfn.TEXTAFTER(R462,"/")</f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$E463/$D463</f>
        <v>1.4104655870445344</v>
      </c>
      <c r="G463" t="s">
        <v>20</v>
      </c>
      <c r="H463">
        <v>2080</v>
      </c>
      <c r="I463">
        <f>IF($E463 = 0, ROUND($I463 =0,0),ROUND($E463/$H463,2))</f>
        <v>67</v>
      </c>
      <c r="J463" t="s">
        <v>21</v>
      </c>
      <c r="K463" t="s">
        <v>22</v>
      </c>
      <c r="L463">
        <v>1398661200</v>
      </c>
      <c r="M463">
        <v>1400389200</v>
      </c>
      <c r="N463" s="9">
        <f>((($L463/60)/60)/24)+DATE(1970,1,1)</f>
        <v>41757.208333333336</v>
      </c>
      <c r="O463" s="9">
        <f>((($M463/60)/60)/24)+DATE(1970,1,1)</f>
        <v>41777.208333333336</v>
      </c>
      <c r="P463" t="b">
        <v>0</v>
      </c>
      <c r="Q463" t="b">
        <v>0</v>
      </c>
      <c r="R463" t="s">
        <v>53</v>
      </c>
      <c r="S463" t="str">
        <f>_xlfn.TEXTBEFORE(R463,"/")</f>
        <v>film &amp; video</v>
      </c>
      <c r="T463" t="str">
        <f>_xlfn.TEXTAFTER(R463,"/")</f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$E464/$D464</f>
        <v>0.30579449152542371</v>
      </c>
      <c r="G464" t="s">
        <v>14</v>
      </c>
      <c r="H464">
        <v>535</v>
      </c>
      <c r="I464">
        <f>IF($E464 = 0, ROUND($I464 =0,0),ROUND($E464/$H464,2))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9">
        <f>((($L464/60)/60)/24)+DATE(1970,1,1)</f>
        <v>41304.25</v>
      </c>
      <c r="O464" s="9">
        <f>((($M464/60)/60)/24)+DATE(1970,1,1)</f>
        <v>41342.25</v>
      </c>
      <c r="P464" t="b">
        <v>0</v>
      </c>
      <c r="Q464" t="b">
        <v>0</v>
      </c>
      <c r="R464" t="s">
        <v>292</v>
      </c>
      <c r="S464" t="str">
        <f>_xlfn.TEXTBEFORE(R464,"/")</f>
        <v>games</v>
      </c>
      <c r="T464" t="str">
        <f>_xlfn.TEXTAFTER(R464,"/")</f>
        <v>mobile games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$E465/$D465</f>
        <v>1.0816455696202532</v>
      </c>
      <c r="G465" t="s">
        <v>20</v>
      </c>
      <c r="H465">
        <v>2105</v>
      </c>
      <c r="I465">
        <f>IF($E465 = 0, ROUND($I465 =0,0),ROUND($E465/$H465,2))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9">
        <f>((($L465/60)/60)/24)+DATE(1970,1,1)</f>
        <v>41639.25</v>
      </c>
      <c r="O465" s="9">
        <f>((($M465/60)/60)/24)+DATE(1970,1,1)</f>
        <v>41643.25</v>
      </c>
      <c r="P465" t="b">
        <v>0</v>
      </c>
      <c r="Q465" t="b">
        <v>0</v>
      </c>
      <c r="R465" t="s">
        <v>71</v>
      </c>
      <c r="S465" t="str">
        <f>_xlfn.TEXTBEFORE(R465,"/")</f>
        <v>film &amp; video</v>
      </c>
      <c r="T465" t="str">
        <f>_xlfn.TEXTAFTER(R465,"/")</f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$E466/$D466</f>
        <v>1.3345505617977529</v>
      </c>
      <c r="G466" t="s">
        <v>20</v>
      </c>
      <c r="H466">
        <v>2436</v>
      </c>
      <c r="I466">
        <f>IF($E466 = 0, ROUND($I466 =0,0),ROUND($E466/$H466,2))</f>
        <v>39.01</v>
      </c>
      <c r="J466" t="s">
        <v>21</v>
      </c>
      <c r="K466" t="s">
        <v>22</v>
      </c>
      <c r="L466">
        <v>1518328800</v>
      </c>
      <c r="M466">
        <v>1519538400</v>
      </c>
      <c r="N466" s="9">
        <f>((($L466/60)/60)/24)+DATE(1970,1,1)</f>
        <v>43142.25</v>
      </c>
      <c r="O466" s="9">
        <f>((($M466/60)/60)/24)+DATE(1970,1,1)</f>
        <v>43156.25</v>
      </c>
      <c r="P466" t="b">
        <v>0</v>
      </c>
      <c r="Q466" t="b">
        <v>0</v>
      </c>
      <c r="R466" t="s">
        <v>33</v>
      </c>
      <c r="S466" t="str">
        <f>_xlfn.TEXTBEFORE(R466,"/")</f>
        <v>theater</v>
      </c>
      <c r="T466" t="str">
        <f>_xlfn.TEXTAFTER(R466,"/")</f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$E467/$D467</f>
        <v>1.8785106382978722</v>
      </c>
      <c r="G467" t="s">
        <v>20</v>
      </c>
      <c r="H467">
        <v>80</v>
      </c>
      <c r="I467">
        <f>IF($E467 = 0, ROUND($I467 =0,0),ROUND($E467/$H467,2))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9">
        <f>((($L467/60)/60)/24)+DATE(1970,1,1)</f>
        <v>43127.25</v>
      </c>
      <c r="O467" s="9">
        <f>((($M467/60)/60)/24)+DATE(1970,1,1)</f>
        <v>43136.25</v>
      </c>
      <c r="P467" t="b">
        <v>0</v>
      </c>
      <c r="Q467" t="b">
        <v>0</v>
      </c>
      <c r="R467" t="s">
        <v>206</v>
      </c>
      <c r="S467" t="str">
        <f>_xlfn.TEXTBEFORE(R467,"/")</f>
        <v>publishing</v>
      </c>
      <c r="T467" t="str">
        <f>_xlfn.TEXTAFTER(R467,"/")</f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$E468/$D468</f>
        <v>3.32</v>
      </c>
      <c r="G468" t="s">
        <v>20</v>
      </c>
      <c r="H468">
        <v>42</v>
      </c>
      <c r="I468">
        <f>IF($E468 = 0, ROUND($I468 =0,0),ROUND($E468/$H468,2))</f>
        <v>94.86</v>
      </c>
      <c r="J468" t="s">
        <v>21</v>
      </c>
      <c r="K468" t="s">
        <v>22</v>
      </c>
      <c r="L468">
        <v>1368594000</v>
      </c>
      <c r="M468">
        <v>1370581200</v>
      </c>
      <c r="N468" s="9">
        <f>((($L468/60)/60)/24)+DATE(1970,1,1)</f>
        <v>41409.208333333336</v>
      </c>
      <c r="O468" s="9">
        <f>((($M468/60)/60)/24)+DATE(1970,1,1)</f>
        <v>41432.208333333336</v>
      </c>
      <c r="P468" t="b">
        <v>0</v>
      </c>
      <c r="Q468" t="b">
        <v>1</v>
      </c>
      <c r="R468" t="s">
        <v>65</v>
      </c>
      <c r="S468" t="str">
        <f>_xlfn.TEXTBEFORE(R468,"/")</f>
        <v>technology</v>
      </c>
      <c r="T468" t="str">
        <f>_xlfn.TEXTAFTER(R468,"/")</f>
        <v>wearables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$E469/$D469</f>
        <v>5.7521428571428572</v>
      </c>
      <c r="G469" t="s">
        <v>20</v>
      </c>
      <c r="H469">
        <v>139</v>
      </c>
      <c r="I469">
        <f>IF($E469 = 0, ROUND($I469 =0,0),ROUND($E469/$H469,2))</f>
        <v>57.94</v>
      </c>
      <c r="J469" t="s">
        <v>15</v>
      </c>
      <c r="K469" t="s">
        <v>16</v>
      </c>
      <c r="L469">
        <v>1448258400</v>
      </c>
      <c r="M469">
        <v>1448863200</v>
      </c>
      <c r="N469" s="9">
        <f>((($L469/60)/60)/24)+DATE(1970,1,1)</f>
        <v>42331.25</v>
      </c>
      <c r="O469" s="9">
        <f>((($M469/60)/60)/24)+DATE(1970,1,1)</f>
        <v>42338.25</v>
      </c>
      <c r="P469" t="b">
        <v>0</v>
      </c>
      <c r="Q469" t="b">
        <v>1</v>
      </c>
      <c r="R469" t="s">
        <v>28</v>
      </c>
      <c r="S469" t="str">
        <f>_xlfn.TEXTBEFORE(R469,"/")</f>
        <v>technology</v>
      </c>
      <c r="T469" t="str">
        <f>_xlfn.TEXTAFTER(R469,"/")</f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$E470/$D470</f>
        <v>0.40500000000000003</v>
      </c>
      <c r="G470" t="s">
        <v>14</v>
      </c>
      <c r="H470">
        <v>16</v>
      </c>
      <c r="I470">
        <f>IF($E470 = 0, ROUND($I470 =0,0),ROUND($E470/$H470,2))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((($L470/60)/60)/24)+DATE(1970,1,1)</f>
        <v>43569.208333333328</v>
      </c>
      <c r="O470" s="9">
        <f>((($M470/60)/60)/24)+DATE(1970,1,1)</f>
        <v>43585.208333333328</v>
      </c>
      <c r="P470" t="b">
        <v>0</v>
      </c>
      <c r="Q470" t="b">
        <v>0</v>
      </c>
      <c r="R470" t="s">
        <v>33</v>
      </c>
      <c r="S470" t="str">
        <f>_xlfn.TEXTBEFORE(R470,"/")</f>
        <v>theater</v>
      </c>
      <c r="T470" t="str">
        <f>_xlfn.TEXTAFTER(R470,"/")</f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$E471/$D471</f>
        <v>1.8442857142857143</v>
      </c>
      <c r="G471" t="s">
        <v>20</v>
      </c>
      <c r="H471">
        <v>159</v>
      </c>
      <c r="I471">
        <f>IF($E471 = 0, ROUND($I471 =0,0),ROUND($E471/$H471,2))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9">
        <f>((($L471/60)/60)/24)+DATE(1970,1,1)</f>
        <v>42142.208333333328</v>
      </c>
      <c r="O471" s="9">
        <f>((($M471/60)/60)/24)+DATE(1970,1,1)</f>
        <v>42144.208333333328</v>
      </c>
      <c r="P471" t="b">
        <v>0</v>
      </c>
      <c r="Q471" t="b">
        <v>0</v>
      </c>
      <c r="R471" t="s">
        <v>53</v>
      </c>
      <c r="S471" t="str">
        <f>_xlfn.TEXTBEFORE(R471,"/")</f>
        <v>film &amp; video</v>
      </c>
      <c r="T471" t="str">
        <f>_xlfn.TEXTAFTER(R471,"/")</f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$E472/$D472</f>
        <v>2.8580555555555556</v>
      </c>
      <c r="G472" t="s">
        <v>20</v>
      </c>
      <c r="H472">
        <v>381</v>
      </c>
      <c r="I472">
        <f>IF($E472 = 0, ROUND($I472 =0,0),ROUND($E472/$H472,2))</f>
        <v>27.01</v>
      </c>
      <c r="J472" t="s">
        <v>21</v>
      </c>
      <c r="K472" t="s">
        <v>22</v>
      </c>
      <c r="L472">
        <v>1481522400</v>
      </c>
      <c r="M472">
        <v>1482127200</v>
      </c>
      <c r="N472" s="9">
        <f>((($L472/60)/60)/24)+DATE(1970,1,1)</f>
        <v>42716.25</v>
      </c>
      <c r="O472" s="9">
        <f>((($M472/60)/60)/24)+DATE(1970,1,1)</f>
        <v>42723.25</v>
      </c>
      <c r="P472" t="b">
        <v>0</v>
      </c>
      <c r="Q472" t="b">
        <v>0</v>
      </c>
      <c r="R472" t="s">
        <v>65</v>
      </c>
      <c r="S472" t="str">
        <f>_xlfn.TEXTBEFORE(R472,"/")</f>
        <v>technology</v>
      </c>
      <c r="T472" t="str">
        <f>_xlfn.TEXTAFTER(R472,"/")</f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$E473/$D473</f>
        <v>3.19</v>
      </c>
      <c r="G473" t="s">
        <v>20</v>
      </c>
      <c r="H473">
        <v>194</v>
      </c>
      <c r="I473">
        <f>IF($E473 = 0, ROUND($I473 =0,0),ROUND($E473/$H473,2))</f>
        <v>50.97</v>
      </c>
      <c r="J473" t="s">
        <v>40</v>
      </c>
      <c r="K473" t="s">
        <v>41</v>
      </c>
      <c r="L473">
        <v>1335934800</v>
      </c>
      <c r="M473">
        <v>1335934800</v>
      </c>
      <c r="N473" s="9">
        <f>((($L473/60)/60)/24)+DATE(1970,1,1)</f>
        <v>41031.208333333336</v>
      </c>
      <c r="O473" s="9">
        <f>((($M473/60)/60)/24)+DATE(1970,1,1)</f>
        <v>41031.208333333336</v>
      </c>
      <c r="P473" t="b">
        <v>0</v>
      </c>
      <c r="Q473" t="b">
        <v>1</v>
      </c>
      <c r="R473" t="s">
        <v>17</v>
      </c>
      <c r="S473" t="str">
        <f>_xlfn.TEXTBEFORE(R473,"/")</f>
        <v>food</v>
      </c>
      <c r="T473" t="str">
        <f>_xlfn.TEXTAFTER(R473,"/")</f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$E474/$D474</f>
        <v>0.39234070221066319</v>
      </c>
      <c r="G474" t="s">
        <v>14</v>
      </c>
      <c r="H474">
        <v>575</v>
      </c>
      <c r="I474">
        <f>IF($E474 = 0, ROUND($I474 =0,0),ROUND($E474/$H474,2))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9">
        <f>((($L474/60)/60)/24)+DATE(1970,1,1)</f>
        <v>43535.208333333328</v>
      </c>
      <c r="O474" s="9">
        <f>((($M474/60)/60)/24)+DATE(1970,1,1)</f>
        <v>43589.208333333328</v>
      </c>
      <c r="P474" t="b">
        <v>0</v>
      </c>
      <c r="Q474" t="b">
        <v>0</v>
      </c>
      <c r="R474" t="s">
        <v>23</v>
      </c>
      <c r="S474" t="str">
        <f>_xlfn.TEXTBEFORE(R474,"/")</f>
        <v>music</v>
      </c>
      <c r="T474" t="str">
        <f>_xlfn.TEXTAFTER(R474,"/")</f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$E475/$D475</f>
        <v>1.7814000000000001</v>
      </c>
      <c r="G475" t="s">
        <v>20</v>
      </c>
      <c r="H475">
        <v>106</v>
      </c>
      <c r="I475">
        <f>IF($E475 = 0, ROUND($I475 =0,0),ROUND($E475/$H475,2))</f>
        <v>84.03</v>
      </c>
      <c r="J475" t="s">
        <v>21</v>
      </c>
      <c r="K475" t="s">
        <v>22</v>
      </c>
      <c r="L475">
        <v>1529989200</v>
      </c>
      <c r="M475">
        <v>1530075600</v>
      </c>
      <c r="N475" s="9">
        <f>((($L475/60)/60)/24)+DATE(1970,1,1)</f>
        <v>43277.208333333328</v>
      </c>
      <c r="O475" s="9">
        <f>((($M475/60)/60)/24)+DATE(1970,1,1)</f>
        <v>43278.208333333328</v>
      </c>
      <c r="P475" t="b">
        <v>0</v>
      </c>
      <c r="Q475" t="b">
        <v>0</v>
      </c>
      <c r="R475" t="s">
        <v>50</v>
      </c>
      <c r="S475" t="str">
        <f>_xlfn.TEXTBEFORE(R475,"/")</f>
        <v>music</v>
      </c>
      <c r="T475" t="str">
        <f>_xlfn.TEXTAFTER(R475,"/")</f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$E476/$D476</f>
        <v>3.6515</v>
      </c>
      <c r="G476" t="s">
        <v>20</v>
      </c>
      <c r="H476">
        <v>142</v>
      </c>
      <c r="I476">
        <f>IF($E476 = 0, ROUND($I476 =0,0),ROUND($E476/$H476,2))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9">
        <f>((($L476/60)/60)/24)+DATE(1970,1,1)</f>
        <v>41989.25</v>
      </c>
      <c r="O476" s="9">
        <f>((($M476/60)/60)/24)+DATE(1970,1,1)</f>
        <v>41990.25</v>
      </c>
      <c r="P476" t="b">
        <v>0</v>
      </c>
      <c r="Q476" t="b">
        <v>0</v>
      </c>
      <c r="R476" t="s">
        <v>269</v>
      </c>
      <c r="S476" t="str">
        <f>_xlfn.TEXTBEFORE(R476,"/")</f>
        <v>film &amp; video</v>
      </c>
      <c r="T476" t="str">
        <f>_xlfn.TEXTAFTER(R476,"/")</f>
        <v>television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$E477/$D477</f>
        <v>1.1394594594594594</v>
      </c>
      <c r="G477" t="s">
        <v>20</v>
      </c>
      <c r="H477">
        <v>211</v>
      </c>
      <c r="I477">
        <f>IF($E477 = 0, ROUND($I477 =0,0),ROUND($E477/$H477,2))</f>
        <v>39.96</v>
      </c>
      <c r="J477" t="s">
        <v>21</v>
      </c>
      <c r="K477" t="s">
        <v>22</v>
      </c>
      <c r="L477">
        <v>1372136400</v>
      </c>
      <c r="M477">
        <v>1372482000</v>
      </c>
      <c r="N477" s="9">
        <f>((($L477/60)/60)/24)+DATE(1970,1,1)</f>
        <v>41450.208333333336</v>
      </c>
      <c r="O477" s="9">
        <f>((($M477/60)/60)/24)+DATE(1970,1,1)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_xlfn.TEXTBEFORE(R477,"/")</f>
        <v>publishing</v>
      </c>
      <c r="T477" t="str">
        <f>_xlfn.TEXTAFTER(R477,"/")</f>
        <v>translations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$E478/$D478</f>
        <v>0.29828720626631855</v>
      </c>
      <c r="G478" t="s">
        <v>14</v>
      </c>
      <c r="H478">
        <v>1120</v>
      </c>
      <c r="I478">
        <f>IF($E478 = 0, ROUND($I478 =0,0),ROUND($E478/$H478,2))</f>
        <v>51</v>
      </c>
      <c r="J478" t="s">
        <v>21</v>
      </c>
      <c r="K478" t="s">
        <v>22</v>
      </c>
      <c r="L478">
        <v>1533877200</v>
      </c>
      <c r="M478">
        <v>1534395600</v>
      </c>
      <c r="N478" s="9">
        <f>((($L478/60)/60)/24)+DATE(1970,1,1)</f>
        <v>43322.208333333328</v>
      </c>
      <c r="O478" s="9">
        <f>((($M478/60)/60)/24)+DATE(1970,1,1)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_xlfn.TEXTBEFORE(R478,"/")</f>
        <v>publishing</v>
      </c>
      <c r="T478" t="str">
        <f>_xlfn.TEXTAFTER(R478,"/")</f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$E479/$D479</f>
        <v>0.54270588235294115</v>
      </c>
      <c r="G479" t="s">
        <v>14</v>
      </c>
      <c r="H479">
        <v>113</v>
      </c>
      <c r="I479">
        <f>IF($E479 = 0, ROUND($I479 =0,0),ROUND($E479/$H479,2))</f>
        <v>40.82</v>
      </c>
      <c r="J479" t="s">
        <v>21</v>
      </c>
      <c r="K479" t="s">
        <v>22</v>
      </c>
      <c r="L479">
        <v>1309064400</v>
      </c>
      <c r="M479">
        <v>1311397200</v>
      </c>
      <c r="N479" s="9">
        <f>((($L479/60)/60)/24)+DATE(1970,1,1)</f>
        <v>40720.208333333336</v>
      </c>
      <c r="O479" s="9">
        <f>((($M479/60)/60)/24)+DATE(1970,1,1)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_xlfn.TEXTBEFORE(R479,"/")</f>
        <v>film &amp; video</v>
      </c>
      <c r="T479" t="str">
        <f>_xlfn.TEXTAFTER(R479,"/")</f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$E480/$D480</f>
        <v>2.3634156976744185</v>
      </c>
      <c r="G480" t="s">
        <v>20</v>
      </c>
      <c r="H480">
        <v>2756</v>
      </c>
      <c r="I480">
        <f>IF($E480 = 0, ROUND($I480 =0,0),ROUND($E480/$H480,2))</f>
        <v>59</v>
      </c>
      <c r="J480" t="s">
        <v>21</v>
      </c>
      <c r="K480" t="s">
        <v>22</v>
      </c>
      <c r="L480">
        <v>1425877200</v>
      </c>
      <c r="M480">
        <v>1426914000</v>
      </c>
      <c r="N480" s="9">
        <f>((($L480/60)/60)/24)+DATE(1970,1,1)</f>
        <v>42072.208333333328</v>
      </c>
      <c r="O480" s="9">
        <f>((($M480/60)/60)/24)+DATE(1970,1,1)</f>
        <v>42084.208333333328</v>
      </c>
      <c r="P480" t="b">
        <v>0</v>
      </c>
      <c r="Q480" t="b">
        <v>0</v>
      </c>
      <c r="R480" t="s">
        <v>65</v>
      </c>
      <c r="S480" t="str">
        <f>_xlfn.TEXTBEFORE(R480,"/")</f>
        <v>technology</v>
      </c>
      <c r="T480" t="str">
        <f>_xlfn.TEXTAFTER(R480,"/")</f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$E481/$D481</f>
        <v>5.1291666666666664</v>
      </c>
      <c r="G481" t="s">
        <v>20</v>
      </c>
      <c r="H481">
        <v>173</v>
      </c>
      <c r="I481">
        <f>IF($E481 = 0, ROUND($I481 =0,0),ROUND($E481/$H481,2))</f>
        <v>71.16</v>
      </c>
      <c r="J481" t="s">
        <v>40</v>
      </c>
      <c r="K481" t="s">
        <v>41</v>
      </c>
      <c r="L481">
        <v>1501304400</v>
      </c>
      <c r="M481">
        <v>1501477200</v>
      </c>
      <c r="N481" s="9">
        <f>((($L481/60)/60)/24)+DATE(1970,1,1)</f>
        <v>42945.208333333328</v>
      </c>
      <c r="O481" s="9">
        <f>((($M481/60)/60)/24)+DATE(1970,1,1)</f>
        <v>42947.208333333328</v>
      </c>
      <c r="P481" t="b">
        <v>0</v>
      </c>
      <c r="Q481" t="b">
        <v>0</v>
      </c>
      <c r="R481" t="s">
        <v>17</v>
      </c>
      <c r="S481" t="str">
        <f>_xlfn.TEXTBEFORE(R481,"/")</f>
        <v>food</v>
      </c>
      <c r="T481" t="str">
        <f>_xlfn.TEXTAFTER(R481,"/")</f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$E482/$D482</f>
        <v>1.0065116279069768</v>
      </c>
      <c r="G482" t="s">
        <v>20</v>
      </c>
      <c r="H482">
        <v>87</v>
      </c>
      <c r="I482">
        <f>IF($E482 = 0, ROUND($I482 =0,0),ROUND($E482/$H482,2))</f>
        <v>99.49</v>
      </c>
      <c r="J482" t="s">
        <v>21</v>
      </c>
      <c r="K482" t="s">
        <v>22</v>
      </c>
      <c r="L482">
        <v>1268287200</v>
      </c>
      <c r="M482">
        <v>1269061200</v>
      </c>
      <c r="N482" s="9">
        <f>((($L482/60)/60)/24)+DATE(1970,1,1)</f>
        <v>40248.25</v>
      </c>
      <c r="O482" s="9">
        <f>((($M482/60)/60)/24)+DATE(1970,1,1)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_xlfn.TEXTBEFORE(R482,"/")</f>
        <v>photography</v>
      </c>
      <c r="T482" t="str">
        <f>_xlfn.TEXTAFTER(R482,"/")</f>
        <v>photography books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$E483/$D483</f>
        <v>0.81348423194303154</v>
      </c>
      <c r="G483" t="s">
        <v>14</v>
      </c>
      <c r="H483">
        <v>1538</v>
      </c>
      <c r="I483">
        <f>IF($E483 = 0, ROUND($I483 =0,0),ROUND($E483/$H483,2))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9">
        <f>((($L483/60)/60)/24)+DATE(1970,1,1)</f>
        <v>41913.208333333336</v>
      </c>
      <c r="O483" s="9">
        <f>((($M483/60)/60)/24)+DATE(1970,1,1)</f>
        <v>41955.25</v>
      </c>
      <c r="P483" t="b">
        <v>0</v>
      </c>
      <c r="Q483" t="b">
        <v>1</v>
      </c>
      <c r="R483" t="s">
        <v>33</v>
      </c>
      <c r="S483" t="str">
        <f>_xlfn.TEXTBEFORE(R483,"/")</f>
        <v>theater</v>
      </c>
      <c r="T483" t="str">
        <f>_xlfn.TEXTAFTER(R483,"/")</f>
        <v>plays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$E484/$D484</f>
        <v>0.16404761904761905</v>
      </c>
      <c r="G484" t="s">
        <v>14</v>
      </c>
      <c r="H484">
        <v>9</v>
      </c>
      <c r="I484">
        <f>IF($E484 = 0, ROUND($I484 =0,0),ROUND($E484/$H484,2))</f>
        <v>76.56</v>
      </c>
      <c r="J484" t="s">
        <v>21</v>
      </c>
      <c r="K484" t="s">
        <v>22</v>
      </c>
      <c r="L484">
        <v>1330063200</v>
      </c>
      <c r="M484">
        <v>1331013600</v>
      </c>
      <c r="N484" s="9">
        <f>((($L484/60)/60)/24)+DATE(1970,1,1)</f>
        <v>40963.25</v>
      </c>
      <c r="O484" s="9">
        <f>((($M484/60)/60)/24)+DATE(1970,1,1)</f>
        <v>40974.25</v>
      </c>
      <c r="P484" t="b">
        <v>0</v>
      </c>
      <c r="Q484" t="b">
        <v>1</v>
      </c>
      <c r="R484" t="s">
        <v>119</v>
      </c>
      <c r="S484" t="str">
        <f>_xlfn.TEXTBEFORE(R484,"/")</f>
        <v>publishing</v>
      </c>
      <c r="T484" t="str">
        <f>_xlfn.TEXTAFTER(R484,"/")</f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$E485/$D485</f>
        <v>0.52774617067833696</v>
      </c>
      <c r="G485" t="s">
        <v>14</v>
      </c>
      <c r="H485">
        <v>554</v>
      </c>
      <c r="I485">
        <f>IF($E485 = 0, ROUND($I485 =0,0),ROUND($E485/$H485,2))</f>
        <v>87.07</v>
      </c>
      <c r="J485" t="s">
        <v>21</v>
      </c>
      <c r="K485" t="s">
        <v>22</v>
      </c>
      <c r="L485">
        <v>1576130400</v>
      </c>
      <c r="M485">
        <v>1576735200</v>
      </c>
      <c r="N485" s="9">
        <f>((($L485/60)/60)/24)+DATE(1970,1,1)</f>
        <v>43811.25</v>
      </c>
      <c r="O485" s="9">
        <f>((($M485/60)/60)/24)+DATE(1970,1,1)</f>
        <v>43818.25</v>
      </c>
      <c r="P485" t="b">
        <v>0</v>
      </c>
      <c r="Q485" t="b">
        <v>0</v>
      </c>
      <c r="R485" t="s">
        <v>33</v>
      </c>
      <c r="S485" t="str">
        <f>_xlfn.TEXTBEFORE(R485,"/")</f>
        <v>theater</v>
      </c>
      <c r="T485" t="str">
        <f>_xlfn.TEXTAFTER(R485,"/")</f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$E486/$D486</f>
        <v>2.6020608108108108</v>
      </c>
      <c r="G486" t="s">
        <v>20</v>
      </c>
      <c r="H486">
        <v>1572</v>
      </c>
      <c r="I486">
        <f>IF($E486 = 0, ROUND($I486 =0,0),ROUND($E486/$H486,2))</f>
        <v>49</v>
      </c>
      <c r="J486" t="s">
        <v>40</v>
      </c>
      <c r="K486" t="s">
        <v>41</v>
      </c>
      <c r="L486">
        <v>1407128400</v>
      </c>
      <c r="M486">
        <v>1411362000</v>
      </c>
      <c r="N486" s="9">
        <f>((($L486/60)/60)/24)+DATE(1970,1,1)</f>
        <v>41855.208333333336</v>
      </c>
      <c r="O486" s="9">
        <f>((($M486/60)/60)/24)+DATE(1970,1,1)</f>
        <v>41904.208333333336</v>
      </c>
      <c r="P486" t="b">
        <v>0</v>
      </c>
      <c r="Q486" t="b">
        <v>1</v>
      </c>
      <c r="R486" t="s">
        <v>17</v>
      </c>
      <c r="S486" t="str">
        <f>_xlfn.TEXTBEFORE(R486,"/")</f>
        <v>food</v>
      </c>
      <c r="T486" t="str">
        <f>_xlfn.TEXTAFTER(R486,"/")</f>
        <v>food trucks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$E487/$D487</f>
        <v>0.30732891832229581</v>
      </c>
      <c r="G487" t="s">
        <v>14</v>
      </c>
      <c r="H487">
        <v>648</v>
      </c>
      <c r="I487">
        <f>IF($E487 = 0, ROUND($I487 =0,0),ROUND($E487/$H487,2))</f>
        <v>42.97</v>
      </c>
      <c r="J487" t="s">
        <v>40</v>
      </c>
      <c r="K487" t="s">
        <v>41</v>
      </c>
      <c r="L487">
        <v>1560142800</v>
      </c>
      <c r="M487">
        <v>1563685200</v>
      </c>
      <c r="N487" s="9">
        <f>((($L487/60)/60)/24)+DATE(1970,1,1)</f>
        <v>43626.208333333328</v>
      </c>
      <c r="O487" s="9">
        <f>((($M487/60)/60)/24)+DATE(1970,1,1)</f>
        <v>43667.208333333328</v>
      </c>
      <c r="P487" t="b">
        <v>0</v>
      </c>
      <c r="Q487" t="b">
        <v>0</v>
      </c>
      <c r="R487" t="s">
        <v>33</v>
      </c>
      <c r="S487" t="str">
        <f>_xlfn.TEXTBEFORE(R487,"/")</f>
        <v>theater</v>
      </c>
      <c r="T487" t="str">
        <f>_xlfn.TEXTAFTER(R487,"/")</f>
        <v>plays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$E488/$D488</f>
        <v>0.13500000000000001</v>
      </c>
      <c r="G488" t="s">
        <v>14</v>
      </c>
      <c r="H488">
        <v>21</v>
      </c>
      <c r="I488">
        <f>IF($E488 = 0, ROUND($I488 =0,0),ROUND($E488/$H488,2))</f>
        <v>33.43</v>
      </c>
      <c r="J488" t="s">
        <v>40</v>
      </c>
      <c r="K488" t="s">
        <v>41</v>
      </c>
      <c r="L488">
        <v>1520575200</v>
      </c>
      <c r="M488">
        <v>1521867600</v>
      </c>
      <c r="N488" s="9">
        <f>((($L488/60)/60)/24)+DATE(1970,1,1)</f>
        <v>43168.25</v>
      </c>
      <c r="O488" s="9">
        <f>((($M488/60)/60)/24)+DATE(1970,1,1)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_xlfn.TEXTBEFORE(R488,"/")</f>
        <v>publishing</v>
      </c>
      <c r="T488" t="str">
        <f>_xlfn.TEXTAFTER(R488,"/")</f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$E489/$D489</f>
        <v>1.7862556663644606</v>
      </c>
      <c r="G489" t="s">
        <v>20</v>
      </c>
      <c r="H489">
        <v>2346</v>
      </c>
      <c r="I489">
        <f>IF($E489 = 0, ROUND($I489 =0,0),ROUND($E489/$H489,2))</f>
        <v>83.98</v>
      </c>
      <c r="J489" t="s">
        <v>21</v>
      </c>
      <c r="K489" t="s">
        <v>22</v>
      </c>
      <c r="L489">
        <v>1492664400</v>
      </c>
      <c r="M489">
        <v>1495515600</v>
      </c>
      <c r="N489" s="9">
        <f>((($L489/60)/60)/24)+DATE(1970,1,1)</f>
        <v>42845.208333333328</v>
      </c>
      <c r="O489" s="9">
        <f>((($M489/60)/60)/24)+DATE(1970,1,1)</f>
        <v>42878.208333333328</v>
      </c>
      <c r="P489" t="b">
        <v>0</v>
      </c>
      <c r="Q489" t="b">
        <v>0</v>
      </c>
      <c r="R489" t="s">
        <v>33</v>
      </c>
      <c r="S489" t="str">
        <f>_xlfn.TEXTBEFORE(R489,"/")</f>
        <v>theater</v>
      </c>
      <c r="T489" t="str">
        <f>_xlfn.TEXTAFTER(R489,"/")</f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$E490/$D490</f>
        <v>2.2005660377358489</v>
      </c>
      <c r="G490" t="s">
        <v>20</v>
      </c>
      <c r="H490">
        <v>115</v>
      </c>
      <c r="I490">
        <f>IF($E490 = 0, ROUND($I490 =0,0),ROUND($E490/$H490,2))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9">
        <f>((($L490/60)/60)/24)+DATE(1970,1,1)</f>
        <v>42403.25</v>
      </c>
      <c r="O490" s="9">
        <f>((($M490/60)/60)/24)+DATE(1970,1,1)</f>
        <v>42420.25</v>
      </c>
      <c r="P490" t="b">
        <v>0</v>
      </c>
      <c r="Q490" t="b">
        <v>0</v>
      </c>
      <c r="R490" t="s">
        <v>33</v>
      </c>
      <c r="S490" t="str">
        <f>_xlfn.TEXTBEFORE(R490,"/")</f>
        <v>theater</v>
      </c>
      <c r="T490" t="str">
        <f>_xlfn.TEXTAFTER(R490,"/")</f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$E491/$D491</f>
        <v>1.015108695652174</v>
      </c>
      <c r="G491" t="s">
        <v>20</v>
      </c>
      <c r="H491">
        <v>85</v>
      </c>
      <c r="I491">
        <f>IF($E491 = 0, ROUND($I491 =0,0),ROUND($E491/$H491,2))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9">
        <f>((($L491/60)/60)/24)+DATE(1970,1,1)</f>
        <v>40406.208333333336</v>
      </c>
      <c r="O491" s="9">
        <f>((($M491/60)/60)/24)+DATE(1970,1,1)</f>
        <v>40411.208333333336</v>
      </c>
      <c r="P491" t="b">
        <v>0</v>
      </c>
      <c r="Q491" t="b">
        <v>0</v>
      </c>
      <c r="R491" t="s">
        <v>65</v>
      </c>
      <c r="S491" t="str">
        <f>_xlfn.TEXTBEFORE(R491,"/")</f>
        <v>technology</v>
      </c>
      <c r="T491" t="str">
        <f>_xlfn.TEXTAFTER(R491,"/")</f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$E492/$D492</f>
        <v>1.915</v>
      </c>
      <c r="G492" t="s">
        <v>20</v>
      </c>
      <c r="H492">
        <v>144</v>
      </c>
      <c r="I492">
        <f>IF($E492 = 0, ROUND($I492 =0,0),ROUND($E492/$H492,2))</f>
        <v>31.92</v>
      </c>
      <c r="J492" t="s">
        <v>21</v>
      </c>
      <c r="K492" t="s">
        <v>22</v>
      </c>
      <c r="L492">
        <v>1573970400</v>
      </c>
      <c r="M492">
        <v>1574575200</v>
      </c>
      <c r="N492" s="9">
        <f>((($L492/60)/60)/24)+DATE(1970,1,1)</f>
        <v>43786.25</v>
      </c>
      <c r="O492" s="9">
        <f>((($M492/60)/60)/24)+DATE(1970,1,1)</f>
        <v>43793.25</v>
      </c>
      <c r="P492" t="b">
        <v>0</v>
      </c>
      <c r="Q492" t="b">
        <v>0</v>
      </c>
      <c r="R492" t="s">
        <v>1029</v>
      </c>
      <c r="S492" t="str">
        <f>_xlfn.TEXTBEFORE(R492,"/")</f>
        <v>journalism</v>
      </c>
      <c r="T492" t="str">
        <f>_xlfn.TEXTAFTER(R492,"/")</f>
        <v>audio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$E493/$D493</f>
        <v>3.0534683098591549</v>
      </c>
      <c r="G493" t="s">
        <v>20</v>
      </c>
      <c r="H493">
        <v>2443</v>
      </c>
      <c r="I493">
        <f>IF($E493 = 0, ROUND($I493 =0,0),ROUND($E493/$H493,2))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9">
        <f>((($L493/60)/60)/24)+DATE(1970,1,1)</f>
        <v>41456.208333333336</v>
      </c>
      <c r="O493" s="9">
        <f>((($M493/60)/60)/24)+DATE(1970,1,1)</f>
        <v>41482.208333333336</v>
      </c>
      <c r="P493" t="b">
        <v>0</v>
      </c>
      <c r="Q493" t="b">
        <v>1</v>
      </c>
      <c r="R493" t="s">
        <v>17</v>
      </c>
      <c r="S493" t="str">
        <f>_xlfn.TEXTBEFORE(R493,"/")</f>
        <v>food</v>
      </c>
      <c r="T493" t="str">
        <f>_xlfn.TEXTAFTER(R493,"/")</f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$E494/$D494</f>
        <v>0.23995287958115183</v>
      </c>
      <c r="G494" t="s">
        <v>74</v>
      </c>
      <c r="H494">
        <v>595</v>
      </c>
      <c r="I494">
        <f>IF($E494 = 0, ROUND($I494 =0,0),ROUND($E494/$H494,2))</f>
        <v>77.03</v>
      </c>
      <c r="J494" t="s">
        <v>21</v>
      </c>
      <c r="K494" t="s">
        <v>22</v>
      </c>
      <c r="L494">
        <v>1275886800</v>
      </c>
      <c r="M494">
        <v>1278910800</v>
      </c>
      <c r="N494" s="9">
        <f>((($L494/60)/60)/24)+DATE(1970,1,1)</f>
        <v>40336.208333333336</v>
      </c>
      <c r="O494" s="9">
        <f>((($M494/60)/60)/24)+DATE(1970,1,1)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_xlfn.TEXTBEFORE(R494,"/")</f>
        <v>film &amp; video</v>
      </c>
      <c r="T494" t="str">
        <f>_xlfn.TEXTAFTER(R494,"/")</f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$E495/$D495</f>
        <v>7.2377777777777776</v>
      </c>
      <c r="G495" t="s">
        <v>20</v>
      </c>
      <c r="H495">
        <v>64</v>
      </c>
      <c r="I495">
        <f>IF($E495 = 0, ROUND($I495 =0,0),ROUND($E495/$H495,2))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9">
        <f>((($L495/60)/60)/24)+DATE(1970,1,1)</f>
        <v>43645.208333333328</v>
      </c>
      <c r="O495" s="9">
        <f>((($M495/60)/60)/24)+DATE(1970,1,1)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_xlfn.TEXTBEFORE(R495,"/")</f>
        <v>photography</v>
      </c>
      <c r="T495" t="str">
        <f>_xlfn.TEXTAFTER(R495,"/")</f>
        <v>photography books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$E496/$D496</f>
        <v>5.4736000000000002</v>
      </c>
      <c r="G496" t="s">
        <v>20</v>
      </c>
      <c r="H496">
        <v>268</v>
      </c>
      <c r="I496">
        <f>IF($E496 = 0, ROUND($I496 =0,0),ROUND($E496/$H496,2))</f>
        <v>51.06</v>
      </c>
      <c r="J496" t="s">
        <v>21</v>
      </c>
      <c r="K496" t="s">
        <v>22</v>
      </c>
      <c r="L496">
        <v>1332392400</v>
      </c>
      <c r="M496">
        <v>1332478800</v>
      </c>
      <c r="N496" s="9">
        <f>((($L496/60)/60)/24)+DATE(1970,1,1)</f>
        <v>40990.208333333336</v>
      </c>
      <c r="O496" s="9">
        <f>((($M496/60)/60)/24)+DATE(1970,1,1)</f>
        <v>40991.208333333336</v>
      </c>
      <c r="P496" t="b">
        <v>0</v>
      </c>
      <c r="Q496" t="b">
        <v>0</v>
      </c>
      <c r="R496" t="s">
        <v>65</v>
      </c>
      <c r="S496" t="str">
        <f>_xlfn.TEXTBEFORE(R496,"/")</f>
        <v>technology</v>
      </c>
      <c r="T496" t="str">
        <f>_xlfn.TEXTAFTER(R496,"/")</f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$E497/$D497</f>
        <v>4.1449999999999996</v>
      </c>
      <c r="G497" t="s">
        <v>20</v>
      </c>
      <c r="H497">
        <v>195</v>
      </c>
      <c r="I497">
        <f>IF($E497 = 0, ROUND($I497 =0,0),ROUND($E497/$H497,2))</f>
        <v>68.02</v>
      </c>
      <c r="J497" t="s">
        <v>36</v>
      </c>
      <c r="K497" t="s">
        <v>37</v>
      </c>
      <c r="L497">
        <v>1402376400</v>
      </c>
      <c r="M497">
        <v>1402722000</v>
      </c>
      <c r="N497" s="9">
        <f>((($L497/60)/60)/24)+DATE(1970,1,1)</f>
        <v>41800.208333333336</v>
      </c>
      <c r="O497" s="9">
        <f>((($M497/60)/60)/24)+DATE(1970,1,1)</f>
        <v>41804.208333333336</v>
      </c>
      <c r="P497" t="b">
        <v>0</v>
      </c>
      <c r="Q497" t="b">
        <v>0</v>
      </c>
      <c r="R497" t="s">
        <v>33</v>
      </c>
      <c r="S497" t="str">
        <f>_xlfn.TEXTBEFORE(R497,"/")</f>
        <v>theater</v>
      </c>
      <c r="T497" t="str">
        <f>_xlfn.TEXTAFTER(R497,"/")</f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$E498/$D498</f>
        <v>9.0696409140369975E-3</v>
      </c>
      <c r="G498" t="s">
        <v>14</v>
      </c>
      <c r="H498">
        <v>54</v>
      </c>
      <c r="I498">
        <f>IF($E498 = 0, ROUND($I498 =0,0),ROUND($E498/$H498,2))</f>
        <v>30.87</v>
      </c>
      <c r="J498" t="s">
        <v>21</v>
      </c>
      <c r="K498" t="s">
        <v>22</v>
      </c>
      <c r="L498">
        <v>1495342800</v>
      </c>
      <c r="M498">
        <v>1496811600</v>
      </c>
      <c r="N498" s="9">
        <f>((($L498/60)/60)/24)+DATE(1970,1,1)</f>
        <v>42876.208333333328</v>
      </c>
      <c r="O498" s="9">
        <f>((($M498/60)/60)/24)+DATE(1970,1,1)</f>
        <v>42893.208333333328</v>
      </c>
      <c r="P498" t="b">
        <v>0</v>
      </c>
      <c r="Q498" t="b">
        <v>0</v>
      </c>
      <c r="R498" t="s">
        <v>71</v>
      </c>
      <c r="S498" t="str">
        <f>_xlfn.TEXTBEFORE(R498,"/")</f>
        <v>film &amp; video</v>
      </c>
      <c r="T498" t="str">
        <f>_xlfn.TEXTAFTER(R498,"/")</f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$E499/$D499</f>
        <v>0.34173469387755101</v>
      </c>
      <c r="G499" t="s">
        <v>14</v>
      </c>
      <c r="H499">
        <v>120</v>
      </c>
      <c r="I499">
        <f>IF($E499 = 0, ROUND($I499 =0,0),ROUND($E499/$H499,2))</f>
        <v>27.91</v>
      </c>
      <c r="J499" t="s">
        <v>21</v>
      </c>
      <c r="K499" t="s">
        <v>22</v>
      </c>
      <c r="L499">
        <v>1482213600</v>
      </c>
      <c r="M499">
        <v>1482213600</v>
      </c>
      <c r="N499" s="9">
        <f>((($L499/60)/60)/24)+DATE(1970,1,1)</f>
        <v>42724.25</v>
      </c>
      <c r="O499" s="9">
        <f>((($M499/60)/60)/24)+DATE(1970,1,1)</f>
        <v>42724.25</v>
      </c>
      <c r="P499" t="b">
        <v>0</v>
      </c>
      <c r="Q499" t="b">
        <v>1</v>
      </c>
      <c r="R499" t="s">
        <v>65</v>
      </c>
      <c r="S499" t="str">
        <f>_xlfn.TEXTBEFORE(R499,"/")</f>
        <v>technology</v>
      </c>
      <c r="T499" t="str">
        <f>_xlfn.TEXTAFTER(R499,"/")</f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$E500/$D500</f>
        <v>0.239488107549121</v>
      </c>
      <c r="G500" t="s">
        <v>14</v>
      </c>
      <c r="H500">
        <v>579</v>
      </c>
      <c r="I500">
        <f>IF($E500 = 0, ROUND($I500 =0,0),ROUND($E500/$H500,2))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9">
        <f>((($L500/60)/60)/24)+DATE(1970,1,1)</f>
        <v>42005.25</v>
      </c>
      <c r="O500" s="9">
        <f>((($M500/60)/60)/24)+DATE(1970,1,1)</f>
        <v>42007.25</v>
      </c>
      <c r="P500" t="b">
        <v>0</v>
      </c>
      <c r="Q500" t="b">
        <v>0</v>
      </c>
      <c r="R500" t="s">
        <v>28</v>
      </c>
      <c r="S500" t="str">
        <f>_xlfn.TEXTBEFORE(R500,"/")</f>
        <v>technology</v>
      </c>
      <c r="T500" t="str">
        <f>_xlfn.TEXTAFTER(R500,"/")</f>
        <v>web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$E501/$D501</f>
        <v>0.48072649572649573</v>
      </c>
      <c r="G501" t="s">
        <v>14</v>
      </c>
      <c r="H501">
        <v>2072</v>
      </c>
      <c r="I501">
        <f>IF($E501 = 0, ROUND($I501 =0,0),ROUND($E501/$H501,2))</f>
        <v>38</v>
      </c>
      <c r="J501" t="s">
        <v>21</v>
      </c>
      <c r="K501" t="s">
        <v>22</v>
      </c>
      <c r="L501">
        <v>1458018000</v>
      </c>
      <c r="M501">
        <v>1458450000</v>
      </c>
      <c r="N501" s="9">
        <f>((($L501/60)/60)/24)+DATE(1970,1,1)</f>
        <v>42444.208333333328</v>
      </c>
      <c r="O501" s="9">
        <f>((($M501/60)/60)/24)+DATE(1970,1,1)</f>
        <v>42449.208333333328</v>
      </c>
      <c r="P501" t="b">
        <v>0</v>
      </c>
      <c r="Q501" t="b">
        <v>1</v>
      </c>
      <c r="R501" t="s">
        <v>42</v>
      </c>
      <c r="S501" t="str">
        <f>_xlfn.TEXTBEFORE(R501,"/")</f>
        <v>film &amp; video</v>
      </c>
      <c r="T501" t="str">
        <f>_xlfn.TEXTAFTER(R501,"/")</f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$E502/$D502</f>
        <v>0</v>
      </c>
      <c r="G502" t="s">
        <v>14</v>
      </c>
      <c r="H502">
        <v>0</v>
      </c>
      <c r="I502">
        <f ca="1">IF($E502 = 0, ROUND($I502 =0,0),ROUND($E502/$H502,2))</f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>((($L502/60)/60)/24)+DATE(1970,1,1)</f>
        <v>41395.208333333336</v>
      </c>
      <c r="O502" s="9">
        <f>((($M502/60)/60)/24)+DATE(1970,1,1)</f>
        <v>41423.208333333336</v>
      </c>
      <c r="P502" t="b">
        <v>0</v>
      </c>
      <c r="Q502" t="b">
        <v>1</v>
      </c>
      <c r="R502" t="s">
        <v>33</v>
      </c>
      <c r="S502" t="str">
        <f>_xlfn.TEXTBEFORE(R502,"/")</f>
        <v>theater</v>
      </c>
      <c r="T502" t="str">
        <f>_xlfn.TEXTAFTER(R502,"/")</f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$E503/$D503</f>
        <v>0.70145182291666663</v>
      </c>
      <c r="G503" t="s">
        <v>14</v>
      </c>
      <c r="H503">
        <v>1796</v>
      </c>
      <c r="I503">
        <f>IF($E503 = 0, ROUND($I503 =0,0),ROUND($E503/$H503,2))</f>
        <v>59.99</v>
      </c>
      <c r="J503" t="s">
        <v>21</v>
      </c>
      <c r="K503" t="s">
        <v>22</v>
      </c>
      <c r="L503">
        <v>1363064400</v>
      </c>
      <c r="M503">
        <v>1363237200</v>
      </c>
      <c r="N503" s="9">
        <f>((($L503/60)/60)/24)+DATE(1970,1,1)</f>
        <v>41345.208333333336</v>
      </c>
      <c r="O503" s="9">
        <f>((($M503/60)/60)/24)+DATE(1970,1,1)</f>
        <v>41347.208333333336</v>
      </c>
      <c r="P503" t="b">
        <v>0</v>
      </c>
      <c r="Q503" t="b">
        <v>0</v>
      </c>
      <c r="R503" t="s">
        <v>42</v>
      </c>
      <c r="S503" t="str">
        <f>_xlfn.TEXTBEFORE(R503,"/")</f>
        <v>film &amp; video</v>
      </c>
      <c r="T503" t="str">
        <f>_xlfn.TEXTAFTER(R503,"/")</f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$E504/$D504</f>
        <v>5.2992307692307694</v>
      </c>
      <c r="G504" t="s">
        <v>20</v>
      </c>
      <c r="H504">
        <v>186</v>
      </c>
      <c r="I504">
        <f>IF($E504 = 0, ROUND($I504 =0,0),ROUND($E504/$H504,2))</f>
        <v>37.04</v>
      </c>
      <c r="J504" t="s">
        <v>26</v>
      </c>
      <c r="K504" t="s">
        <v>27</v>
      </c>
      <c r="L504">
        <v>1343365200</v>
      </c>
      <c r="M504">
        <v>1345870800</v>
      </c>
      <c r="N504" s="9">
        <f>((($L504/60)/60)/24)+DATE(1970,1,1)</f>
        <v>41117.208333333336</v>
      </c>
      <c r="O504" s="9">
        <f>((($M504/60)/60)/24)+DATE(1970,1,1)</f>
        <v>41146.208333333336</v>
      </c>
      <c r="P504" t="b">
        <v>0</v>
      </c>
      <c r="Q504" t="b">
        <v>1</v>
      </c>
      <c r="R504" t="s">
        <v>89</v>
      </c>
      <c r="S504" t="str">
        <f>_xlfn.TEXTBEFORE(R504,"/")</f>
        <v>games</v>
      </c>
      <c r="T504" t="str">
        <f>_xlfn.TEXTAFTER(R504,"/")</f>
        <v>video games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$E505/$D505</f>
        <v>1.8032549019607844</v>
      </c>
      <c r="G505" t="s">
        <v>20</v>
      </c>
      <c r="H505">
        <v>460</v>
      </c>
      <c r="I505">
        <f>IF($E505 = 0, ROUND($I505 =0,0),ROUND($E505/$H505,2))</f>
        <v>99.96</v>
      </c>
      <c r="J505" t="s">
        <v>21</v>
      </c>
      <c r="K505" t="s">
        <v>22</v>
      </c>
      <c r="L505">
        <v>1435726800</v>
      </c>
      <c r="M505">
        <v>1437454800</v>
      </c>
      <c r="N505" s="9">
        <f>((($L505/60)/60)/24)+DATE(1970,1,1)</f>
        <v>42186.208333333328</v>
      </c>
      <c r="O505" s="9">
        <f>((($M505/60)/60)/24)+DATE(1970,1,1)</f>
        <v>42206.208333333328</v>
      </c>
      <c r="P505" t="b">
        <v>0</v>
      </c>
      <c r="Q505" t="b">
        <v>0</v>
      </c>
      <c r="R505" t="s">
        <v>53</v>
      </c>
      <c r="S505" t="str">
        <f>_xlfn.TEXTBEFORE(R505,"/")</f>
        <v>film &amp; video</v>
      </c>
      <c r="T505" t="str">
        <f>_xlfn.TEXTAFTER(R505,"/")</f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$E506/$D506</f>
        <v>0.92320000000000002</v>
      </c>
      <c r="G506" t="s">
        <v>14</v>
      </c>
      <c r="H506">
        <v>62</v>
      </c>
      <c r="I506">
        <f>IF($E506 = 0, ROUND($I506 =0,0),ROUND($E506/$H506,2))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9">
        <f>((($L506/60)/60)/24)+DATE(1970,1,1)</f>
        <v>42142.208333333328</v>
      </c>
      <c r="O506" s="9">
        <f>((($M506/60)/60)/24)+DATE(1970,1,1)</f>
        <v>42143.208333333328</v>
      </c>
      <c r="P506" t="b">
        <v>0</v>
      </c>
      <c r="Q506" t="b">
        <v>0</v>
      </c>
      <c r="R506" t="s">
        <v>23</v>
      </c>
      <c r="S506" t="str">
        <f>_xlfn.TEXTBEFORE(R506,"/")</f>
        <v>music</v>
      </c>
      <c r="T506" t="str">
        <f>_xlfn.TEXTAFTER(R506,"/")</f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$E507/$D507</f>
        <v>0.13901001112347053</v>
      </c>
      <c r="G507" t="s">
        <v>14</v>
      </c>
      <c r="H507">
        <v>347</v>
      </c>
      <c r="I507">
        <f>IF($E507 = 0, ROUND($I507 =0,0),ROUND($E507/$H507,2))</f>
        <v>36.01</v>
      </c>
      <c r="J507" t="s">
        <v>21</v>
      </c>
      <c r="K507" t="s">
        <v>22</v>
      </c>
      <c r="L507">
        <v>1362722400</v>
      </c>
      <c r="M507">
        <v>1366347600</v>
      </c>
      <c r="N507" s="9">
        <f>((($L507/60)/60)/24)+DATE(1970,1,1)</f>
        <v>41341.25</v>
      </c>
      <c r="O507" s="9">
        <f>((($M507/60)/60)/24)+DATE(1970,1,1)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_xlfn.TEXTBEFORE(R507,"/")</f>
        <v>publishing</v>
      </c>
      <c r="T507" t="str">
        <f>_xlfn.TEXTAFTER(R507,"/")</f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$E508/$D508</f>
        <v>9.2707777777777771</v>
      </c>
      <c r="G508" t="s">
        <v>20</v>
      </c>
      <c r="H508">
        <v>2528</v>
      </c>
      <c r="I508">
        <f>IF($E508 = 0, ROUND($I508 =0,0),ROUND($E508/$H508,2))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9">
        <f>((($L508/60)/60)/24)+DATE(1970,1,1)</f>
        <v>43062.25</v>
      </c>
      <c r="O508" s="9">
        <f>((($M508/60)/60)/24)+DATE(1970,1,1)</f>
        <v>43079.25</v>
      </c>
      <c r="P508" t="b">
        <v>0</v>
      </c>
      <c r="Q508" t="b">
        <v>1</v>
      </c>
      <c r="R508" t="s">
        <v>33</v>
      </c>
      <c r="S508" t="str">
        <f>_xlfn.TEXTBEFORE(R508,"/")</f>
        <v>theater</v>
      </c>
      <c r="T508" t="str">
        <f>_xlfn.TEXTAFTER(R508,"/")</f>
        <v>plays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$E509/$D509</f>
        <v>0.39857142857142858</v>
      </c>
      <c r="G509" t="s">
        <v>14</v>
      </c>
      <c r="H509">
        <v>19</v>
      </c>
      <c r="I509">
        <f>IF($E509 = 0, ROUND($I509 =0,0),ROUND($E509/$H509,2))</f>
        <v>44.05</v>
      </c>
      <c r="J509" t="s">
        <v>21</v>
      </c>
      <c r="K509" t="s">
        <v>22</v>
      </c>
      <c r="L509">
        <v>1365483600</v>
      </c>
      <c r="M509">
        <v>1369717200</v>
      </c>
      <c r="N509" s="9">
        <f>((($L509/60)/60)/24)+DATE(1970,1,1)</f>
        <v>41373.208333333336</v>
      </c>
      <c r="O509" s="9">
        <f>((($M509/60)/60)/24)+DATE(1970,1,1)</f>
        <v>41422.208333333336</v>
      </c>
      <c r="P509" t="b">
        <v>0</v>
      </c>
      <c r="Q509" t="b">
        <v>1</v>
      </c>
      <c r="R509" t="s">
        <v>28</v>
      </c>
      <c r="S509" t="str">
        <f>_xlfn.TEXTBEFORE(R509,"/")</f>
        <v>technology</v>
      </c>
      <c r="T509" t="str">
        <f>_xlfn.TEXTAFTER(R509,"/")</f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$E510/$D510</f>
        <v>1.1222929936305732</v>
      </c>
      <c r="G510" t="s">
        <v>20</v>
      </c>
      <c r="H510">
        <v>3657</v>
      </c>
      <c r="I510">
        <f>IF($E510 = 0, ROUND($I510 =0,0),ROUND($E510/$H510,2))</f>
        <v>53</v>
      </c>
      <c r="J510" t="s">
        <v>21</v>
      </c>
      <c r="K510" t="s">
        <v>22</v>
      </c>
      <c r="L510">
        <v>1532840400</v>
      </c>
      <c r="M510">
        <v>1534654800</v>
      </c>
      <c r="N510" s="9">
        <f>((($L510/60)/60)/24)+DATE(1970,1,1)</f>
        <v>43310.208333333328</v>
      </c>
      <c r="O510" s="9">
        <f>((($M510/60)/60)/24)+DATE(1970,1,1)</f>
        <v>43331.208333333328</v>
      </c>
      <c r="P510" t="b">
        <v>0</v>
      </c>
      <c r="Q510" t="b">
        <v>0</v>
      </c>
      <c r="R510" t="s">
        <v>33</v>
      </c>
      <c r="S510" t="str">
        <f>_xlfn.TEXTBEFORE(R510,"/")</f>
        <v>theater</v>
      </c>
      <c r="T510" t="str">
        <f>_xlfn.TEXTAFTER(R510,"/")</f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$E511/$D511</f>
        <v>0.70925816023738875</v>
      </c>
      <c r="G511" t="s">
        <v>14</v>
      </c>
      <c r="H511">
        <v>1258</v>
      </c>
      <c r="I511">
        <f>IF($E511 = 0, ROUND($I511 =0,0),ROUND($E511/$H511,2))</f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((($L511/60)/60)/24)+DATE(1970,1,1)</f>
        <v>41034.208333333336</v>
      </c>
      <c r="O511" s="9">
        <f>((($M511/60)/60)/24)+DATE(1970,1,1)</f>
        <v>41044.208333333336</v>
      </c>
      <c r="P511" t="b">
        <v>0</v>
      </c>
      <c r="Q511" t="b">
        <v>0</v>
      </c>
      <c r="R511" t="s">
        <v>33</v>
      </c>
      <c r="S511" t="str">
        <f>_xlfn.TEXTBEFORE(R511,"/")</f>
        <v>theater</v>
      </c>
      <c r="T511" t="str">
        <f>_xlfn.TEXTAFTER(R511,"/")</f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$E512/$D512</f>
        <v>1.1908974358974358</v>
      </c>
      <c r="G512" t="s">
        <v>20</v>
      </c>
      <c r="H512">
        <v>131</v>
      </c>
      <c r="I512">
        <f>IF($E512 = 0, ROUND($I512 =0,0),ROUND($E512/$H512,2))</f>
        <v>70.91</v>
      </c>
      <c r="J512" t="s">
        <v>26</v>
      </c>
      <c r="K512" t="s">
        <v>27</v>
      </c>
      <c r="L512">
        <v>1527742800</v>
      </c>
      <c r="M512">
        <v>1529816400</v>
      </c>
      <c r="N512" s="9">
        <f>((($L512/60)/60)/24)+DATE(1970,1,1)</f>
        <v>43251.208333333328</v>
      </c>
      <c r="O512" s="9">
        <f>((($M512/60)/60)/24)+DATE(1970,1,1)</f>
        <v>43275.208333333328</v>
      </c>
      <c r="P512" t="b">
        <v>0</v>
      </c>
      <c r="Q512" t="b">
        <v>0</v>
      </c>
      <c r="R512" t="s">
        <v>53</v>
      </c>
      <c r="S512" t="str">
        <f>_xlfn.TEXTBEFORE(R512,"/")</f>
        <v>film &amp; video</v>
      </c>
      <c r="T512" t="str">
        <f>_xlfn.TEXTAFTER(R512,"/")</f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$E513/$D513</f>
        <v>0.24017591339648173</v>
      </c>
      <c r="G513" t="s">
        <v>14</v>
      </c>
      <c r="H513">
        <v>362</v>
      </c>
      <c r="I513">
        <f>IF($E513 = 0, ROUND($I513 =0,0),ROUND($E513/$H513,2))</f>
        <v>98.06</v>
      </c>
      <c r="J513" t="s">
        <v>21</v>
      </c>
      <c r="K513" t="s">
        <v>22</v>
      </c>
      <c r="L513">
        <v>1564030800</v>
      </c>
      <c r="M513">
        <v>1564894800</v>
      </c>
      <c r="N513" s="9">
        <f>((($L513/60)/60)/24)+DATE(1970,1,1)</f>
        <v>43671.208333333328</v>
      </c>
      <c r="O513" s="9">
        <f>((($M513/60)/60)/24)+DATE(1970,1,1)</f>
        <v>43681.208333333328</v>
      </c>
      <c r="P513" t="b">
        <v>0</v>
      </c>
      <c r="Q513" t="b">
        <v>0</v>
      </c>
      <c r="R513" t="s">
        <v>33</v>
      </c>
      <c r="S513" t="str">
        <f>_xlfn.TEXTBEFORE(R513,"/")</f>
        <v>theater</v>
      </c>
      <c r="T513" t="str">
        <f>_xlfn.TEXTAFTER(R513,"/")</f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$E514/$D514</f>
        <v>1.3931868131868133</v>
      </c>
      <c r="G514" t="s">
        <v>20</v>
      </c>
      <c r="H514">
        <v>239</v>
      </c>
      <c r="I514">
        <f>IF($E514 = 0, ROUND($I514 =0,0),ROUND($E514/$H514,2))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9">
        <f>((($L514/60)/60)/24)+DATE(1970,1,1)</f>
        <v>41825.208333333336</v>
      </c>
      <c r="O514" s="9">
        <f>((($M514/60)/60)/24)+DATE(1970,1,1)</f>
        <v>41826.208333333336</v>
      </c>
      <c r="P514" t="b">
        <v>0</v>
      </c>
      <c r="Q514" t="b">
        <v>1</v>
      </c>
      <c r="R514" t="s">
        <v>89</v>
      </c>
      <c r="S514" t="str">
        <f>_xlfn.TEXTBEFORE(R514,"/")</f>
        <v>games</v>
      </c>
      <c r="T514" t="str">
        <f>_xlfn.TEXTAFTER(R514,"/")</f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$E515/$D515</f>
        <v>0.39277108433734942</v>
      </c>
      <c r="G515" t="s">
        <v>74</v>
      </c>
      <c r="H515">
        <v>35</v>
      </c>
      <c r="I515">
        <f>IF($E515 = 0, ROUND($I515 =0,0),ROUND($E515/$H515,2))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9">
        <f>((($L515/60)/60)/24)+DATE(1970,1,1)</f>
        <v>40430.208333333336</v>
      </c>
      <c r="O515" s="9">
        <f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_xlfn.TEXTBEFORE(R515,"/")</f>
        <v>film &amp; video</v>
      </c>
      <c r="T515" t="str">
        <f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$E516/$D516</f>
        <v>0.22439077144917088</v>
      </c>
      <c r="G516" t="s">
        <v>74</v>
      </c>
      <c r="H516">
        <v>528</v>
      </c>
      <c r="I516">
        <f>IF($E516 = 0, ROUND($I516 =0,0),ROUND($E516/$H516,2))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9">
        <f>((($L516/60)/60)/24)+DATE(1970,1,1)</f>
        <v>41614.25</v>
      </c>
      <c r="O516" s="9">
        <f>((($M516/60)/60)/24)+DATE(1970,1,1)</f>
        <v>41619.25</v>
      </c>
      <c r="P516" t="b">
        <v>0</v>
      </c>
      <c r="Q516" t="b">
        <v>1</v>
      </c>
      <c r="R516" t="s">
        <v>23</v>
      </c>
      <c r="S516" t="str">
        <f>_xlfn.TEXTBEFORE(R516,"/")</f>
        <v>music</v>
      </c>
      <c r="T516" t="str">
        <f>_xlfn.TEXTAFTER(R516,"/")</f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$E517/$D517</f>
        <v>0.55779069767441858</v>
      </c>
      <c r="G517" t="s">
        <v>14</v>
      </c>
      <c r="H517">
        <v>133</v>
      </c>
      <c r="I517">
        <f>IF($E517 = 0, ROUND($I517 =0,0),ROUND($E517/$H517,2))</f>
        <v>36.07</v>
      </c>
      <c r="J517" t="s">
        <v>15</v>
      </c>
      <c r="K517" t="s">
        <v>16</v>
      </c>
      <c r="L517">
        <v>1324620000</v>
      </c>
      <c r="M517">
        <v>1324792800</v>
      </c>
      <c r="N517" s="9">
        <f>((($L517/60)/60)/24)+DATE(1970,1,1)</f>
        <v>40900.25</v>
      </c>
      <c r="O517" s="9">
        <f>((($M517/60)/60)/24)+DATE(1970,1,1)</f>
        <v>40902.25</v>
      </c>
      <c r="P517" t="b">
        <v>0</v>
      </c>
      <c r="Q517" t="b">
        <v>1</v>
      </c>
      <c r="R517" t="s">
        <v>33</v>
      </c>
      <c r="S517" t="str">
        <f>_xlfn.TEXTBEFORE(R517,"/")</f>
        <v>theater</v>
      </c>
      <c r="T517" t="str">
        <f>_xlfn.TEXTAFTER(R517,"/")</f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$E518/$D518</f>
        <v>0.42523125996810207</v>
      </c>
      <c r="G518" t="s">
        <v>14</v>
      </c>
      <c r="H518">
        <v>846</v>
      </c>
      <c r="I518">
        <f>IF($E518 = 0, ROUND($I518 =0,0),ROUND($E518/$H518,2))</f>
        <v>63.03</v>
      </c>
      <c r="J518" t="s">
        <v>21</v>
      </c>
      <c r="K518" t="s">
        <v>22</v>
      </c>
      <c r="L518">
        <v>1281070800</v>
      </c>
      <c r="M518">
        <v>1284354000</v>
      </c>
      <c r="N518" s="9">
        <f>((($L518/60)/60)/24)+DATE(1970,1,1)</f>
        <v>40396.208333333336</v>
      </c>
      <c r="O518" s="9">
        <f>((($M518/60)/60)/24)+DATE(1970,1,1)</f>
        <v>40434.208333333336</v>
      </c>
      <c r="P518" t="b">
        <v>0</v>
      </c>
      <c r="Q518" t="b">
        <v>0</v>
      </c>
      <c r="R518" t="s">
        <v>68</v>
      </c>
      <c r="S518" t="str">
        <f>_xlfn.TEXTBEFORE(R518,"/")</f>
        <v>publishing</v>
      </c>
      <c r="T518" t="str">
        <f>_xlfn.TEXTAFTER(R518,"/")</f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$E519/$D519</f>
        <v>1.1200000000000001</v>
      </c>
      <c r="G519" t="s">
        <v>20</v>
      </c>
      <c r="H519">
        <v>78</v>
      </c>
      <c r="I519">
        <f>IF($E519 = 0, ROUND($I519 =0,0),ROUND($E519/$H519,2))</f>
        <v>84.72</v>
      </c>
      <c r="J519" t="s">
        <v>21</v>
      </c>
      <c r="K519" t="s">
        <v>22</v>
      </c>
      <c r="L519">
        <v>1493960400</v>
      </c>
      <c r="M519">
        <v>1494392400</v>
      </c>
      <c r="N519" s="9">
        <f>((($L519/60)/60)/24)+DATE(1970,1,1)</f>
        <v>42860.208333333328</v>
      </c>
      <c r="O519" s="9">
        <f>((($M519/60)/60)/24)+DATE(1970,1,1)</f>
        <v>42865.208333333328</v>
      </c>
      <c r="P519" t="b">
        <v>0</v>
      </c>
      <c r="Q519" t="b">
        <v>0</v>
      </c>
      <c r="R519" t="s">
        <v>17</v>
      </c>
      <c r="S519" t="str">
        <f>_xlfn.TEXTBEFORE(R519,"/")</f>
        <v>food</v>
      </c>
      <c r="T519" t="str">
        <f>_xlfn.TEXTAFTER(R519,"/")</f>
        <v>food trucks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$E520/$D520</f>
        <v>7.0681818181818179E-2</v>
      </c>
      <c r="G520" t="s">
        <v>14</v>
      </c>
      <c r="H520">
        <v>10</v>
      </c>
      <c r="I520">
        <f>IF($E520 = 0, ROUND($I520 =0,0),ROUND($E520/$H520,2))</f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((($L520/60)/60)/24)+DATE(1970,1,1)</f>
        <v>43154.25</v>
      </c>
      <c r="O520" s="9">
        <f>((($M520/60)/60)/24)+DATE(1970,1,1)</f>
        <v>43156.25</v>
      </c>
      <c r="P520" t="b">
        <v>0</v>
      </c>
      <c r="Q520" t="b">
        <v>1</v>
      </c>
      <c r="R520" t="s">
        <v>71</v>
      </c>
      <c r="S520" t="str">
        <f>_xlfn.TEXTBEFORE(R520,"/")</f>
        <v>film &amp; video</v>
      </c>
      <c r="T520" t="str">
        <f>_xlfn.TEXTAFTER(R520,"/")</f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$E521/$D521</f>
        <v>1.0174563871693867</v>
      </c>
      <c r="G521" t="s">
        <v>20</v>
      </c>
      <c r="H521">
        <v>1773</v>
      </c>
      <c r="I521">
        <f>IF($E521 = 0, ROUND($I521 =0,0),ROUND($E521/$H521,2))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9">
        <f>((($L521/60)/60)/24)+DATE(1970,1,1)</f>
        <v>42012.25</v>
      </c>
      <c r="O521" s="9">
        <f>((($M521/60)/60)/24)+DATE(1970,1,1)</f>
        <v>42026.25</v>
      </c>
      <c r="P521" t="b">
        <v>0</v>
      </c>
      <c r="Q521" t="b">
        <v>1</v>
      </c>
      <c r="R521" t="s">
        <v>23</v>
      </c>
      <c r="S521" t="str">
        <f>_xlfn.TEXTBEFORE(R521,"/")</f>
        <v>music</v>
      </c>
      <c r="T521" t="str">
        <f>_xlfn.TEXTAFTER(R521,"/")</f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$E522/$D522</f>
        <v>4.2575000000000003</v>
      </c>
      <c r="G522" t="s">
        <v>20</v>
      </c>
      <c r="H522">
        <v>32</v>
      </c>
      <c r="I522">
        <f>IF($E522 = 0, ROUND($I522 =0,0),ROUND($E522/$H522,2))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9">
        <f>((($L522/60)/60)/24)+DATE(1970,1,1)</f>
        <v>43574.208333333328</v>
      </c>
      <c r="O522" s="9">
        <f>((($M522/60)/60)/24)+DATE(1970,1,1)</f>
        <v>43577.208333333328</v>
      </c>
      <c r="P522" t="b">
        <v>0</v>
      </c>
      <c r="Q522" t="b">
        <v>0</v>
      </c>
      <c r="R522" t="s">
        <v>33</v>
      </c>
      <c r="S522" t="str">
        <f>_xlfn.TEXTBEFORE(R522,"/")</f>
        <v>theater</v>
      </c>
      <c r="T522" t="str">
        <f>_xlfn.TEXTAFTER(R522,"/")</f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$E523/$D523</f>
        <v>1.4553947368421052</v>
      </c>
      <c r="G523" t="s">
        <v>20</v>
      </c>
      <c r="H523">
        <v>369</v>
      </c>
      <c r="I523">
        <f>IF($E523 = 0, ROUND($I523 =0,0),ROUND($E523/$H523,2))</f>
        <v>29.98</v>
      </c>
      <c r="J523" t="s">
        <v>21</v>
      </c>
      <c r="K523" t="s">
        <v>22</v>
      </c>
      <c r="L523">
        <v>1471928400</v>
      </c>
      <c r="M523">
        <v>1472446800</v>
      </c>
      <c r="N523" s="9">
        <f>((($L523/60)/60)/24)+DATE(1970,1,1)</f>
        <v>42605.208333333328</v>
      </c>
      <c r="O523" s="9">
        <f>((($M523/60)/60)/24)+DATE(1970,1,1)</f>
        <v>42611.208333333328</v>
      </c>
      <c r="P523" t="b">
        <v>0</v>
      </c>
      <c r="Q523" t="b">
        <v>1</v>
      </c>
      <c r="R523" t="s">
        <v>53</v>
      </c>
      <c r="S523" t="str">
        <f>_xlfn.TEXTBEFORE(R523,"/")</f>
        <v>film &amp; video</v>
      </c>
      <c r="T523" t="str">
        <f>_xlfn.TEXTAFTER(R523,"/")</f>
        <v>drama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$E524/$D524</f>
        <v>0.32453465346534655</v>
      </c>
      <c r="G524" t="s">
        <v>14</v>
      </c>
      <c r="H524">
        <v>191</v>
      </c>
      <c r="I524">
        <f>IF($E524 = 0, ROUND($I524 =0,0),ROUND($E524/$H524,2))</f>
        <v>85.81</v>
      </c>
      <c r="J524" t="s">
        <v>21</v>
      </c>
      <c r="K524" t="s">
        <v>22</v>
      </c>
      <c r="L524">
        <v>1341291600</v>
      </c>
      <c r="M524">
        <v>1342328400</v>
      </c>
      <c r="N524" s="9">
        <f>((($L524/60)/60)/24)+DATE(1970,1,1)</f>
        <v>41093.208333333336</v>
      </c>
      <c r="O524" s="9">
        <f>((($M524/60)/60)/24)+DATE(1970,1,1)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_xlfn.TEXTBEFORE(R524,"/")</f>
        <v>film &amp; video</v>
      </c>
      <c r="T524" t="str">
        <f>_xlfn.TEXTAFTER(R524,"/")</f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$E525/$D525</f>
        <v>7.003333333333333</v>
      </c>
      <c r="G525" t="s">
        <v>20</v>
      </c>
      <c r="H525">
        <v>89</v>
      </c>
      <c r="I525">
        <f>IF($E525 = 0, ROUND($I525 =0,0),ROUND($E525/$H525,2))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9">
        <f>((($L525/60)/60)/24)+DATE(1970,1,1)</f>
        <v>40241.25</v>
      </c>
      <c r="O525" s="9">
        <f>((($M525/60)/60)/24)+DATE(1970,1,1)</f>
        <v>40246.25</v>
      </c>
      <c r="P525" t="b">
        <v>0</v>
      </c>
      <c r="Q525" t="b">
        <v>0</v>
      </c>
      <c r="R525" t="s">
        <v>100</v>
      </c>
      <c r="S525" t="str">
        <f>_xlfn.TEXTBEFORE(R525,"/")</f>
        <v>film &amp; video</v>
      </c>
      <c r="T525" t="str">
        <f>_xlfn.TEXTAFTER(R525,"/")</f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$E526/$D526</f>
        <v>0.83904860392967939</v>
      </c>
      <c r="G526" t="s">
        <v>14</v>
      </c>
      <c r="H526">
        <v>1979</v>
      </c>
      <c r="I526">
        <f>IF($E526 = 0, ROUND($I526 =0,0),ROUND($E526/$H526,2))</f>
        <v>41</v>
      </c>
      <c r="J526" t="s">
        <v>21</v>
      </c>
      <c r="K526" t="s">
        <v>22</v>
      </c>
      <c r="L526">
        <v>1272258000</v>
      </c>
      <c r="M526">
        <v>1273381200</v>
      </c>
      <c r="N526" s="9">
        <f>((($L526/60)/60)/24)+DATE(1970,1,1)</f>
        <v>40294.208333333336</v>
      </c>
      <c r="O526" s="9">
        <f>((($M526/60)/60)/24)+DATE(1970,1,1)</f>
        <v>40307.208333333336</v>
      </c>
      <c r="P526" t="b">
        <v>0</v>
      </c>
      <c r="Q526" t="b">
        <v>0</v>
      </c>
      <c r="R526" t="s">
        <v>33</v>
      </c>
      <c r="S526" t="str">
        <f>_xlfn.TEXTBEFORE(R526,"/")</f>
        <v>theater</v>
      </c>
      <c r="T526" t="str">
        <f>_xlfn.TEXTAFTER(R526,"/")</f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$E527/$D527</f>
        <v>0.84190476190476193</v>
      </c>
      <c r="G527" t="s">
        <v>14</v>
      </c>
      <c r="H527">
        <v>63</v>
      </c>
      <c r="I527">
        <f>IF($E527 = 0, ROUND($I527 =0,0),ROUND($E527/$H527,2))</f>
        <v>28.06</v>
      </c>
      <c r="J527" t="s">
        <v>21</v>
      </c>
      <c r="K527" t="s">
        <v>22</v>
      </c>
      <c r="L527">
        <v>1290492000</v>
      </c>
      <c r="M527">
        <v>1290837600</v>
      </c>
      <c r="N527" s="9">
        <f>((($L527/60)/60)/24)+DATE(1970,1,1)</f>
        <v>40505.25</v>
      </c>
      <c r="O527" s="9">
        <f>((($M527/60)/60)/24)+DATE(1970,1,1)</f>
        <v>40509.25</v>
      </c>
      <c r="P527" t="b">
        <v>0</v>
      </c>
      <c r="Q527" t="b">
        <v>0</v>
      </c>
      <c r="R527" t="s">
        <v>65</v>
      </c>
      <c r="S527" t="str">
        <f>_xlfn.TEXTBEFORE(R527,"/")</f>
        <v>technology</v>
      </c>
      <c r="T527" t="str">
        <f>_xlfn.TEXTAFTER(R527,"/")</f>
        <v>wearables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$E528/$D528</f>
        <v>1.5595180722891566</v>
      </c>
      <c r="G528" t="s">
        <v>20</v>
      </c>
      <c r="H528">
        <v>147</v>
      </c>
      <c r="I528">
        <f>IF($E528 = 0, ROUND($I528 =0,0),ROUND($E528/$H528,2))</f>
        <v>88.05</v>
      </c>
      <c r="J528" t="s">
        <v>21</v>
      </c>
      <c r="K528" t="s">
        <v>22</v>
      </c>
      <c r="L528">
        <v>1451109600</v>
      </c>
      <c r="M528">
        <v>1454306400</v>
      </c>
      <c r="N528" s="9">
        <f>((($L528/60)/60)/24)+DATE(1970,1,1)</f>
        <v>42364.25</v>
      </c>
      <c r="O528" s="9">
        <f>((($M528/60)/60)/24)+DATE(1970,1,1)</f>
        <v>42401.25</v>
      </c>
      <c r="P528" t="b">
        <v>0</v>
      </c>
      <c r="Q528" t="b">
        <v>1</v>
      </c>
      <c r="R528" t="s">
        <v>33</v>
      </c>
      <c r="S528" t="str">
        <f>_xlfn.TEXTBEFORE(R528,"/")</f>
        <v>theater</v>
      </c>
      <c r="T528" t="str">
        <f>_xlfn.TEXTAFTER(R528,"/")</f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$E529/$D529</f>
        <v>0.99619450317124736</v>
      </c>
      <c r="G529" t="s">
        <v>14</v>
      </c>
      <c r="H529">
        <v>6080</v>
      </c>
      <c r="I529">
        <f>IF($E529 = 0, ROUND($I529 =0,0),ROUND($E529/$H529,2))</f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((($L529/60)/60)/24)+DATE(1970,1,1)</f>
        <v>42405.25</v>
      </c>
      <c r="O529" s="9">
        <f>((($M529/60)/60)/24)+DATE(1970,1,1)</f>
        <v>42441.25</v>
      </c>
      <c r="P529" t="b">
        <v>0</v>
      </c>
      <c r="Q529" t="b">
        <v>0</v>
      </c>
      <c r="R529" t="s">
        <v>71</v>
      </c>
      <c r="S529" t="str">
        <f>_xlfn.TEXTBEFORE(R529,"/")</f>
        <v>film &amp; video</v>
      </c>
      <c r="T529" t="str">
        <f>_xlfn.TEXTAFTER(R529,"/")</f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$E530/$D530</f>
        <v>0.80300000000000005</v>
      </c>
      <c r="G530" t="s">
        <v>14</v>
      </c>
      <c r="H530">
        <v>80</v>
      </c>
      <c r="I530">
        <f>IF($E530 = 0, ROUND($I530 =0,0),ROUND($E530/$H530,2))</f>
        <v>90.34</v>
      </c>
      <c r="J530" t="s">
        <v>40</v>
      </c>
      <c r="K530" t="s">
        <v>41</v>
      </c>
      <c r="L530">
        <v>1385186400</v>
      </c>
      <c r="M530">
        <v>1389074400</v>
      </c>
      <c r="N530" s="9">
        <f>((($L530/60)/60)/24)+DATE(1970,1,1)</f>
        <v>41601.25</v>
      </c>
      <c r="O530" s="9">
        <f>((($M530/60)/60)/24)+DATE(1970,1,1)</f>
        <v>41646.25</v>
      </c>
      <c r="P530" t="b">
        <v>0</v>
      </c>
      <c r="Q530" t="b">
        <v>0</v>
      </c>
      <c r="R530" t="s">
        <v>60</v>
      </c>
      <c r="S530" t="str">
        <f>_xlfn.TEXTBEFORE(R530,"/")</f>
        <v>music</v>
      </c>
      <c r="T530" t="str">
        <f>_xlfn.TEXTAFTER(R530,"/")</f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$E531/$D531</f>
        <v>0.11254901960784314</v>
      </c>
      <c r="G531" t="s">
        <v>14</v>
      </c>
      <c r="H531">
        <v>9</v>
      </c>
      <c r="I531">
        <f>IF($E531 = 0, ROUND($I531 =0,0),ROUND($E531/$H531,2))</f>
        <v>63.78</v>
      </c>
      <c r="J531" t="s">
        <v>21</v>
      </c>
      <c r="K531" t="s">
        <v>22</v>
      </c>
      <c r="L531">
        <v>1399698000</v>
      </c>
      <c r="M531">
        <v>1402117200</v>
      </c>
      <c r="N531" s="9">
        <f>((($L531/60)/60)/24)+DATE(1970,1,1)</f>
        <v>41769.208333333336</v>
      </c>
      <c r="O531" s="9">
        <f>((($M531/60)/60)/24)+DATE(1970,1,1)</f>
        <v>41797.208333333336</v>
      </c>
      <c r="P531" t="b">
        <v>0</v>
      </c>
      <c r="Q531" t="b">
        <v>0</v>
      </c>
      <c r="R531" t="s">
        <v>89</v>
      </c>
      <c r="S531" t="str">
        <f>_xlfn.TEXTBEFORE(R531,"/")</f>
        <v>games</v>
      </c>
      <c r="T531" t="str">
        <f>_xlfn.TEXTAFTER(R531,"/")</f>
        <v>video games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$E532/$D532</f>
        <v>0.91740952380952379</v>
      </c>
      <c r="G532" t="s">
        <v>14</v>
      </c>
      <c r="H532">
        <v>1784</v>
      </c>
      <c r="I532">
        <f>IF($E532 = 0, ROUND($I532 =0,0),ROUND($E532/$H532,2))</f>
        <v>54</v>
      </c>
      <c r="J532" t="s">
        <v>21</v>
      </c>
      <c r="K532" t="s">
        <v>22</v>
      </c>
      <c r="L532">
        <v>1283230800</v>
      </c>
      <c r="M532">
        <v>1284440400</v>
      </c>
      <c r="N532" s="9">
        <f>((($L532/60)/60)/24)+DATE(1970,1,1)</f>
        <v>40421.208333333336</v>
      </c>
      <c r="O532" s="9">
        <f>((($M532/60)/60)/24)+DATE(1970,1,1)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_xlfn.TEXTBEFORE(R532,"/")</f>
        <v>publishing</v>
      </c>
      <c r="T532" t="str">
        <f>_xlfn.TEXTAFTER(R532,"/")</f>
        <v>fiction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$E533/$D533</f>
        <v>0.95521156936261387</v>
      </c>
      <c r="G533" t="s">
        <v>47</v>
      </c>
      <c r="H533">
        <v>3640</v>
      </c>
      <c r="I533">
        <f>IF($E533 = 0, ROUND($I533 =0,0),ROUND($E533/$H533,2))</f>
        <v>48.99</v>
      </c>
      <c r="J533" t="s">
        <v>98</v>
      </c>
      <c r="K533" t="s">
        <v>99</v>
      </c>
      <c r="L533">
        <v>1384149600</v>
      </c>
      <c r="M533">
        <v>1388988000</v>
      </c>
      <c r="N533" s="9">
        <f>((($L533/60)/60)/24)+DATE(1970,1,1)</f>
        <v>41589.25</v>
      </c>
      <c r="O533" s="9">
        <f>((($M533/60)/60)/24)+DATE(1970,1,1)</f>
        <v>41645.25</v>
      </c>
      <c r="P533" t="b">
        <v>0</v>
      </c>
      <c r="Q533" t="b">
        <v>0</v>
      </c>
      <c r="R533" t="s">
        <v>89</v>
      </c>
      <c r="S533" t="str">
        <f>_xlfn.TEXTBEFORE(R533,"/")</f>
        <v>games</v>
      </c>
      <c r="T533" t="str">
        <f>_xlfn.TEXTAFTER(R533,"/")</f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$E534/$D534</f>
        <v>5.0287499999999996</v>
      </c>
      <c r="G534" t="s">
        <v>20</v>
      </c>
      <c r="H534">
        <v>126</v>
      </c>
      <c r="I534">
        <f>IF($E534 = 0, ROUND($I534 =0,0),ROUND($E534/$H534,2))</f>
        <v>63.86</v>
      </c>
      <c r="J534" t="s">
        <v>15</v>
      </c>
      <c r="K534" t="s">
        <v>16</v>
      </c>
      <c r="L534">
        <v>1516860000</v>
      </c>
      <c r="M534">
        <v>1516946400</v>
      </c>
      <c r="N534" s="9">
        <f>((($L534/60)/60)/24)+DATE(1970,1,1)</f>
        <v>43125.25</v>
      </c>
      <c r="O534" s="9">
        <f>((($M534/60)/60)/24)+DATE(1970,1,1)</f>
        <v>43126.25</v>
      </c>
      <c r="P534" t="b">
        <v>0</v>
      </c>
      <c r="Q534" t="b">
        <v>0</v>
      </c>
      <c r="R534" t="s">
        <v>33</v>
      </c>
      <c r="S534" t="str">
        <f>_xlfn.TEXTBEFORE(R534,"/")</f>
        <v>theater</v>
      </c>
      <c r="T534" t="str">
        <f>_xlfn.TEXTAFTER(R534,"/")</f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$E535/$D535</f>
        <v>1.5924394463667819</v>
      </c>
      <c r="G535" t="s">
        <v>20</v>
      </c>
      <c r="H535">
        <v>2218</v>
      </c>
      <c r="I535">
        <f>IF($E535 = 0, ROUND($I535 =0,0),ROUND($E535/$H535,2))</f>
        <v>83</v>
      </c>
      <c r="J535" t="s">
        <v>40</v>
      </c>
      <c r="K535" t="s">
        <v>41</v>
      </c>
      <c r="L535">
        <v>1374642000</v>
      </c>
      <c r="M535">
        <v>1377752400</v>
      </c>
      <c r="N535" s="9">
        <f>((($L535/60)/60)/24)+DATE(1970,1,1)</f>
        <v>41479.208333333336</v>
      </c>
      <c r="O535" s="9">
        <f>((($M535/60)/60)/24)+DATE(1970,1,1)</f>
        <v>41515.208333333336</v>
      </c>
      <c r="P535" t="b">
        <v>0</v>
      </c>
      <c r="Q535" t="b">
        <v>0</v>
      </c>
      <c r="R535" t="s">
        <v>60</v>
      </c>
      <c r="S535" t="str">
        <f>_xlfn.TEXTBEFORE(R535,"/")</f>
        <v>music</v>
      </c>
      <c r="T535" t="str">
        <f>_xlfn.TEXTAFTER(R535,"/")</f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$E536/$D536</f>
        <v>0.15022446689113356</v>
      </c>
      <c r="G536" t="s">
        <v>14</v>
      </c>
      <c r="H536">
        <v>243</v>
      </c>
      <c r="I536">
        <f>IF($E536 = 0, ROUND($I536 =0,0),ROUND($E536/$H536,2))</f>
        <v>55.08</v>
      </c>
      <c r="J536" t="s">
        <v>21</v>
      </c>
      <c r="K536" t="s">
        <v>22</v>
      </c>
      <c r="L536">
        <v>1534482000</v>
      </c>
      <c r="M536">
        <v>1534568400</v>
      </c>
      <c r="N536" s="9">
        <f>((($L536/60)/60)/24)+DATE(1970,1,1)</f>
        <v>43329.208333333328</v>
      </c>
      <c r="O536" s="9">
        <f>((($M536/60)/60)/24)+DATE(1970,1,1)</f>
        <v>43330.208333333328</v>
      </c>
      <c r="P536" t="b">
        <v>0</v>
      </c>
      <c r="Q536" t="b">
        <v>1</v>
      </c>
      <c r="R536" t="s">
        <v>53</v>
      </c>
      <c r="S536" t="str">
        <f>_xlfn.TEXTBEFORE(R536,"/")</f>
        <v>film &amp; video</v>
      </c>
      <c r="T536" t="str">
        <f>_xlfn.TEXTAFTER(R536,"/")</f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$E537/$D537</f>
        <v>4.820384615384615</v>
      </c>
      <c r="G537" t="s">
        <v>20</v>
      </c>
      <c r="H537">
        <v>202</v>
      </c>
      <c r="I537">
        <f>IF($E537 = 0, ROUND($I537 =0,0),ROUND($E537/$H537,2))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9">
        <f>((($L537/60)/60)/24)+DATE(1970,1,1)</f>
        <v>43259.208333333328</v>
      </c>
      <c r="O537" s="9">
        <f>((($M537/60)/60)/24)+DATE(1970,1,1)</f>
        <v>43261.208333333328</v>
      </c>
      <c r="P537" t="b">
        <v>0</v>
      </c>
      <c r="Q537" t="b">
        <v>1</v>
      </c>
      <c r="R537" t="s">
        <v>33</v>
      </c>
      <c r="S537" t="str">
        <f>_xlfn.TEXTBEFORE(R537,"/")</f>
        <v>theater</v>
      </c>
      <c r="T537" t="str">
        <f>_xlfn.TEXTAFTER(R537,"/")</f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$E538/$D538</f>
        <v>1.4996938775510205</v>
      </c>
      <c r="G538" t="s">
        <v>20</v>
      </c>
      <c r="H538">
        <v>140</v>
      </c>
      <c r="I538">
        <f>IF($E538 = 0, ROUND($I538 =0,0),ROUND($E538/$H538,2))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9">
        <f>((($L538/60)/60)/24)+DATE(1970,1,1)</f>
        <v>40414.208333333336</v>
      </c>
      <c r="O538" s="9">
        <f>((($M538/60)/60)/24)+DATE(1970,1,1)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_xlfn.TEXTBEFORE(R538,"/")</f>
        <v>publishing</v>
      </c>
      <c r="T538" t="str">
        <f>_xlfn.TEXTAFTER(R538,"/")</f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$E539/$D539</f>
        <v>1.1722156398104266</v>
      </c>
      <c r="G539" t="s">
        <v>20</v>
      </c>
      <c r="H539">
        <v>1052</v>
      </c>
      <c r="I539">
        <f>IF($E539 = 0, ROUND($I539 =0,0),ROUND($E539/$H539,2))</f>
        <v>94.04</v>
      </c>
      <c r="J539" t="s">
        <v>36</v>
      </c>
      <c r="K539" t="s">
        <v>37</v>
      </c>
      <c r="L539">
        <v>1535605200</v>
      </c>
      <c r="M539">
        <v>1537592400</v>
      </c>
      <c r="N539" s="9">
        <f>((($L539/60)/60)/24)+DATE(1970,1,1)</f>
        <v>43342.208333333328</v>
      </c>
      <c r="O539" s="9">
        <f>((($M539/60)/60)/24)+DATE(1970,1,1)</f>
        <v>43365.208333333328</v>
      </c>
      <c r="P539" t="b">
        <v>1</v>
      </c>
      <c r="Q539" t="b">
        <v>1</v>
      </c>
      <c r="R539" t="s">
        <v>42</v>
      </c>
      <c r="S539" t="str">
        <f>_xlfn.TEXTBEFORE(R539,"/")</f>
        <v>film &amp; video</v>
      </c>
      <c r="T539" t="str">
        <f>_xlfn.TEXTAFTER(R539,"/")</f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$E540/$D540</f>
        <v>0.37695968274950431</v>
      </c>
      <c r="G540" t="s">
        <v>14</v>
      </c>
      <c r="H540">
        <v>1296</v>
      </c>
      <c r="I540">
        <f>IF($E540 = 0, ROUND($I540 =0,0),ROUND($E540/$H540,2))</f>
        <v>44.01</v>
      </c>
      <c r="J540" t="s">
        <v>21</v>
      </c>
      <c r="K540" t="s">
        <v>22</v>
      </c>
      <c r="L540">
        <v>1379826000</v>
      </c>
      <c r="M540">
        <v>1381208400</v>
      </c>
      <c r="N540" s="9">
        <f>((($L540/60)/60)/24)+DATE(1970,1,1)</f>
        <v>41539.208333333336</v>
      </c>
      <c r="O540" s="9">
        <f>((($M540/60)/60)/24)+DATE(1970,1,1)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_xlfn.TEXTBEFORE(R540,"/")</f>
        <v>games</v>
      </c>
      <c r="T540" t="str">
        <f>_xlfn.TEXTAFTER(R540,"/")</f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$E541/$D541</f>
        <v>0.72653061224489801</v>
      </c>
      <c r="G541" t="s">
        <v>14</v>
      </c>
      <c r="H541">
        <v>77</v>
      </c>
      <c r="I541">
        <f>IF($E541 = 0, ROUND($I541 =0,0),ROUND($E541/$H541,2))</f>
        <v>92.47</v>
      </c>
      <c r="J541" t="s">
        <v>21</v>
      </c>
      <c r="K541" t="s">
        <v>22</v>
      </c>
      <c r="L541">
        <v>1561957200</v>
      </c>
      <c r="M541">
        <v>1562475600</v>
      </c>
      <c r="N541" s="9">
        <f>((($L541/60)/60)/24)+DATE(1970,1,1)</f>
        <v>43647.208333333328</v>
      </c>
      <c r="O541" s="9">
        <f>((($M541/60)/60)/24)+DATE(1970,1,1)</f>
        <v>43653.208333333328</v>
      </c>
      <c r="P541" t="b">
        <v>0</v>
      </c>
      <c r="Q541" t="b">
        <v>1</v>
      </c>
      <c r="R541" t="s">
        <v>17</v>
      </c>
      <c r="S541" t="str">
        <f>_xlfn.TEXTBEFORE(R541,"/")</f>
        <v>food</v>
      </c>
      <c r="T541" t="str">
        <f>_xlfn.TEXTAFTER(R541,"/")</f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$E542/$D542</f>
        <v>2.6598113207547169</v>
      </c>
      <c r="G542" t="s">
        <v>20</v>
      </c>
      <c r="H542">
        <v>247</v>
      </c>
      <c r="I542">
        <f>IF($E542 = 0, ROUND($I542 =0,0),ROUND($E542/$H542,2))</f>
        <v>57.07</v>
      </c>
      <c r="J542" t="s">
        <v>21</v>
      </c>
      <c r="K542" t="s">
        <v>22</v>
      </c>
      <c r="L542">
        <v>1525496400</v>
      </c>
      <c r="M542">
        <v>1527397200</v>
      </c>
      <c r="N542" s="9">
        <f>((($L542/60)/60)/24)+DATE(1970,1,1)</f>
        <v>43225.208333333328</v>
      </c>
      <c r="O542" s="9">
        <f>((($M542/60)/60)/24)+DATE(1970,1,1)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_xlfn.TEXTBEFORE(R542,"/")</f>
        <v>photography</v>
      </c>
      <c r="T542" t="str">
        <f>_xlfn.TEXTAFTER(R542,"/")</f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$E543/$D543</f>
        <v>0.24205617977528091</v>
      </c>
      <c r="G543" t="s">
        <v>14</v>
      </c>
      <c r="H543">
        <v>395</v>
      </c>
      <c r="I543">
        <f>IF($E543 = 0, ROUND($I543 =0,0),ROUND($E543/$H543,2))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9">
        <f>((($L543/60)/60)/24)+DATE(1970,1,1)</f>
        <v>42165.208333333328</v>
      </c>
      <c r="O543" s="9">
        <f>((($M543/60)/60)/24)+DATE(1970,1,1)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_xlfn.TEXTBEFORE(R543,"/")</f>
        <v>games</v>
      </c>
      <c r="T543" t="str">
        <f>_xlfn.TEXTAFTER(R543,"/")</f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$E544/$D544</f>
        <v>2.5064935064935064E-2</v>
      </c>
      <c r="G544" t="s">
        <v>14</v>
      </c>
      <c r="H544">
        <v>49</v>
      </c>
      <c r="I544">
        <f>IF($E544 = 0, ROUND($I544 =0,0),ROUND($E544/$H544,2))</f>
        <v>39.39</v>
      </c>
      <c r="J544" t="s">
        <v>40</v>
      </c>
      <c r="K544" t="s">
        <v>41</v>
      </c>
      <c r="L544">
        <v>1453442400</v>
      </c>
      <c r="M544">
        <v>1456034400</v>
      </c>
      <c r="N544" s="9">
        <f>((($L544/60)/60)/24)+DATE(1970,1,1)</f>
        <v>42391.25</v>
      </c>
      <c r="O544" s="9">
        <f>((($M544/60)/60)/24)+DATE(1970,1,1)</f>
        <v>42421.25</v>
      </c>
      <c r="P544" t="b">
        <v>0</v>
      </c>
      <c r="Q544" t="b">
        <v>0</v>
      </c>
      <c r="R544" t="s">
        <v>60</v>
      </c>
      <c r="S544" t="str">
        <f>_xlfn.TEXTBEFORE(R544,"/")</f>
        <v>music</v>
      </c>
      <c r="T544" t="str">
        <f>_xlfn.TEXTAFTER(R544,"/")</f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$E545/$D545</f>
        <v>0.1632979976442874</v>
      </c>
      <c r="G545" t="s">
        <v>14</v>
      </c>
      <c r="H545">
        <v>180</v>
      </c>
      <c r="I545">
        <f>IF($E545 = 0, ROUND($I545 =0,0),ROUND($E545/$H545,2))</f>
        <v>77.02</v>
      </c>
      <c r="J545" t="s">
        <v>21</v>
      </c>
      <c r="K545" t="s">
        <v>22</v>
      </c>
      <c r="L545">
        <v>1378875600</v>
      </c>
      <c r="M545">
        <v>1380171600</v>
      </c>
      <c r="N545" s="9">
        <f>((($L545/60)/60)/24)+DATE(1970,1,1)</f>
        <v>41528.208333333336</v>
      </c>
      <c r="O545" s="9">
        <f>((($M545/60)/60)/24)+DATE(1970,1,1)</f>
        <v>41543.208333333336</v>
      </c>
      <c r="P545" t="b">
        <v>0</v>
      </c>
      <c r="Q545" t="b">
        <v>0</v>
      </c>
      <c r="R545" t="s">
        <v>89</v>
      </c>
      <c r="S545" t="str">
        <f>_xlfn.TEXTBEFORE(R545,"/")</f>
        <v>games</v>
      </c>
      <c r="T545" t="str">
        <f>_xlfn.TEXTAFTER(R545,"/")</f>
        <v>video games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$E546/$D546</f>
        <v>2.7650000000000001</v>
      </c>
      <c r="G546" t="s">
        <v>20</v>
      </c>
      <c r="H546">
        <v>84</v>
      </c>
      <c r="I546">
        <f>IF($E546 = 0, ROUND($I546 =0,0),ROUND($E546/$H546,2))</f>
        <v>92.17</v>
      </c>
      <c r="J546" t="s">
        <v>21</v>
      </c>
      <c r="K546" t="s">
        <v>22</v>
      </c>
      <c r="L546">
        <v>1452232800</v>
      </c>
      <c r="M546">
        <v>1453356000</v>
      </c>
      <c r="N546" s="9">
        <f>((($L546/60)/60)/24)+DATE(1970,1,1)</f>
        <v>42377.25</v>
      </c>
      <c r="O546" s="9">
        <f>((($M546/60)/60)/24)+DATE(1970,1,1)</f>
        <v>42390.25</v>
      </c>
      <c r="P546" t="b">
        <v>0</v>
      </c>
      <c r="Q546" t="b">
        <v>0</v>
      </c>
      <c r="R546" t="s">
        <v>23</v>
      </c>
      <c r="S546" t="str">
        <f>_xlfn.TEXTBEFORE(R546,"/")</f>
        <v>music</v>
      </c>
      <c r="T546" t="str">
        <f>_xlfn.TEXTAFTER(R546,"/")</f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$E547/$D547</f>
        <v>0.88803571428571426</v>
      </c>
      <c r="G547" t="s">
        <v>14</v>
      </c>
      <c r="H547">
        <v>2690</v>
      </c>
      <c r="I547">
        <f>IF($E547 = 0, ROUND($I547 =0,0),ROUND($E547/$H547,2))</f>
        <v>61.01</v>
      </c>
      <c r="J547" t="s">
        <v>21</v>
      </c>
      <c r="K547" t="s">
        <v>22</v>
      </c>
      <c r="L547">
        <v>1577253600</v>
      </c>
      <c r="M547">
        <v>1578981600</v>
      </c>
      <c r="N547" s="9">
        <f>((($L547/60)/60)/24)+DATE(1970,1,1)</f>
        <v>43824.25</v>
      </c>
      <c r="O547" s="9">
        <f>((($M547/60)/60)/24)+DATE(1970,1,1)</f>
        <v>43844.25</v>
      </c>
      <c r="P547" t="b">
        <v>0</v>
      </c>
      <c r="Q547" t="b">
        <v>0</v>
      </c>
      <c r="R547" t="s">
        <v>33</v>
      </c>
      <c r="S547" t="str">
        <f>_xlfn.TEXTBEFORE(R547,"/")</f>
        <v>theater</v>
      </c>
      <c r="T547" t="str">
        <f>_xlfn.TEXTAFTER(R547,"/")</f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$E548/$D548</f>
        <v>1.6357142857142857</v>
      </c>
      <c r="G548" t="s">
        <v>20</v>
      </c>
      <c r="H548">
        <v>88</v>
      </c>
      <c r="I548">
        <f>IF($E548 = 0, ROUND($I548 =0,0),ROUND($E548/$H548,2))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9">
        <f>((($L548/60)/60)/24)+DATE(1970,1,1)</f>
        <v>43360.208333333328</v>
      </c>
      <c r="O548" s="9">
        <f>((($M548/60)/60)/24)+DATE(1970,1,1)</f>
        <v>43363.208333333328</v>
      </c>
      <c r="P548" t="b">
        <v>0</v>
      </c>
      <c r="Q548" t="b">
        <v>1</v>
      </c>
      <c r="R548" t="s">
        <v>33</v>
      </c>
      <c r="S548" t="str">
        <f>_xlfn.TEXTBEFORE(R548,"/")</f>
        <v>theater</v>
      </c>
      <c r="T548" t="str">
        <f>_xlfn.TEXTAFTER(R548,"/")</f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$E549/$D549</f>
        <v>9.69</v>
      </c>
      <c r="G549" t="s">
        <v>20</v>
      </c>
      <c r="H549">
        <v>156</v>
      </c>
      <c r="I549">
        <f>IF($E549 = 0, ROUND($I549 =0,0),ROUND($E549/$H549,2))</f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((($L549/60)/60)/24)+DATE(1970,1,1)</f>
        <v>42029.25</v>
      </c>
      <c r="O549" s="9">
        <f>((($M549/60)/60)/24)+DATE(1970,1,1)</f>
        <v>42041.25</v>
      </c>
      <c r="P549" t="b">
        <v>0</v>
      </c>
      <c r="Q549" t="b">
        <v>0</v>
      </c>
      <c r="R549" t="s">
        <v>53</v>
      </c>
      <c r="S549" t="str">
        <f>_xlfn.TEXTBEFORE(R549,"/")</f>
        <v>film &amp; video</v>
      </c>
      <c r="T549" t="str">
        <f>_xlfn.TEXTAFTER(R549,"/")</f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$E550/$D550</f>
        <v>2.7091376701966716</v>
      </c>
      <c r="G550" t="s">
        <v>20</v>
      </c>
      <c r="H550">
        <v>2985</v>
      </c>
      <c r="I550">
        <f>IF($E550 = 0, ROUND($I550 =0,0),ROUND($E550/$H550,2))</f>
        <v>59.99</v>
      </c>
      <c r="J550" t="s">
        <v>21</v>
      </c>
      <c r="K550" t="s">
        <v>22</v>
      </c>
      <c r="L550">
        <v>1459486800</v>
      </c>
      <c r="M550">
        <v>1460610000</v>
      </c>
      <c r="N550" s="9">
        <f>((($L550/60)/60)/24)+DATE(1970,1,1)</f>
        <v>42461.208333333328</v>
      </c>
      <c r="O550" s="9">
        <f>((($M550/60)/60)/24)+DATE(1970,1,1)</f>
        <v>42474.208333333328</v>
      </c>
      <c r="P550" t="b">
        <v>0</v>
      </c>
      <c r="Q550" t="b">
        <v>0</v>
      </c>
      <c r="R550" t="s">
        <v>33</v>
      </c>
      <c r="S550" t="str">
        <f>_xlfn.TEXTBEFORE(R550,"/")</f>
        <v>theater</v>
      </c>
      <c r="T550" t="str">
        <f>_xlfn.TEXTAFTER(R550,"/")</f>
        <v>plays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$E551/$D551</f>
        <v>2.8421355932203389</v>
      </c>
      <c r="G551" t="s">
        <v>20</v>
      </c>
      <c r="H551">
        <v>762</v>
      </c>
      <c r="I551">
        <f>IF($E551 = 0, ROUND($I551 =0,0),ROUND($E551/$H551,2))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9">
        <f>((($L551/60)/60)/24)+DATE(1970,1,1)</f>
        <v>41422.208333333336</v>
      </c>
      <c r="O551" s="9">
        <f>((($M551/60)/60)/24)+DATE(1970,1,1)</f>
        <v>41431.208333333336</v>
      </c>
      <c r="P551" t="b">
        <v>0</v>
      </c>
      <c r="Q551" t="b">
        <v>0</v>
      </c>
      <c r="R551" t="s">
        <v>65</v>
      </c>
      <c r="S551" t="str">
        <f>_xlfn.TEXTBEFORE(R551,"/")</f>
        <v>technology</v>
      </c>
      <c r="T551" t="str">
        <f>_xlfn.TEXTAFTER(R551,"/")</f>
        <v>wearables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$E552/$D552</f>
        <v>0.04</v>
      </c>
      <c r="G552" t="s">
        <v>74</v>
      </c>
      <c r="H552">
        <v>1</v>
      </c>
      <c r="I552">
        <f>IF($E552 = 0, ROUND($I552 =0,0),ROUND($E552/$H552,2))</f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((($L552/60)/60)/24)+DATE(1970,1,1)</f>
        <v>40968.25</v>
      </c>
      <c r="O552" s="9">
        <f>((($M552/60)/60)/24)+DATE(1970,1,1)</f>
        <v>40989.208333333336</v>
      </c>
      <c r="P552" t="b">
        <v>0</v>
      </c>
      <c r="Q552" t="b">
        <v>0</v>
      </c>
      <c r="R552" t="s">
        <v>60</v>
      </c>
      <c r="S552" t="str">
        <f>_xlfn.TEXTBEFORE(R552,"/")</f>
        <v>music</v>
      </c>
      <c r="T552" t="str">
        <f>_xlfn.TEXTAFTER(R552,"/")</f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$E553/$D553</f>
        <v>0.58632981676846196</v>
      </c>
      <c r="G553" t="s">
        <v>14</v>
      </c>
      <c r="H553">
        <v>2779</v>
      </c>
      <c r="I553">
        <f>IF($E553 = 0, ROUND($I553 =0,0),ROUND($E553/$H553,2))</f>
        <v>38</v>
      </c>
      <c r="J553" t="s">
        <v>26</v>
      </c>
      <c r="K553" t="s">
        <v>27</v>
      </c>
      <c r="L553">
        <v>1419055200</v>
      </c>
      <c r="M553">
        <v>1422511200</v>
      </c>
      <c r="N553" s="9">
        <f>((($L553/60)/60)/24)+DATE(1970,1,1)</f>
        <v>41993.25</v>
      </c>
      <c r="O553" s="9">
        <f>((($M553/60)/60)/24)+DATE(1970,1,1)</f>
        <v>42033.25</v>
      </c>
      <c r="P553" t="b">
        <v>0</v>
      </c>
      <c r="Q553" t="b">
        <v>1</v>
      </c>
      <c r="R553" t="s">
        <v>28</v>
      </c>
      <c r="S553" t="str">
        <f>_xlfn.TEXTBEFORE(R553,"/")</f>
        <v>technology</v>
      </c>
      <c r="T553" t="str">
        <f>_xlfn.TEXTAFTER(R553,"/")</f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$E554/$D554</f>
        <v>0.98511111111111116</v>
      </c>
      <c r="G554" t="s">
        <v>14</v>
      </c>
      <c r="H554">
        <v>92</v>
      </c>
      <c r="I554">
        <f>IF($E554 = 0, ROUND($I554 =0,0),ROUND($E554/$H554,2))</f>
        <v>96.37</v>
      </c>
      <c r="J554" t="s">
        <v>21</v>
      </c>
      <c r="K554" t="s">
        <v>22</v>
      </c>
      <c r="L554">
        <v>1480140000</v>
      </c>
      <c r="M554">
        <v>1480312800</v>
      </c>
      <c r="N554" s="9">
        <f>((($L554/60)/60)/24)+DATE(1970,1,1)</f>
        <v>42700.25</v>
      </c>
      <c r="O554" s="9">
        <f>((($M554/60)/60)/24)+DATE(1970,1,1)</f>
        <v>42702.25</v>
      </c>
      <c r="P554" t="b">
        <v>0</v>
      </c>
      <c r="Q554" t="b">
        <v>0</v>
      </c>
      <c r="R554" t="s">
        <v>33</v>
      </c>
      <c r="S554" t="str">
        <f>_xlfn.TEXTBEFORE(R554,"/")</f>
        <v>theater</v>
      </c>
      <c r="T554" t="str">
        <f>_xlfn.TEXTAFTER(R554,"/")</f>
        <v>plays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$E555/$D555</f>
        <v>0.43975381008206332</v>
      </c>
      <c r="G555" t="s">
        <v>14</v>
      </c>
      <c r="H555">
        <v>1028</v>
      </c>
      <c r="I555">
        <f>IF($E555 = 0, ROUND($I555 =0,0),ROUND($E555/$H555,2))</f>
        <v>72.98</v>
      </c>
      <c r="J555" t="s">
        <v>21</v>
      </c>
      <c r="K555" t="s">
        <v>22</v>
      </c>
      <c r="L555">
        <v>1293948000</v>
      </c>
      <c r="M555">
        <v>1294034400</v>
      </c>
      <c r="N555" s="9">
        <f>((($L555/60)/60)/24)+DATE(1970,1,1)</f>
        <v>40545.25</v>
      </c>
      <c r="O555" s="9">
        <f>((($M555/60)/60)/24)+DATE(1970,1,1)</f>
        <v>40546.25</v>
      </c>
      <c r="P555" t="b">
        <v>0</v>
      </c>
      <c r="Q555" t="b">
        <v>0</v>
      </c>
      <c r="R555" t="s">
        <v>23</v>
      </c>
      <c r="S555" t="str">
        <f>_xlfn.TEXTBEFORE(R555,"/")</f>
        <v>music</v>
      </c>
      <c r="T555" t="str">
        <f>_xlfn.TEXTAFTER(R555,"/")</f>
        <v>rock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$E556/$D556</f>
        <v>1.5166315789473683</v>
      </c>
      <c r="G556" t="s">
        <v>20</v>
      </c>
      <c r="H556">
        <v>554</v>
      </c>
      <c r="I556">
        <f>IF($E556 = 0, ROUND($I556 =0,0),ROUND($E556/$H556,2))</f>
        <v>26.01</v>
      </c>
      <c r="J556" t="s">
        <v>15</v>
      </c>
      <c r="K556" t="s">
        <v>16</v>
      </c>
      <c r="L556">
        <v>1482127200</v>
      </c>
      <c r="M556">
        <v>1482645600</v>
      </c>
      <c r="N556" s="9">
        <f>((($L556/60)/60)/24)+DATE(1970,1,1)</f>
        <v>42723.25</v>
      </c>
      <c r="O556" s="9">
        <f>((($M556/60)/60)/24)+DATE(1970,1,1)</f>
        <v>42729.25</v>
      </c>
      <c r="P556" t="b">
        <v>0</v>
      </c>
      <c r="Q556" t="b">
        <v>0</v>
      </c>
      <c r="R556" t="s">
        <v>60</v>
      </c>
      <c r="S556" t="str">
        <f>_xlfn.TEXTBEFORE(R556,"/")</f>
        <v>music</v>
      </c>
      <c r="T556" t="str">
        <f>_xlfn.TEXTAFTER(R556,"/")</f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$E557/$D557</f>
        <v>2.2363492063492063</v>
      </c>
      <c r="G557" t="s">
        <v>20</v>
      </c>
      <c r="H557">
        <v>135</v>
      </c>
      <c r="I557">
        <f>IF($E557 = 0, ROUND($I557 =0,0),ROUND($E557/$H557,2))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9">
        <f>((($L557/60)/60)/24)+DATE(1970,1,1)</f>
        <v>41731.208333333336</v>
      </c>
      <c r="O557" s="9">
        <f>((($M557/60)/60)/24)+DATE(1970,1,1)</f>
        <v>41762.208333333336</v>
      </c>
      <c r="P557" t="b">
        <v>0</v>
      </c>
      <c r="Q557" t="b">
        <v>0</v>
      </c>
      <c r="R557" t="s">
        <v>23</v>
      </c>
      <c r="S557" t="str">
        <f>_xlfn.TEXTBEFORE(R557,"/")</f>
        <v>music</v>
      </c>
      <c r="T557" t="str">
        <f>_xlfn.TEXTAFTER(R557,"/")</f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$E558/$D558</f>
        <v>2.3975</v>
      </c>
      <c r="G558" t="s">
        <v>20</v>
      </c>
      <c r="H558">
        <v>122</v>
      </c>
      <c r="I558">
        <f>IF($E558 = 0, ROUND($I558 =0,0),ROUND($E558/$H558,2))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9">
        <f>((($L558/60)/60)/24)+DATE(1970,1,1)</f>
        <v>40792.208333333336</v>
      </c>
      <c r="O558" s="9">
        <f>((($M558/60)/60)/24)+DATE(1970,1,1)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_xlfn.TEXTBEFORE(R558,"/")</f>
        <v>publishing</v>
      </c>
      <c r="T558" t="str">
        <f>_xlfn.TEXTAFTER(R558,"/")</f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$E559/$D559</f>
        <v>1.9933333333333334</v>
      </c>
      <c r="G559" t="s">
        <v>20</v>
      </c>
      <c r="H559">
        <v>221</v>
      </c>
      <c r="I559">
        <f>IF($E559 = 0, ROUND($I559 =0,0),ROUND($E559/$H559,2))</f>
        <v>54.12</v>
      </c>
      <c r="J559" t="s">
        <v>21</v>
      </c>
      <c r="K559" t="s">
        <v>22</v>
      </c>
      <c r="L559">
        <v>1443762000</v>
      </c>
      <c r="M559">
        <v>1444021200</v>
      </c>
      <c r="N559" s="9">
        <f>((($L559/60)/60)/24)+DATE(1970,1,1)</f>
        <v>42279.208333333328</v>
      </c>
      <c r="O559" s="9">
        <f>((($M559/60)/60)/24)+DATE(1970,1,1)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_xlfn.TEXTBEFORE(R559,"/")</f>
        <v>film &amp; video</v>
      </c>
      <c r="T559" t="str">
        <f>_xlfn.TEXTAFTER(R559,"/")</f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$E560/$D560</f>
        <v>1.373448275862069</v>
      </c>
      <c r="G560" t="s">
        <v>20</v>
      </c>
      <c r="H560">
        <v>126</v>
      </c>
      <c r="I560">
        <f>IF($E560 = 0, ROUND($I560 =0,0),ROUND($E560/$H560,2))</f>
        <v>63.22</v>
      </c>
      <c r="J560" t="s">
        <v>21</v>
      </c>
      <c r="K560" t="s">
        <v>22</v>
      </c>
      <c r="L560">
        <v>1456293600</v>
      </c>
      <c r="M560">
        <v>1460005200</v>
      </c>
      <c r="N560" s="9">
        <f>((($L560/60)/60)/24)+DATE(1970,1,1)</f>
        <v>42424.25</v>
      </c>
      <c r="O560" s="9">
        <f>((($M560/60)/60)/24)+DATE(1970,1,1)</f>
        <v>42467.208333333328</v>
      </c>
      <c r="P560" t="b">
        <v>0</v>
      </c>
      <c r="Q560" t="b">
        <v>0</v>
      </c>
      <c r="R560" t="s">
        <v>33</v>
      </c>
      <c r="S560" t="str">
        <f>_xlfn.TEXTBEFORE(R560,"/")</f>
        <v>theater</v>
      </c>
      <c r="T560" t="str">
        <f>_xlfn.TEXTAFTER(R560,"/")</f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$E561/$D561</f>
        <v>1.009696106362773</v>
      </c>
      <c r="G561" t="s">
        <v>20</v>
      </c>
      <c r="H561">
        <v>1022</v>
      </c>
      <c r="I561">
        <f>IF($E561 = 0, ROUND($I561 =0,0),ROUND($E561/$H561,2))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9">
        <f>((($L561/60)/60)/24)+DATE(1970,1,1)</f>
        <v>42584.208333333328</v>
      </c>
      <c r="O561" s="9">
        <f>((($M561/60)/60)/24)+DATE(1970,1,1)</f>
        <v>42591.208333333328</v>
      </c>
      <c r="P561" t="b">
        <v>0</v>
      </c>
      <c r="Q561" t="b">
        <v>0</v>
      </c>
      <c r="R561" t="s">
        <v>33</v>
      </c>
      <c r="S561" t="str">
        <f>_xlfn.TEXTBEFORE(R561,"/")</f>
        <v>theater</v>
      </c>
      <c r="T561" t="str">
        <f>_xlfn.TEXTAFTER(R561,"/")</f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$E562/$D562</f>
        <v>7.9416000000000002</v>
      </c>
      <c r="G562" t="s">
        <v>20</v>
      </c>
      <c r="H562">
        <v>3177</v>
      </c>
      <c r="I562">
        <f>IF($E562 = 0, ROUND($I562 =0,0),ROUND($E562/$H562,2))</f>
        <v>49.99</v>
      </c>
      <c r="J562" t="s">
        <v>21</v>
      </c>
      <c r="K562" t="s">
        <v>22</v>
      </c>
      <c r="L562">
        <v>1321596000</v>
      </c>
      <c r="M562">
        <v>1325052000</v>
      </c>
      <c r="N562" s="9">
        <f>((($L562/60)/60)/24)+DATE(1970,1,1)</f>
        <v>40865.25</v>
      </c>
      <c r="O562" s="9">
        <f>((($M562/60)/60)/24)+DATE(1970,1,1)</f>
        <v>40905.25</v>
      </c>
      <c r="P562" t="b">
        <v>0</v>
      </c>
      <c r="Q562" t="b">
        <v>0</v>
      </c>
      <c r="R562" t="s">
        <v>71</v>
      </c>
      <c r="S562" t="str">
        <f>_xlfn.TEXTBEFORE(R562,"/")</f>
        <v>film &amp; video</v>
      </c>
      <c r="T562" t="str">
        <f>_xlfn.TEXTAFTER(R562,"/")</f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$E563/$D563</f>
        <v>3.6970000000000001</v>
      </c>
      <c r="G563" t="s">
        <v>20</v>
      </c>
      <c r="H563">
        <v>198</v>
      </c>
      <c r="I563">
        <f>IF($E563 = 0, ROUND($I563 =0,0),ROUND($E563/$H563,2))</f>
        <v>56.02</v>
      </c>
      <c r="J563" t="s">
        <v>98</v>
      </c>
      <c r="K563" t="s">
        <v>99</v>
      </c>
      <c r="L563">
        <v>1318827600</v>
      </c>
      <c r="M563">
        <v>1319000400</v>
      </c>
      <c r="N563" s="9">
        <f>((($L563/60)/60)/24)+DATE(1970,1,1)</f>
        <v>40833.208333333336</v>
      </c>
      <c r="O563" s="9">
        <f>((($M563/60)/60)/24)+DATE(1970,1,1)</f>
        <v>40835.208333333336</v>
      </c>
      <c r="P563" t="b">
        <v>0</v>
      </c>
      <c r="Q563" t="b">
        <v>0</v>
      </c>
      <c r="R563" t="s">
        <v>33</v>
      </c>
      <c r="S563" t="str">
        <f>_xlfn.TEXTBEFORE(R563,"/")</f>
        <v>theater</v>
      </c>
      <c r="T563" t="str">
        <f>_xlfn.TEXTAFTER(R563,"/")</f>
        <v>plays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$E564/$D564</f>
        <v>0.12818181818181817</v>
      </c>
      <c r="G564" t="s">
        <v>14</v>
      </c>
      <c r="H564">
        <v>26</v>
      </c>
      <c r="I564">
        <f>IF($E564 = 0, ROUND($I564 =0,0),ROUND($E564/$H564,2))</f>
        <v>48.81</v>
      </c>
      <c r="J564" t="s">
        <v>98</v>
      </c>
      <c r="K564" t="s">
        <v>99</v>
      </c>
      <c r="L564">
        <v>1552366800</v>
      </c>
      <c r="M564">
        <v>1552539600</v>
      </c>
      <c r="N564" s="9">
        <f>((($L564/60)/60)/24)+DATE(1970,1,1)</f>
        <v>43536.208333333328</v>
      </c>
      <c r="O564" s="9">
        <f>((($M564/60)/60)/24)+DATE(1970,1,1)</f>
        <v>43538.208333333328</v>
      </c>
      <c r="P564" t="b">
        <v>0</v>
      </c>
      <c r="Q564" t="b">
        <v>0</v>
      </c>
      <c r="R564" t="s">
        <v>23</v>
      </c>
      <c r="S564" t="str">
        <f>_xlfn.TEXTBEFORE(R564,"/")</f>
        <v>music</v>
      </c>
      <c r="T564" t="str">
        <f>_xlfn.TEXTAFTER(R564,"/")</f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$E565/$D565</f>
        <v>1.3802702702702703</v>
      </c>
      <c r="G565" t="s">
        <v>20</v>
      </c>
      <c r="H565">
        <v>85</v>
      </c>
      <c r="I565">
        <f>IF($E565 = 0, ROUND($I565 =0,0),ROUND($E565/$H565,2))</f>
        <v>60.08</v>
      </c>
      <c r="J565" t="s">
        <v>26</v>
      </c>
      <c r="K565" t="s">
        <v>27</v>
      </c>
      <c r="L565">
        <v>1542088800</v>
      </c>
      <c r="M565">
        <v>1543816800</v>
      </c>
      <c r="N565" s="9">
        <f>((($L565/60)/60)/24)+DATE(1970,1,1)</f>
        <v>43417.25</v>
      </c>
      <c r="O565" s="9">
        <f>((($M565/60)/60)/24)+DATE(1970,1,1)</f>
        <v>43437.25</v>
      </c>
      <c r="P565" t="b">
        <v>0</v>
      </c>
      <c r="Q565" t="b">
        <v>0</v>
      </c>
      <c r="R565" t="s">
        <v>42</v>
      </c>
      <c r="S565" t="str">
        <f>_xlfn.TEXTBEFORE(R565,"/")</f>
        <v>film &amp; video</v>
      </c>
      <c r="T565" t="str">
        <f>_xlfn.TEXTAFTER(R565,"/")</f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$E566/$D566</f>
        <v>0.83813278008298753</v>
      </c>
      <c r="G566" t="s">
        <v>14</v>
      </c>
      <c r="H566">
        <v>1790</v>
      </c>
      <c r="I566">
        <f>IF($E566 = 0, ROUND($I566 =0,0),ROUND($E566/$H566,2))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9">
        <f>((($L566/60)/60)/24)+DATE(1970,1,1)</f>
        <v>42078.208333333328</v>
      </c>
      <c r="O566" s="9">
        <f>((($M566/60)/60)/24)+DATE(1970,1,1)</f>
        <v>42086.208333333328</v>
      </c>
      <c r="P566" t="b">
        <v>0</v>
      </c>
      <c r="Q566" t="b">
        <v>0</v>
      </c>
      <c r="R566" t="s">
        <v>33</v>
      </c>
      <c r="S566" t="str">
        <f>_xlfn.TEXTBEFORE(R566,"/")</f>
        <v>theater</v>
      </c>
      <c r="T566" t="str">
        <f>_xlfn.TEXTAFTER(R566,"/")</f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$E567/$D567</f>
        <v>2.0460063224446787</v>
      </c>
      <c r="G567" t="s">
        <v>20</v>
      </c>
      <c r="H567">
        <v>3596</v>
      </c>
      <c r="I567">
        <f>IF($E567 = 0, ROUND($I567 =0,0),ROUND($E567/$H567,2))</f>
        <v>53.99</v>
      </c>
      <c r="J567" t="s">
        <v>21</v>
      </c>
      <c r="K567" t="s">
        <v>22</v>
      </c>
      <c r="L567">
        <v>1321336800</v>
      </c>
      <c r="M567">
        <v>1323064800</v>
      </c>
      <c r="N567" s="9">
        <f>((($L567/60)/60)/24)+DATE(1970,1,1)</f>
        <v>40862.25</v>
      </c>
      <c r="O567" s="9">
        <f>((($M567/60)/60)/24)+DATE(1970,1,1)</f>
        <v>40882.25</v>
      </c>
      <c r="P567" t="b">
        <v>0</v>
      </c>
      <c r="Q567" t="b">
        <v>0</v>
      </c>
      <c r="R567" t="s">
        <v>33</v>
      </c>
      <c r="S567" t="str">
        <f>_xlfn.TEXTBEFORE(R567,"/")</f>
        <v>theater</v>
      </c>
      <c r="T567" t="str">
        <f>_xlfn.TEXTAFTER(R567,"/")</f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$E568/$D568</f>
        <v>0.44344086021505374</v>
      </c>
      <c r="G568" t="s">
        <v>14</v>
      </c>
      <c r="H568">
        <v>37</v>
      </c>
      <c r="I568">
        <f>IF($E568 = 0, ROUND($I568 =0,0),ROUND($E568/$H568,2))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9">
        <f>((($L568/60)/60)/24)+DATE(1970,1,1)</f>
        <v>42424.25</v>
      </c>
      <c r="O568" s="9">
        <f>((($M568/60)/60)/24)+DATE(1970,1,1)</f>
        <v>42447.208333333328</v>
      </c>
      <c r="P568" t="b">
        <v>0</v>
      </c>
      <c r="Q568" t="b">
        <v>1</v>
      </c>
      <c r="R568" t="s">
        <v>50</v>
      </c>
      <c r="S568" t="str">
        <f>_xlfn.TEXTBEFORE(R568,"/")</f>
        <v>music</v>
      </c>
      <c r="T568" t="str">
        <f>_xlfn.TEXTAFTER(R568,"/")</f>
        <v>electric music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$E569/$D569</f>
        <v>2.1860294117647059</v>
      </c>
      <c r="G569" t="s">
        <v>20</v>
      </c>
      <c r="H569">
        <v>244</v>
      </c>
      <c r="I569">
        <f>IF($E569 = 0, ROUND($I569 =0,0),ROUND($E569/$H569,2))</f>
        <v>60.92</v>
      </c>
      <c r="J569" t="s">
        <v>21</v>
      </c>
      <c r="K569" t="s">
        <v>22</v>
      </c>
      <c r="L569">
        <v>1404968400</v>
      </c>
      <c r="M569">
        <v>1405141200</v>
      </c>
      <c r="N569" s="9">
        <f>((($L569/60)/60)/24)+DATE(1970,1,1)</f>
        <v>41830.208333333336</v>
      </c>
      <c r="O569" s="9">
        <f>((($M569/60)/60)/24)+DATE(1970,1,1)</f>
        <v>41832.208333333336</v>
      </c>
      <c r="P569" t="b">
        <v>0</v>
      </c>
      <c r="Q569" t="b">
        <v>0</v>
      </c>
      <c r="R569" t="s">
        <v>23</v>
      </c>
      <c r="S569" t="str">
        <f>_xlfn.TEXTBEFORE(R569,"/")</f>
        <v>music</v>
      </c>
      <c r="T569" t="str">
        <f>_xlfn.TEXTAFTER(R569,"/")</f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$E570/$D570</f>
        <v>1.8603314917127072</v>
      </c>
      <c r="G570" t="s">
        <v>20</v>
      </c>
      <c r="H570">
        <v>5180</v>
      </c>
      <c r="I570">
        <f>IF($E570 = 0, ROUND($I570 =0,0),ROUND($E570/$H570,2))</f>
        <v>26</v>
      </c>
      <c r="J570" t="s">
        <v>21</v>
      </c>
      <c r="K570" t="s">
        <v>22</v>
      </c>
      <c r="L570">
        <v>1279170000</v>
      </c>
      <c r="M570">
        <v>1283058000</v>
      </c>
      <c r="N570" s="9">
        <f>((($L570/60)/60)/24)+DATE(1970,1,1)</f>
        <v>40374.208333333336</v>
      </c>
      <c r="O570" s="9">
        <f>((($M570/60)/60)/24)+DATE(1970,1,1)</f>
        <v>40419.208333333336</v>
      </c>
      <c r="P570" t="b">
        <v>0</v>
      </c>
      <c r="Q570" t="b">
        <v>0</v>
      </c>
      <c r="R570" t="s">
        <v>33</v>
      </c>
      <c r="S570" t="str">
        <f>_xlfn.TEXTBEFORE(R570,"/")</f>
        <v>theater</v>
      </c>
      <c r="T570" t="str">
        <f>_xlfn.TEXTAFTER(R570,"/")</f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$E571/$D571</f>
        <v>2.3733830845771142</v>
      </c>
      <c r="G571" t="s">
        <v>20</v>
      </c>
      <c r="H571">
        <v>589</v>
      </c>
      <c r="I571">
        <f>IF($E571 = 0, ROUND($I571 =0,0),ROUND($E571/$H571,2))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9">
        <f>((($L571/60)/60)/24)+DATE(1970,1,1)</f>
        <v>40554.25</v>
      </c>
      <c r="O571" s="9">
        <f>((($M571/60)/60)/24)+DATE(1970,1,1)</f>
        <v>40566.25</v>
      </c>
      <c r="P571" t="b">
        <v>0</v>
      </c>
      <c r="Q571" t="b">
        <v>0</v>
      </c>
      <c r="R571" t="s">
        <v>71</v>
      </c>
      <c r="S571" t="str">
        <f>_xlfn.TEXTBEFORE(R571,"/")</f>
        <v>film &amp; video</v>
      </c>
      <c r="T571" t="str">
        <f>_xlfn.TEXTAFTER(R571,"/")</f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$E572/$D572</f>
        <v>3.0565384615384614</v>
      </c>
      <c r="G572" t="s">
        <v>20</v>
      </c>
      <c r="H572">
        <v>2725</v>
      </c>
      <c r="I572">
        <f>IF($E572 = 0, ROUND($I572 =0,0),ROUND($E572/$H572,2))</f>
        <v>35</v>
      </c>
      <c r="J572" t="s">
        <v>21</v>
      </c>
      <c r="K572" t="s">
        <v>22</v>
      </c>
      <c r="L572">
        <v>1419055200</v>
      </c>
      <c r="M572">
        <v>1419573600</v>
      </c>
      <c r="N572" s="9">
        <f>((($L572/60)/60)/24)+DATE(1970,1,1)</f>
        <v>41993.25</v>
      </c>
      <c r="O572" s="9">
        <f>((($M572/60)/60)/24)+DATE(1970,1,1)</f>
        <v>41999.25</v>
      </c>
      <c r="P572" t="b">
        <v>0</v>
      </c>
      <c r="Q572" t="b">
        <v>1</v>
      </c>
      <c r="R572" t="s">
        <v>23</v>
      </c>
      <c r="S572" t="str">
        <f>_xlfn.TEXTBEFORE(R572,"/")</f>
        <v>music</v>
      </c>
      <c r="T572" t="str">
        <f>_xlfn.TEXTAFTER(R572,"/")</f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$E573/$D573</f>
        <v>0.94142857142857139</v>
      </c>
      <c r="G573" t="s">
        <v>14</v>
      </c>
      <c r="H573">
        <v>35</v>
      </c>
      <c r="I573">
        <f>IF($E573 = 0, ROUND($I573 =0,0),ROUND($E573/$H573,2))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9">
        <f>((($L573/60)/60)/24)+DATE(1970,1,1)</f>
        <v>42174.208333333328</v>
      </c>
      <c r="O573" s="9">
        <f>((($M573/60)/60)/24)+DATE(1970,1,1)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_xlfn.TEXTBEFORE(R573,"/")</f>
        <v>film &amp; video</v>
      </c>
      <c r="T573" t="str">
        <f>_xlfn.TEXTAFTER(R573,"/")</f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$E574/$D574</f>
        <v>0.54400000000000004</v>
      </c>
      <c r="G574" t="s">
        <v>74</v>
      </c>
      <c r="H574">
        <v>94</v>
      </c>
      <c r="I574">
        <f>IF($E574 = 0, ROUND($I574 =0,0),ROUND($E574/$H574,2))</f>
        <v>52.09</v>
      </c>
      <c r="J574" t="s">
        <v>21</v>
      </c>
      <c r="K574" t="s">
        <v>22</v>
      </c>
      <c r="L574">
        <v>1443416400</v>
      </c>
      <c r="M574">
        <v>1444798800</v>
      </c>
      <c r="N574" s="9">
        <f>((($L574/60)/60)/24)+DATE(1970,1,1)</f>
        <v>42275.208333333328</v>
      </c>
      <c r="O574" s="9">
        <f>((($M574/60)/60)/24)+DATE(1970,1,1)</f>
        <v>42291.208333333328</v>
      </c>
      <c r="P574" t="b">
        <v>0</v>
      </c>
      <c r="Q574" t="b">
        <v>1</v>
      </c>
      <c r="R574" t="s">
        <v>23</v>
      </c>
      <c r="S574" t="str">
        <f>_xlfn.TEXTBEFORE(R574,"/")</f>
        <v>music</v>
      </c>
      <c r="T574" t="str">
        <f>_xlfn.TEXTAFTER(R574,"/")</f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$E575/$D575</f>
        <v>1.1188059701492536</v>
      </c>
      <c r="G575" t="s">
        <v>20</v>
      </c>
      <c r="H575">
        <v>300</v>
      </c>
      <c r="I575">
        <f>IF($E575 = 0, ROUND($I575 =0,0),ROUND($E575/$H575,2))</f>
        <v>24.99</v>
      </c>
      <c r="J575" t="s">
        <v>21</v>
      </c>
      <c r="K575" t="s">
        <v>22</v>
      </c>
      <c r="L575">
        <v>1399006800</v>
      </c>
      <c r="M575">
        <v>1399179600</v>
      </c>
      <c r="N575" s="9">
        <f>((($L575/60)/60)/24)+DATE(1970,1,1)</f>
        <v>41761.208333333336</v>
      </c>
      <c r="O575" s="9">
        <f>((($M575/60)/60)/24)+DATE(1970,1,1)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_xlfn.TEXTBEFORE(R575,"/")</f>
        <v>journalism</v>
      </c>
      <c r="T575" t="str">
        <f>_xlfn.TEXTAFTER(R575,"/")</f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$E576/$D576</f>
        <v>3.6914814814814814</v>
      </c>
      <c r="G576" t="s">
        <v>20</v>
      </c>
      <c r="H576">
        <v>144</v>
      </c>
      <c r="I576">
        <f>IF($E576 = 0, ROUND($I576 =0,0),ROUND($E576/$H576,2))</f>
        <v>69.22</v>
      </c>
      <c r="J576" t="s">
        <v>21</v>
      </c>
      <c r="K576" t="s">
        <v>22</v>
      </c>
      <c r="L576">
        <v>1575698400</v>
      </c>
      <c r="M576">
        <v>1576562400</v>
      </c>
      <c r="N576" s="9">
        <f>((($L576/60)/60)/24)+DATE(1970,1,1)</f>
        <v>43806.25</v>
      </c>
      <c r="O576" s="9">
        <f>((($M576/60)/60)/24)+DATE(1970,1,1)</f>
        <v>43816.25</v>
      </c>
      <c r="P576" t="b">
        <v>0</v>
      </c>
      <c r="Q576" t="b">
        <v>1</v>
      </c>
      <c r="R576" t="s">
        <v>17</v>
      </c>
      <c r="S576" t="str">
        <f>_xlfn.TEXTBEFORE(R576,"/")</f>
        <v>food</v>
      </c>
      <c r="T576" t="str">
        <f>_xlfn.TEXTAFTER(R576,"/")</f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$E577/$D577</f>
        <v>0.62930372148859548</v>
      </c>
      <c r="G577" t="s">
        <v>14</v>
      </c>
      <c r="H577">
        <v>558</v>
      </c>
      <c r="I577">
        <f>IF($E577 = 0, ROUND($I577 =0,0),ROUND($E577/$H577,2))</f>
        <v>93.94</v>
      </c>
      <c r="J577" t="s">
        <v>21</v>
      </c>
      <c r="K577" t="s">
        <v>22</v>
      </c>
      <c r="L577">
        <v>1400562000</v>
      </c>
      <c r="M577">
        <v>1400821200</v>
      </c>
      <c r="N577" s="9">
        <f>((($L577/60)/60)/24)+DATE(1970,1,1)</f>
        <v>41779.208333333336</v>
      </c>
      <c r="O577" s="9">
        <f>((($M577/60)/60)/24)+DATE(1970,1,1)</f>
        <v>41782.208333333336</v>
      </c>
      <c r="P577" t="b">
        <v>0</v>
      </c>
      <c r="Q577" t="b">
        <v>1</v>
      </c>
      <c r="R577" t="s">
        <v>33</v>
      </c>
      <c r="S577" t="str">
        <f>_xlfn.TEXTBEFORE(R577,"/")</f>
        <v>theater</v>
      </c>
      <c r="T577" t="str">
        <f>_xlfn.TEXTAFTER(R577,"/")</f>
        <v>plays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$E578/$D578</f>
        <v>0.6492783505154639</v>
      </c>
      <c r="G578" t="s">
        <v>14</v>
      </c>
      <c r="H578">
        <v>64</v>
      </c>
      <c r="I578">
        <f>IF($E578 = 0, ROUND($I578 =0,0),ROUND($E578/$H578,2))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9">
        <f>((($L578/60)/60)/24)+DATE(1970,1,1)</f>
        <v>43040.208333333328</v>
      </c>
      <c r="O578" s="9">
        <f>((($M578/60)/60)/24)+DATE(1970,1,1)</f>
        <v>43057.25</v>
      </c>
      <c r="P578" t="b">
        <v>0</v>
      </c>
      <c r="Q578" t="b">
        <v>0</v>
      </c>
      <c r="R578" t="s">
        <v>33</v>
      </c>
      <c r="S578" t="str">
        <f>_xlfn.TEXTBEFORE(R578,"/")</f>
        <v>theater</v>
      </c>
      <c r="T578" t="str">
        <f>_xlfn.TEXTAFTER(R578,"/")</f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$E579/$D579</f>
        <v>0.18853658536585366</v>
      </c>
      <c r="G579" t="s">
        <v>74</v>
      </c>
      <c r="H579">
        <v>37</v>
      </c>
      <c r="I579">
        <f>IF($E579 = 0, ROUND($I579 =0,0),ROUND($E579/$H579,2))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9">
        <f>((($L579/60)/60)/24)+DATE(1970,1,1)</f>
        <v>40613.25</v>
      </c>
      <c r="O579" s="9">
        <f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_xlfn.TEXTBEFORE(R579,"/")</f>
        <v>music</v>
      </c>
      <c r="T579" t="str">
        <f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$E580/$D580</f>
        <v>0.1675440414507772</v>
      </c>
      <c r="G580" t="s">
        <v>14</v>
      </c>
      <c r="H580">
        <v>245</v>
      </c>
      <c r="I580">
        <f>IF($E580 = 0, ROUND($I580 =0,0),ROUND($E580/$H580,2))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9">
        <f>((($L580/60)/60)/24)+DATE(1970,1,1)</f>
        <v>40878.25</v>
      </c>
      <c r="O580" s="9">
        <f>((($M580/60)/60)/24)+DATE(1970,1,1)</f>
        <v>40881.25</v>
      </c>
      <c r="P580" t="b">
        <v>0</v>
      </c>
      <c r="Q580" t="b">
        <v>0</v>
      </c>
      <c r="R580" t="s">
        <v>474</v>
      </c>
      <c r="S580" t="str">
        <f>_xlfn.TEXTBEFORE(R580,"/")</f>
        <v>film &amp; video</v>
      </c>
      <c r="T580" t="str">
        <f>_xlfn.TEXTAFTER(R580,"/")</f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$E581/$D581</f>
        <v>1.0111290322580646</v>
      </c>
      <c r="G581" t="s">
        <v>20</v>
      </c>
      <c r="H581">
        <v>87</v>
      </c>
      <c r="I581">
        <f>IF($E581 = 0, ROUND($I581 =0,0),ROUND($E581/$H581,2))</f>
        <v>72.06</v>
      </c>
      <c r="J581" t="s">
        <v>21</v>
      </c>
      <c r="K581" t="s">
        <v>22</v>
      </c>
      <c r="L581">
        <v>1312693200</v>
      </c>
      <c r="M581">
        <v>1313730000</v>
      </c>
      <c r="N581" s="9">
        <f>((($L581/60)/60)/24)+DATE(1970,1,1)</f>
        <v>40762.208333333336</v>
      </c>
      <c r="O581" s="9">
        <f>((($M581/60)/60)/24)+DATE(1970,1,1)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_xlfn.TEXTBEFORE(R581,"/")</f>
        <v>music</v>
      </c>
      <c r="T581" t="str">
        <f>_xlfn.TEXTAFTER(R581,"/")</f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$E582/$D582</f>
        <v>3.4150228310502282</v>
      </c>
      <c r="G582" t="s">
        <v>20</v>
      </c>
      <c r="H582">
        <v>3116</v>
      </c>
      <c r="I582">
        <f>IF($E582 = 0, ROUND($I582 =0,0),ROUND($E582/$H582,2))</f>
        <v>48</v>
      </c>
      <c r="J582" t="s">
        <v>21</v>
      </c>
      <c r="K582" t="s">
        <v>22</v>
      </c>
      <c r="L582">
        <v>1393394400</v>
      </c>
      <c r="M582">
        <v>1394085600</v>
      </c>
      <c r="N582" s="9">
        <f>((($L582/60)/60)/24)+DATE(1970,1,1)</f>
        <v>41696.25</v>
      </c>
      <c r="O582" s="9">
        <f>((($M582/60)/60)/24)+DATE(1970,1,1)</f>
        <v>41704.25</v>
      </c>
      <c r="P582" t="b">
        <v>0</v>
      </c>
      <c r="Q582" t="b">
        <v>0</v>
      </c>
      <c r="R582" t="s">
        <v>33</v>
      </c>
      <c r="S582" t="str">
        <f>_xlfn.TEXTBEFORE(R582,"/")</f>
        <v>theater</v>
      </c>
      <c r="T582" t="str">
        <f>_xlfn.TEXTAFTER(R582,"/")</f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$E583/$D583</f>
        <v>0.64016666666666666</v>
      </c>
      <c r="G583" t="s">
        <v>14</v>
      </c>
      <c r="H583">
        <v>71</v>
      </c>
      <c r="I583">
        <f>IF($E583 = 0, ROUND($I583 =0,0),ROUND($E583/$H583,2))</f>
        <v>54.1</v>
      </c>
      <c r="J583" t="s">
        <v>21</v>
      </c>
      <c r="K583" t="s">
        <v>22</v>
      </c>
      <c r="L583">
        <v>1304053200</v>
      </c>
      <c r="M583">
        <v>1305349200</v>
      </c>
      <c r="N583" s="9">
        <f>((($L583/60)/60)/24)+DATE(1970,1,1)</f>
        <v>40662.208333333336</v>
      </c>
      <c r="O583" s="9">
        <f>((($M583/60)/60)/24)+DATE(1970,1,1)</f>
        <v>40677.208333333336</v>
      </c>
      <c r="P583" t="b">
        <v>0</v>
      </c>
      <c r="Q583" t="b">
        <v>0</v>
      </c>
      <c r="R583" t="s">
        <v>28</v>
      </c>
      <c r="S583" t="str">
        <f>_xlfn.TEXTBEFORE(R583,"/")</f>
        <v>technology</v>
      </c>
      <c r="T583" t="str">
        <f>_xlfn.TEXTAFTER(R583,"/")</f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$E584/$D584</f>
        <v>0.5208045977011494</v>
      </c>
      <c r="G584" t="s">
        <v>14</v>
      </c>
      <c r="H584">
        <v>42</v>
      </c>
      <c r="I584">
        <f>IF($E584 = 0, ROUND($I584 =0,0),ROUND($E584/$H584,2))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9">
        <f>((($L584/60)/60)/24)+DATE(1970,1,1)</f>
        <v>42165.208333333328</v>
      </c>
      <c r="O584" s="9">
        <f>((($M584/60)/60)/24)+DATE(1970,1,1)</f>
        <v>42170.208333333328</v>
      </c>
      <c r="P584" t="b">
        <v>0</v>
      </c>
      <c r="Q584" t="b">
        <v>1</v>
      </c>
      <c r="R584" t="s">
        <v>89</v>
      </c>
      <c r="S584" t="str">
        <f>_xlfn.TEXTBEFORE(R584,"/")</f>
        <v>games</v>
      </c>
      <c r="T584" t="str">
        <f>_xlfn.TEXTAFTER(R584,"/")</f>
        <v>video games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$E585/$D585</f>
        <v>3.2240211640211642</v>
      </c>
      <c r="G585" t="s">
        <v>20</v>
      </c>
      <c r="H585">
        <v>909</v>
      </c>
      <c r="I585">
        <f>IF($E585 = 0, ROUND($I585 =0,0),ROUND($E585/$H585,2))</f>
        <v>67.03</v>
      </c>
      <c r="J585" t="s">
        <v>21</v>
      </c>
      <c r="K585" t="s">
        <v>22</v>
      </c>
      <c r="L585">
        <v>1329717600</v>
      </c>
      <c r="M585">
        <v>1331186400</v>
      </c>
      <c r="N585" s="9">
        <f>((($L585/60)/60)/24)+DATE(1970,1,1)</f>
        <v>40959.25</v>
      </c>
      <c r="O585" s="9">
        <f>((($M585/60)/60)/24)+DATE(1970,1,1)</f>
        <v>40976.25</v>
      </c>
      <c r="P585" t="b">
        <v>0</v>
      </c>
      <c r="Q585" t="b">
        <v>0</v>
      </c>
      <c r="R585" t="s">
        <v>42</v>
      </c>
      <c r="S585" t="str">
        <f>_xlfn.TEXTBEFORE(R585,"/")</f>
        <v>film &amp; video</v>
      </c>
      <c r="T585" t="str">
        <f>_xlfn.TEXTAFTER(R585,"/")</f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$E586/$D586</f>
        <v>1.1950810185185186</v>
      </c>
      <c r="G586" t="s">
        <v>20</v>
      </c>
      <c r="H586">
        <v>1613</v>
      </c>
      <c r="I586">
        <f>IF($E586 = 0, ROUND($I586 =0,0),ROUND($E586/$H586,2))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9">
        <f>((($L586/60)/60)/24)+DATE(1970,1,1)</f>
        <v>41024.208333333336</v>
      </c>
      <c r="O586" s="9">
        <f>((($M586/60)/60)/24)+DATE(1970,1,1)</f>
        <v>41038.208333333336</v>
      </c>
      <c r="P586" t="b">
        <v>0</v>
      </c>
      <c r="Q586" t="b">
        <v>0</v>
      </c>
      <c r="R586" t="s">
        <v>28</v>
      </c>
      <c r="S586" t="str">
        <f>_xlfn.TEXTBEFORE(R586,"/")</f>
        <v>technology</v>
      </c>
      <c r="T586" t="str">
        <f>_xlfn.TEXTAFTER(R586,"/")</f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$E587/$D587</f>
        <v>1.4679775280898877</v>
      </c>
      <c r="G587" t="s">
        <v>20</v>
      </c>
      <c r="H587">
        <v>136</v>
      </c>
      <c r="I587">
        <f>IF($E587 = 0, ROUND($I587 =0,0),ROUND($E587/$H587,2))</f>
        <v>96.07</v>
      </c>
      <c r="J587" t="s">
        <v>21</v>
      </c>
      <c r="K587" t="s">
        <v>22</v>
      </c>
      <c r="L587">
        <v>1268888400</v>
      </c>
      <c r="M587">
        <v>1269752400</v>
      </c>
      <c r="N587" s="9">
        <f>((($L587/60)/60)/24)+DATE(1970,1,1)</f>
        <v>40255.208333333336</v>
      </c>
      <c r="O587" s="9">
        <f>((($M587/60)/60)/24)+DATE(1970,1,1)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_xlfn.TEXTBEFORE(R587,"/")</f>
        <v>publishing</v>
      </c>
      <c r="T587" t="str">
        <f>_xlfn.TEXTAFTER(R587,"/")</f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$E588/$D588</f>
        <v>9.5057142857142853</v>
      </c>
      <c r="G588" t="s">
        <v>20</v>
      </c>
      <c r="H588">
        <v>130</v>
      </c>
      <c r="I588">
        <f>IF($E588 = 0, ROUND($I588 =0,0),ROUND($E588/$H588,2))</f>
        <v>51.18</v>
      </c>
      <c r="J588" t="s">
        <v>21</v>
      </c>
      <c r="K588" t="s">
        <v>22</v>
      </c>
      <c r="L588">
        <v>1289973600</v>
      </c>
      <c r="M588">
        <v>1291615200</v>
      </c>
      <c r="N588" s="9">
        <f>((($L588/60)/60)/24)+DATE(1970,1,1)</f>
        <v>40499.25</v>
      </c>
      <c r="O588" s="9">
        <f>((($M588/60)/60)/24)+DATE(1970,1,1)</f>
        <v>40518.25</v>
      </c>
      <c r="P588" t="b">
        <v>0</v>
      </c>
      <c r="Q588" t="b">
        <v>0</v>
      </c>
      <c r="R588" t="s">
        <v>23</v>
      </c>
      <c r="S588" t="str">
        <f>_xlfn.TEXTBEFORE(R588,"/")</f>
        <v>music</v>
      </c>
      <c r="T588" t="str">
        <f>_xlfn.TEXTAFTER(R588,"/")</f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$E589/$D589</f>
        <v>0.72893617021276591</v>
      </c>
      <c r="G589" t="s">
        <v>14</v>
      </c>
      <c r="H589">
        <v>156</v>
      </c>
      <c r="I589">
        <f>IF($E589 = 0, ROUND($I589 =0,0),ROUND($E589/$H589,2))</f>
        <v>43.92</v>
      </c>
      <c r="J589" t="s">
        <v>15</v>
      </c>
      <c r="K589" t="s">
        <v>16</v>
      </c>
      <c r="L589">
        <v>1547877600</v>
      </c>
      <c r="M589">
        <v>1552366800</v>
      </c>
      <c r="N589" s="9">
        <f>((($L589/60)/60)/24)+DATE(1970,1,1)</f>
        <v>43484.25</v>
      </c>
      <c r="O589" s="9">
        <f>((($M589/60)/60)/24)+DATE(1970,1,1)</f>
        <v>43536.208333333328</v>
      </c>
      <c r="P589" t="b">
        <v>0</v>
      </c>
      <c r="Q589" t="b">
        <v>1</v>
      </c>
      <c r="R589" t="s">
        <v>17</v>
      </c>
      <c r="S589" t="str">
        <f>_xlfn.TEXTBEFORE(R589,"/")</f>
        <v>food</v>
      </c>
      <c r="T589" t="str">
        <f>_xlfn.TEXTAFTER(R589,"/")</f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$E590/$D590</f>
        <v>0.7900824873096447</v>
      </c>
      <c r="G590" t="s">
        <v>14</v>
      </c>
      <c r="H590">
        <v>1368</v>
      </c>
      <c r="I590">
        <f>IF($E590 = 0, ROUND($I590 =0,0),ROUND($E590/$H590,2))</f>
        <v>91.02</v>
      </c>
      <c r="J590" t="s">
        <v>40</v>
      </c>
      <c r="K590" t="s">
        <v>41</v>
      </c>
      <c r="L590">
        <v>1269493200</v>
      </c>
      <c r="M590">
        <v>1272171600</v>
      </c>
      <c r="N590" s="9">
        <f>((($L590/60)/60)/24)+DATE(1970,1,1)</f>
        <v>40262.208333333336</v>
      </c>
      <c r="O590" s="9">
        <f>((($M590/60)/60)/24)+DATE(1970,1,1)</f>
        <v>40293.208333333336</v>
      </c>
      <c r="P590" t="b">
        <v>0</v>
      </c>
      <c r="Q590" t="b">
        <v>0</v>
      </c>
      <c r="R590" t="s">
        <v>33</v>
      </c>
      <c r="S590" t="str">
        <f>_xlfn.TEXTBEFORE(R590,"/")</f>
        <v>theater</v>
      </c>
      <c r="T590" t="str">
        <f>_xlfn.TEXTAFTER(R590,"/")</f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$E591/$D591</f>
        <v>0.64721518987341775</v>
      </c>
      <c r="G591" t="s">
        <v>14</v>
      </c>
      <c r="H591">
        <v>102</v>
      </c>
      <c r="I591">
        <f>IF($E591 = 0, ROUND($I591 =0,0),ROUND($E591/$H591,2))</f>
        <v>50.13</v>
      </c>
      <c r="J591" t="s">
        <v>21</v>
      </c>
      <c r="K591" t="s">
        <v>22</v>
      </c>
      <c r="L591">
        <v>1436072400</v>
      </c>
      <c r="M591">
        <v>1436677200</v>
      </c>
      <c r="N591" s="9">
        <f>((($L591/60)/60)/24)+DATE(1970,1,1)</f>
        <v>42190.208333333328</v>
      </c>
      <c r="O591" s="9">
        <f>((($M591/60)/60)/24)+DATE(1970,1,1)</f>
        <v>42197.208333333328</v>
      </c>
      <c r="P591" t="b">
        <v>0</v>
      </c>
      <c r="Q591" t="b">
        <v>0</v>
      </c>
      <c r="R591" t="s">
        <v>42</v>
      </c>
      <c r="S591" t="str">
        <f>_xlfn.TEXTBEFORE(R591,"/")</f>
        <v>film &amp; video</v>
      </c>
      <c r="T591" t="str">
        <f>_xlfn.TEXTAFTER(R591,"/")</f>
        <v>documentary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$E592/$D592</f>
        <v>0.82028169014084507</v>
      </c>
      <c r="G592" t="s">
        <v>14</v>
      </c>
      <c r="H592">
        <v>86</v>
      </c>
      <c r="I592">
        <f>IF($E592 = 0, ROUND($I592 =0,0),ROUND($E592/$H592,2))</f>
        <v>67.72</v>
      </c>
      <c r="J592" t="s">
        <v>26</v>
      </c>
      <c r="K592" t="s">
        <v>27</v>
      </c>
      <c r="L592">
        <v>1419141600</v>
      </c>
      <c r="M592">
        <v>1420092000</v>
      </c>
      <c r="N592" s="9">
        <f>((($L592/60)/60)/24)+DATE(1970,1,1)</f>
        <v>41994.25</v>
      </c>
      <c r="O592" s="9">
        <f>((($M592/60)/60)/24)+DATE(1970,1,1)</f>
        <v>42005.25</v>
      </c>
      <c r="P592" t="b">
        <v>0</v>
      </c>
      <c r="Q592" t="b">
        <v>0</v>
      </c>
      <c r="R592" t="s">
        <v>133</v>
      </c>
      <c r="S592" t="str">
        <f>_xlfn.TEXTBEFORE(R592,"/")</f>
        <v>publishing</v>
      </c>
      <c r="T592" t="str">
        <f>_xlfn.TEXTAFTER(R592,"/")</f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$E593/$D593</f>
        <v>10.376666666666667</v>
      </c>
      <c r="G593" t="s">
        <v>20</v>
      </c>
      <c r="H593">
        <v>102</v>
      </c>
      <c r="I593">
        <f>IF($E593 = 0, ROUND($I593 =0,0),ROUND($E593/$H593,2))</f>
        <v>61.04</v>
      </c>
      <c r="J593" t="s">
        <v>21</v>
      </c>
      <c r="K593" t="s">
        <v>22</v>
      </c>
      <c r="L593">
        <v>1279083600</v>
      </c>
      <c r="M593">
        <v>1279947600</v>
      </c>
      <c r="N593" s="9">
        <f>((($L593/60)/60)/24)+DATE(1970,1,1)</f>
        <v>40373.208333333336</v>
      </c>
      <c r="O593" s="9">
        <f>((($M593/60)/60)/24)+DATE(1970,1,1)</f>
        <v>40383.208333333336</v>
      </c>
      <c r="P593" t="b">
        <v>0</v>
      </c>
      <c r="Q593" t="b">
        <v>0</v>
      </c>
      <c r="R593" t="s">
        <v>89</v>
      </c>
      <c r="S593" t="str">
        <f>_xlfn.TEXTBEFORE(R593,"/")</f>
        <v>games</v>
      </c>
      <c r="T593" t="str">
        <f>_xlfn.TEXTAFTER(R593,"/")</f>
        <v>video games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$E594/$D594</f>
        <v>0.12910076530612244</v>
      </c>
      <c r="G594" t="s">
        <v>14</v>
      </c>
      <c r="H594">
        <v>253</v>
      </c>
      <c r="I594">
        <f>IF($E594 = 0, ROUND($I594 =0,0),ROUND($E594/$H594,2))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9">
        <f>((($L594/60)/60)/24)+DATE(1970,1,1)</f>
        <v>41789.208333333336</v>
      </c>
      <c r="O594" s="9">
        <f>((($M594/60)/60)/24)+DATE(1970,1,1)</f>
        <v>41798.208333333336</v>
      </c>
      <c r="P594" t="b">
        <v>0</v>
      </c>
      <c r="Q594" t="b">
        <v>0</v>
      </c>
      <c r="R594" t="s">
        <v>33</v>
      </c>
      <c r="S594" t="str">
        <f>_xlfn.TEXTBEFORE(R594,"/")</f>
        <v>theater</v>
      </c>
      <c r="T594" t="str">
        <f>_xlfn.TEXTAFTER(R594,"/")</f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$E595/$D595</f>
        <v>1.5484210526315789</v>
      </c>
      <c r="G595" t="s">
        <v>20</v>
      </c>
      <c r="H595">
        <v>4006</v>
      </c>
      <c r="I595">
        <f>IF($E595 = 0, ROUND($I595 =0,0),ROUND($E595/$H595,2))</f>
        <v>47</v>
      </c>
      <c r="J595" t="s">
        <v>21</v>
      </c>
      <c r="K595" t="s">
        <v>22</v>
      </c>
      <c r="L595">
        <v>1395810000</v>
      </c>
      <c r="M595">
        <v>1396933200</v>
      </c>
      <c r="N595" s="9">
        <f>((($L595/60)/60)/24)+DATE(1970,1,1)</f>
        <v>41724.208333333336</v>
      </c>
      <c r="O595" s="9">
        <f>((($M595/60)/60)/24)+DATE(1970,1,1)</f>
        <v>41737.208333333336</v>
      </c>
      <c r="P595" t="b">
        <v>0</v>
      </c>
      <c r="Q595" t="b">
        <v>0</v>
      </c>
      <c r="R595" t="s">
        <v>71</v>
      </c>
      <c r="S595" t="str">
        <f>_xlfn.TEXTBEFORE(R595,"/")</f>
        <v>film &amp; video</v>
      </c>
      <c r="T595" t="str">
        <f>_xlfn.TEXTAFTER(R595,"/")</f>
        <v>animation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$E596/$D596</f>
        <v>7.0991735537190084E-2</v>
      </c>
      <c r="G596" t="s">
        <v>14</v>
      </c>
      <c r="H596">
        <v>157</v>
      </c>
      <c r="I596">
        <f>IF($E596 = 0, ROUND($I596 =0,0),ROUND($E596/$H596,2))</f>
        <v>71.13</v>
      </c>
      <c r="J596" t="s">
        <v>21</v>
      </c>
      <c r="K596" t="s">
        <v>22</v>
      </c>
      <c r="L596">
        <v>1467003600</v>
      </c>
      <c r="M596">
        <v>1467262800</v>
      </c>
      <c r="N596" s="9">
        <f>((($L596/60)/60)/24)+DATE(1970,1,1)</f>
        <v>42548.208333333328</v>
      </c>
      <c r="O596" s="9">
        <f>((($M596/60)/60)/24)+DATE(1970,1,1)</f>
        <v>42551.208333333328</v>
      </c>
      <c r="P596" t="b">
        <v>0</v>
      </c>
      <c r="Q596" t="b">
        <v>1</v>
      </c>
      <c r="R596" t="s">
        <v>33</v>
      </c>
      <c r="S596" t="str">
        <f>_xlfn.TEXTBEFORE(R596,"/")</f>
        <v>theater</v>
      </c>
      <c r="T596" t="str">
        <f>_xlfn.TEXTAFTER(R596,"/")</f>
        <v>plays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$E597/$D597</f>
        <v>2.0852773826458035</v>
      </c>
      <c r="G597" t="s">
        <v>20</v>
      </c>
      <c r="H597">
        <v>1629</v>
      </c>
      <c r="I597">
        <f>IF($E597 = 0, ROUND($I597 =0,0),ROUND($E597/$H597,2))</f>
        <v>89.99</v>
      </c>
      <c r="J597" t="s">
        <v>21</v>
      </c>
      <c r="K597" t="s">
        <v>22</v>
      </c>
      <c r="L597">
        <v>1268715600</v>
      </c>
      <c r="M597">
        <v>1270530000</v>
      </c>
      <c r="N597" s="9">
        <f>((($L597/60)/60)/24)+DATE(1970,1,1)</f>
        <v>40253.208333333336</v>
      </c>
      <c r="O597" s="9">
        <f>((($M597/60)/60)/24)+DATE(1970,1,1)</f>
        <v>40274.208333333336</v>
      </c>
      <c r="P597" t="b">
        <v>0</v>
      </c>
      <c r="Q597" t="b">
        <v>1</v>
      </c>
      <c r="R597" t="s">
        <v>33</v>
      </c>
      <c r="S597" t="str">
        <f>_xlfn.TEXTBEFORE(R597,"/")</f>
        <v>theater</v>
      </c>
      <c r="T597" t="str">
        <f>_xlfn.TEXTAFTER(R597,"/")</f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$E598/$D598</f>
        <v>0.99683544303797467</v>
      </c>
      <c r="G598" t="s">
        <v>14</v>
      </c>
      <c r="H598">
        <v>183</v>
      </c>
      <c r="I598">
        <f>IF($E598 = 0, ROUND($I598 =0,0),ROUND($E598/$H598,2))</f>
        <v>43.03</v>
      </c>
      <c r="J598" t="s">
        <v>21</v>
      </c>
      <c r="K598" t="s">
        <v>22</v>
      </c>
      <c r="L598">
        <v>1457157600</v>
      </c>
      <c r="M598">
        <v>1457762400</v>
      </c>
      <c r="N598" s="9">
        <f>((($L598/60)/60)/24)+DATE(1970,1,1)</f>
        <v>42434.25</v>
      </c>
      <c r="O598" s="9">
        <f>((($M598/60)/60)/24)+DATE(1970,1,1)</f>
        <v>42441.25</v>
      </c>
      <c r="P598" t="b">
        <v>0</v>
      </c>
      <c r="Q598" t="b">
        <v>1</v>
      </c>
      <c r="R598" t="s">
        <v>53</v>
      </c>
      <c r="S598" t="str">
        <f>_xlfn.TEXTBEFORE(R598,"/")</f>
        <v>film &amp; video</v>
      </c>
      <c r="T598" t="str">
        <f>_xlfn.TEXTAFTER(R598,"/")</f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$E599/$D599</f>
        <v>2.0159756097560977</v>
      </c>
      <c r="G599" t="s">
        <v>20</v>
      </c>
      <c r="H599">
        <v>2188</v>
      </c>
      <c r="I599">
        <f>IF($E599 = 0, ROUND($I599 =0,0),ROUND($E599/$H599,2))</f>
        <v>68</v>
      </c>
      <c r="J599" t="s">
        <v>21</v>
      </c>
      <c r="K599" t="s">
        <v>22</v>
      </c>
      <c r="L599">
        <v>1573970400</v>
      </c>
      <c r="M599">
        <v>1575525600</v>
      </c>
      <c r="N599" s="9">
        <f>((($L599/60)/60)/24)+DATE(1970,1,1)</f>
        <v>43786.25</v>
      </c>
      <c r="O599" s="9">
        <f>((($M599/60)/60)/24)+DATE(1970,1,1)</f>
        <v>43804.25</v>
      </c>
      <c r="P599" t="b">
        <v>0</v>
      </c>
      <c r="Q599" t="b">
        <v>0</v>
      </c>
      <c r="R599" t="s">
        <v>33</v>
      </c>
      <c r="S599" t="str">
        <f>_xlfn.TEXTBEFORE(R599,"/")</f>
        <v>theater</v>
      </c>
      <c r="T599" t="str">
        <f>_xlfn.TEXTAFTER(R599,"/")</f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$E600/$D600</f>
        <v>1.6209032258064515</v>
      </c>
      <c r="G600" t="s">
        <v>20</v>
      </c>
      <c r="H600">
        <v>2409</v>
      </c>
      <c r="I600">
        <f>IF($E600 = 0, ROUND($I600 =0,0),ROUND($E600/$H600,2))</f>
        <v>73</v>
      </c>
      <c r="J600" t="s">
        <v>107</v>
      </c>
      <c r="K600" t="s">
        <v>108</v>
      </c>
      <c r="L600">
        <v>1276578000</v>
      </c>
      <c r="M600">
        <v>1279083600</v>
      </c>
      <c r="N600" s="9">
        <f>((($L600/60)/60)/24)+DATE(1970,1,1)</f>
        <v>40344.208333333336</v>
      </c>
      <c r="O600" s="9">
        <f>((($M600/60)/60)/24)+DATE(1970,1,1)</f>
        <v>40373.208333333336</v>
      </c>
      <c r="P600" t="b">
        <v>0</v>
      </c>
      <c r="Q600" t="b">
        <v>0</v>
      </c>
      <c r="R600" t="s">
        <v>23</v>
      </c>
      <c r="S600" t="str">
        <f>_xlfn.TEXTBEFORE(R600,"/")</f>
        <v>music</v>
      </c>
      <c r="T600" t="str">
        <f>_xlfn.TEXTAFTER(R600,"/")</f>
        <v>rock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$E601/$D601</f>
        <v>3.6436208125445471E-2</v>
      </c>
      <c r="G601" t="s">
        <v>14</v>
      </c>
      <c r="H601">
        <v>82</v>
      </c>
      <c r="I601">
        <f>IF($E601 = 0, ROUND($I601 =0,0),ROUND($E601/$H601,2))</f>
        <v>62.34</v>
      </c>
      <c r="J601" t="s">
        <v>36</v>
      </c>
      <c r="K601" t="s">
        <v>37</v>
      </c>
      <c r="L601">
        <v>1423720800</v>
      </c>
      <c r="M601">
        <v>1424412000</v>
      </c>
      <c r="N601" s="9">
        <f>((($L601/60)/60)/24)+DATE(1970,1,1)</f>
        <v>42047.25</v>
      </c>
      <c r="O601" s="9">
        <f>((($M601/60)/60)/24)+DATE(1970,1,1)</f>
        <v>42055.25</v>
      </c>
      <c r="P601" t="b">
        <v>0</v>
      </c>
      <c r="Q601" t="b">
        <v>0</v>
      </c>
      <c r="R601" t="s">
        <v>42</v>
      </c>
      <c r="S601" t="str">
        <f>_xlfn.TEXTBEFORE(R601,"/")</f>
        <v>film &amp; video</v>
      </c>
      <c r="T601" t="str">
        <f>_xlfn.TEXTAFTER(R601,"/")</f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$E602/$D602</f>
        <v>0.05</v>
      </c>
      <c r="G602" t="s">
        <v>14</v>
      </c>
      <c r="H602">
        <v>1</v>
      </c>
      <c r="I602">
        <f>IF($E602 = 0, ROUND($I602 =0,0),ROUND($E602/$H602,2))</f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((($L602/60)/60)/24)+DATE(1970,1,1)</f>
        <v>41485.208333333336</v>
      </c>
      <c r="O602" s="9">
        <f>((($M602/60)/60)/24)+DATE(1970,1,1)</f>
        <v>41497.208333333336</v>
      </c>
      <c r="P602" t="b">
        <v>0</v>
      </c>
      <c r="Q602" t="b">
        <v>0</v>
      </c>
      <c r="R602" t="s">
        <v>17</v>
      </c>
      <c r="S602" t="str">
        <f>_xlfn.TEXTBEFORE(R602,"/")</f>
        <v>food</v>
      </c>
      <c r="T602" t="str">
        <f>_xlfn.TEXTAFTER(R602,"/")</f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$E603/$D603</f>
        <v>2.0663492063492064</v>
      </c>
      <c r="G603" t="s">
        <v>20</v>
      </c>
      <c r="H603">
        <v>194</v>
      </c>
      <c r="I603">
        <f>IF($E603 = 0, ROUND($I603 =0,0),ROUND($E603/$H603,2))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9">
        <f>((($L603/60)/60)/24)+DATE(1970,1,1)</f>
        <v>41789.208333333336</v>
      </c>
      <c r="O603" s="9">
        <f>((($M603/60)/60)/24)+DATE(1970,1,1)</f>
        <v>41806.208333333336</v>
      </c>
      <c r="P603" t="b">
        <v>1</v>
      </c>
      <c r="Q603" t="b">
        <v>0</v>
      </c>
      <c r="R603" t="s">
        <v>65</v>
      </c>
      <c r="S603" t="str">
        <f>_xlfn.TEXTBEFORE(R603,"/")</f>
        <v>technology</v>
      </c>
      <c r="T603" t="str">
        <f>_xlfn.TEXTAFTER(R603,"/")</f>
        <v>wearables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$E604/$D604</f>
        <v>1.2823628691983122</v>
      </c>
      <c r="G604" t="s">
        <v>20</v>
      </c>
      <c r="H604">
        <v>1140</v>
      </c>
      <c r="I604">
        <f>IF($E604 = 0, ROUND($I604 =0,0),ROUND($E604/$H604,2))</f>
        <v>79.98</v>
      </c>
      <c r="J604" t="s">
        <v>21</v>
      </c>
      <c r="K604" t="s">
        <v>22</v>
      </c>
      <c r="L604">
        <v>1433480400</v>
      </c>
      <c r="M604">
        <v>1434430800</v>
      </c>
      <c r="N604" s="9">
        <f>((($L604/60)/60)/24)+DATE(1970,1,1)</f>
        <v>42160.208333333328</v>
      </c>
      <c r="O604" s="9">
        <f>((($M604/60)/60)/24)+DATE(1970,1,1)</f>
        <v>42171.208333333328</v>
      </c>
      <c r="P604" t="b">
        <v>0</v>
      </c>
      <c r="Q604" t="b">
        <v>0</v>
      </c>
      <c r="R604" t="s">
        <v>33</v>
      </c>
      <c r="S604" t="str">
        <f>_xlfn.TEXTBEFORE(R604,"/")</f>
        <v>theater</v>
      </c>
      <c r="T604" t="str">
        <f>_xlfn.TEXTAFTER(R604,"/")</f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$E605/$D605</f>
        <v>1.1966037735849056</v>
      </c>
      <c r="G605" t="s">
        <v>20</v>
      </c>
      <c r="H605">
        <v>102</v>
      </c>
      <c r="I605">
        <f>IF($E605 = 0, ROUND($I605 =0,0),ROUND($E605/$H605,2))</f>
        <v>62.18</v>
      </c>
      <c r="J605" t="s">
        <v>21</v>
      </c>
      <c r="K605" t="s">
        <v>22</v>
      </c>
      <c r="L605">
        <v>1555563600</v>
      </c>
      <c r="M605">
        <v>1557896400</v>
      </c>
      <c r="N605" s="9">
        <f>((($L605/60)/60)/24)+DATE(1970,1,1)</f>
        <v>43573.208333333328</v>
      </c>
      <c r="O605" s="9">
        <f>((($M605/60)/60)/24)+DATE(1970,1,1)</f>
        <v>43600.208333333328</v>
      </c>
      <c r="P605" t="b">
        <v>0</v>
      </c>
      <c r="Q605" t="b">
        <v>0</v>
      </c>
      <c r="R605" t="s">
        <v>33</v>
      </c>
      <c r="S605" t="str">
        <f>_xlfn.TEXTBEFORE(R605,"/")</f>
        <v>theater</v>
      </c>
      <c r="T605" t="str">
        <f>_xlfn.TEXTAFTER(R605,"/")</f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$E606/$D606</f>
        <v>1.7073055242390078</v>
      </c>
      <c r="G606" t="s">
        <v>20</v>
      </c>
      <c r="H606">
        <v>2857</v>
      </c>
      <c r="I606">
        <f>IF($E606 = 0, ROUND($I606 =0,0),ROUND($E606/$H606,2))</f>
        <v>53.01</v>
      </c>
      <c r="J606" t="s">
        <v>21</v>
      </c>
      <c r="K606" t="s">
        <v>22</v>
      </c>
      <c r="L606">
        <v>1295676000</v>
      </c>
      <c r="M606">
        <v>1297490400</v>
      </c>
      <c r="N606" s="9">
        <f>((($L606/60)/60)/24)+DATE(1970,1,1)</f>
        <v>40565.25</v>
      </c>
      <c r="O606" s="9">
        <f>((($M606/60)/60)/24)+DATE(1970,1,1)</f>
        <v>40586.25</v>
      </c>
      <c r="P606" t="b">
        <v>0</v>
      </c>
      <c r="Q606" t="b">
        <v>0</v>
      </c>
      <c r="R606" t="s">
        <v>33</v>
      </c>
      <c r="S606" t="str">
        <f>_xlfn.TEXTBEFORE(R606,"/")</f>
        <v>theater</v>
      </c>
      <c r="T606" t="str">
        <f>_xlfn.TEXTAFTER(R606,"/")</f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$E607/$D607</f>
        <v>1.8721212121212121</v>
      </c>
      <c r="G607" t="s">
        <v>20</v>
      </c>
      <c r="H607">
        <v>107</v>
      </c>
      <c r="I607">
        <f>IF($E607 = 0, ROUND($I607 =0,0),ROUND($E607/$H607,2))</f>
        <v>57.74</v>
      </c>
      <c r="J607" t="s">
        <v>21</v>
      </c>
      <c r="K607" t="s">
        <v>22</v>
      </c>
      <c r="L607">
        <v>1443848400</v>
      </c>
      <c r="M607">
        <v>1447394400</v>
      </c>
      <c r="N607" s="9">
        <f>((($L607/60)/60)/24)+DATE(1970,1,1)</f>
        <v>42280.208333333328</v>
      </c>
      <c r="O607" s="9">
        <f>((($M607/60)/60)/24)+DATE(1970,1,1)</f>
        <v>42321.25</v>
      </c>
      <c r="P607" t="b">
        <v>0</v>
      </c>
      <c r="Q607" t="b">
        <v>0</v>
      </c>
      <c r="R607" t="s">
        <v>68</v>
      </c>
      <c r="S607" t="str">
        <f>_xlfn.TEXTBEFORE(R607,"/")</f>
        <v>publishing</v>
      </c>
      <c r="T607" t="str">
        <f>_xlfn.TEXTAFTER(R607,"/")</f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$E608/$D608</f>
        <v>1.8838235294117647</v>
      </c>
      <c r="G608" t="s">
        <v>20</v>
      </c>
      <c r="H608">
        <v>160</v>
      </c>
      <c r="I608">
        <f>IF($E608 = 0, ROUND($I608 =0,0),ROUND($E608/$H608,2))</f>
        <v>40.03</v>
      </c>
      <c r="J608" t="s">
        <v>40</v>
      </c>
      <c r="K608" t="s">
        <v>41</v>
      </c>
      <c r="L608">
        <v>1457330400</v>
      </c>
      <c r="M608">
        <v>1458277200</v>
      </c>
      <c r="N608" s="9">
        <f>((($L608/60)/60)/24)+DATE(1970,1,1)</f>
        <v>42436.25</v>
      </c>
      <c r="O608" s="9">
        <f>((($M608/60)/60)/24)+DATE(1970,1,1)</f>
        <v>42447.208333333328</v>
      </c>
      <c r="P608" t="b">
        <v>0</v>
      </c>
      <c r="Q608" t="b">
        <v>0</v>
      </c>
      <c r="R608" t="s">
        <v>23</v>
      </c>
      <c r="S608" t="str">
        <f>_xlfn.TEXTBEFORE(R608,"/")</f>
        <v>music</v>
      </c>
      <c r="T608" t="str">
        <f>_xlfn.TEXTAFTER(R608,"/")</f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$E609/$D609</f>
        <v>1.3129869186046512</v>
      </c>
      <c r="G609" t="s">
        <v>20</v>
      </c>
      <c r="H609">
        <v>2230</v>
      </c>
      <c r="I609">
        <f>IF($E609 = 0, ROUND($I609 =0,0),ROUND($E609/$H609,2))</f>
        <v>81.02</v>
      </c>
      <c r="J609" t="s">
        <v>21</v>
      </c>
      <c r="K609" t="s">
        <v>22</v>
      </c>
      <c r="L609">
        <v>1395550800</v>
      </c>
      <c r="M609">
        <v>1395723600</v>
      </c>
      <c r="N609" s="9">
        <f>((($L609/60)/60)/24)+DATE(1970,1,1)</f>
        <v>41721.208333333336</v>
      </c>
      <c r="O609" s="9">
        <f>((($M609/60)/60)/24)+DATE(1970,1,1)</f>
        <v>41723.208333333336</v>
      </c>
      <c r="P609" t="b">
        <v>0</v>
      </c>
      <c r="Q609" t="b">
        <v>0</v>
      </c>
      <c r="R609" t="s">
        <v>17</v>
      </c>
      <c r="S609" t="str">
        <f>_xlfn.TEXTBEFORE(R609,"/")</f>
        <v>food</v>
      </c>
      <c r="T609" t="str">
        <f>_xlfn.TEXTAFTER(R609,"/")</f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$E610/$D610</f>
        <v>2.8397435897435899</v>
      </c>
      <c r="G610" t="s">
        <v>20</v>
      </c>
      <c r="H610">
        <v>316</v>
      </c>
      <c r="I610">
        <f>IF($E610 = 0, ROUND($I610 =0,0),ROUND($E610/$H610,2))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9">
        <f>((($L610/60)/60)/24)+DATE(1970,1,1)</f>
        <v>43530.25</v>
      </c>
      <c r="O610" s="9">
        <f>((($M610/60)/60)/24)+DATE(1970,1,1)</f>
        <v>43534.25</v>
      </c>
      <c r="P610" t="b">
        <v>0</v>
      </c>
      <c r="Q610" t="b">
        <v>1</v>
      </c>
      <c r="R610" t="s">
        <v>159</v>
      </c>
      <c r="S610" t="str">
        <f>_xlfn.TEXTBEFORE(R610,"/")</f>
        <v>music</v>
      </c>
      <c r="T610" t="str">
        <f>_xlfn.TEXTAFTER(R610,"/")</f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$E611/$D611</f>
        <v>1.2041999999999999</v>
      </c>
      <c r="G611" t="s">
        <v>20</v>
      </c>
      <c r="H611">
        <v>117</v>
      </c>
      <c r="I611">
        <f>IF($E611 = 0, ROUND($I611 =0,0),ROUND($E611/$H611,2))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9">
        <f>((($L611/60)/60)/24)+DATE(1970,1,1)</f>
        <v>43481.25</v>
      </c>
      <c r="O611" s="9">
        <f>((($M611/60)/60)/24)+DATE(1970,1,1)</f>
        <v>43498.25</v>
      </c>
      <c r="P611" t="b">
        <v>0</v>
      </c>
      <c r="Q611" t="b">
        <v>0</v>
      </c>
      <c r="R611" t="s">
        <v>474</v>
      </c>
      <c r="S611" t="str">
        <f>_xlfn.TEXTBEFORE(R611,"/")</f>
        <v>film &amp; video</v>
      </c>
      <c r="T611" t="str">
        <f>_xlfn.TEXTAFTER(R611,"/")</f>
        <v>science fiction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$E612/$D612</f>
        <v>4.1905607476635511</v>
      </c>
      <c r="G612" t="s">
        <v>20</v>
      </c>
      <c r="H612">
        <v>6406</v>
      </c>
      <c r="I612">
        <f>IF($E612 = 0, ROUND($I612 =0,0),ROUND($E612/$H612,2))</f>
        <v>28</v>
      </c>
      <c r="J612" t="s">
        <v>21</v>
      </c>
      <c r="K612" t="s">
        <v>22</v>
      </c>
      <c r="L612">
        <v>1355637600</v>
      </c>
      <c r="M612">
        <v>1356847200</v>
      </c>
      <c r="N612" s="9">
        <f>((($L612/60)/60)/24)+DATE(1970,1,1)</f>
        <v>41259.25</v>
      </c>
      <c r="O612" s="9">
        <f>((($M612/60)/60)/24)+DATE(1970,1,1)</f>
        <v>41273.25</v>
      </c>
      <c r="P612" t="b">
        <v>0</v>
      </c>
      <c r="Q612" t="b">
        <v>0</v>
      </c>
      <c r="R612" t="s">
        <v>33</v>
      </c>
      <c r="S612" t="str">
        <f>_xlfn.TEXTBEFORE(R612,"/")</f>
        <v>theater</v>
      </c>
      <c r="T612" t="str">
        <f>_xlfn.TEXTAFTER(R612,"/")</f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$E613/$D613</f>
        <v>0.13853658536585367</v>
      </c>
      <c r="G613" t="s">
        <v>74</v>
      </c>
      <c r="H613">
        <v>15</v>
      </c>
      <c r="I613">
        <f>IF($E613 = 0, ROUND($I613 =0,0),ROUND($E613/$H613,2))</f>
        <v>75.73</v>
      </c>
      <c r="J613" t="s">
        <v>21</v>
      </c>
      <c r="K613" t="s">
        <v>22</v>
      </c>
      <c r="L613">
        <v>1374728400</v>
      </c>
      <c r="M613">
        <v>1375765200</v>
      </c>
      <c r="N613" s="9">
        <f>((($L613/60)/60)/24)+DATE(1970,1,1)</f>
        <v>41480.208333333336</v>
      </c>
      <c r="O613" s="9">
        <f>((($M613/60)/60)/24)+DATE(1970,1,1)</f>
        <v>41492.208333333336</v>
      </c>
      <c r="P613" t="b">
        <v>0</v>
      </c>
      <c r="Q613" t="b">
        <v>0</v>
      </c>
      <c r="R613" t="s">
        <v>33</v>
      </c>
      <c r="S613" t="str">
        <f>_xlfn.TEXTBEFORE(R613,"/")</f>
        <v>theater</v>
      </c>
      <c r="T613" t="str">
        <f>_xlfn.TEXTAFTER(R613,"/")</f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$E614/$D614</f>
        <v>1.3943548387096774</v>
      </c>
      <c r="G614" t="s">
        <v>20</v>
      </c>
      <c r="H614">
        <v>192</v>
      </c>
      <c r="I614">
        <f>IF($E614 = 0, ROUND($I614 =0,0),ROUND($E614/$H614,2))</f>
        <v>45.03</v>
      </c>
      <c r="J614" t="s">
        <v>21</v>
      </c>
      <c r="K614" t="s">
        <v>22</v>
      </c>
      <c r="L614">
        <v>1287810000</v>
      </c>
      <c r="M614">
        <v>1289800800</v>
      </c>
      <c r="N614" s="9">
        <f>((($L614/60)/60)/24)+DATE(1970,1,1)</f>
        <v>40474.208333333336</v>
      </c>
      <c r="O614" s="9">
        <f>((($M614/60)/60)/24)+DATE(1970,1,1)</f>
        <v>40497.25</v>
      </c>
      <c r="P614" t="b">
        <v>0</v>
      </c>
      <c r="Q614" t="b">
        <v>0</v>
      </c>
      <c r="R614" t="s">
        <v>50</v>
      </c>
      <c r="S614" t="str">
        <f>_xlfn.TEXTBEFORE(R614,"/")</f>
        <v>music</v>
      </c>
      <c r="T614" t="str">
        <f>_xlfn.TEXTAFTER(R614,"/")</f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$E615/$D615</f>
        <v>1.74</v>
      </c>
      <c r="G615" t="s">
        <v>20</v>
      </c>
      <c r="H615">
        <v>26</v>
      </c>
      <c r="I615">
        <f>IF($E615 = 0, ROUND($I615 =0,0),ROUND($E615/$H615,2))</f>
        <v>73.62</v>
      </c>
      <c r="J615" t="s">
        <v>15</v>
      </c>
      <c r="K615" t="s">
        <v>16</v>
      </c>
      <c r="L615">
        <v>1503723600</v>
      </c>
      <c r="M615">
        <v>1504501200</v>
      </c>
      <c r="N615" s="9">
        <f>((($L615/60)/60)/24)+DATE(1970,1,1)</f>
        <v>42973.208333333328</v>
      </c>
      <c r="O615" s="9">
        <f>((($M615/60)/60)/24)+DATE(1970,1,1)</f>
        <v>42982.208333333328</v>
      </c>
      <c r="P615" t="b">
        <v>0</v>
      </c>
      <c r="Q615" t="b">
        <v>0</v>
      </c>
      <c r="R615" t="s">
        <v>33</v>
      </c>
      <c r="S615" t="str">
        <f>_xlfn.TEXTBEFORE(R615,"/")</f>
        <v>theater</v>
      </c>
      <c r="T615" t="str">
        <f>_xlfn.TEXTAFTER(R615,"/")</f>
        <v>plays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$E616/$D616</f>
        <v>1.5549056603773586</v>
      </c>
      <c r="G616" t="s">
        <v>20</v>
      </c>
      <c r="H616">
        <v>723</v>
      </c>
      <c r="I616">
        <f>IF($E616 = 0, ROUND($I616 =0,0),ROUND($E616/$H616,2))</f>
        <v>56.99</v>
      </c>
      <c r="J616" t="s">
        <v>21</v>
      </c>
      <c r="K616" t="s">
        <v>22</v>
      </c>
      <c r="L616">
        <v>1484114400</v>
      </c>
      <c r="M616">
        <v>1485669600</v>
      </c>
      <c r="N616" s="9">
        <f>((($L616/60)/60)/24)+DATE(1970,1,1)</f>
        <v>42746.25</v>
      </c>
      <c r="O616" s="9">
        <f>((($M616/60)/60)/24)+DATE(1970,1,1)</f>
        <v>42764.25</v>
      </c>
      <c r="P616" t="b">
        <v>0</v>
      </c>
      <c r="Q616" t="b">
        <v>0</v>
      </c>
      <c r="R616" t="s">
        <v>33</v>
      </c>
      <c r="S616" t="str">
        <f>_xlfn.TEXTBEFORE(R616,"/")</f>
        <v>theater</v>
      </c>
      <c r="T616" t="str">
        <f>_xlfn.TEXTAFTER(R616,"/")</f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$E617/$D617</f>
        <v>1.7044705882352942</v>
      </c>
      <c r="G617" t="s">
        <v>20</v>
      </c>
      <c r="H617">
        <v>170</v>
      </c>
      <c r="I617">
        <f>IF($E617 = 0, ROUND($I617 =0,0),ROUND($E617/$H617,2))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9">
        <f>((($L617/60)/60)/24)+DATE(1970,1,1)</f>
        <v>42489.208333333328</v>
      </c>
      <c r="O617" s="9">
        <f>((($M617/60)/60)/24)+DATE(1970,1,1)</f>
        <v>42499.208333333328</v>
      </c>
      <c r="P617" t="b">
        <v>0</v>
      </c>
      <c r="Q617" t="b">
        <v>0</v>
      </c>
      <c r="R617" t="s">
        <v>33</v>
      </c>
      <c r="S617" t="str">
        <f>_xlfn.TEXTBEFORE(R617,"/")</f>
        <v>theater</v>
      </c>
      <c r="T617" t="str">
        <f>_xlfn.TEXTAFTER(R617,"/")</f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$E618/$D618</f>
        <v>1.8951562500000001</v>
      </c>
      <c r="G618" t="s">
        <v>20</v>
      </c>
      <c r="H618">
        <v>238</v>
      </c>
      <c r="I618">
        <f>IF($E618 = 0, ROUND($I618 =0,0),ROUND($E618/$H618,2))</f>
        <v>50.96</v>
      </c>
      <c r="J618" t="s">
        <v>40</v>
      </c>
      <c r="K618" t="s">
        <v>41</v>
      </c>
      <c r="L618">
        <v>1379653200</v>
      </c>
      <c r="M618">
        <v>1379739600</v>
      </c>
      <c r="N618" s="9">
        <f>((($L618/60)/60)/24)+DATE(1970,1,1)</f>
        <v>41537.208333333336</v>
      </c>
      <c r="O618" s="9">
        <f>((($M618/60)/60)/24)+DATE(1970,1,1)</f>
        <v>41538.208333333336</v>
      </c>
      <c r="P618" t="b">
        <v>0</v>
      </c>
      <c r="Q618" t="b">
        <v>1</v>
      </c>
      <c r="R618" t="s">
        <v>60</v>
      </c>
      <c r="S618" t="str">
        <f>_xlfn.TEXTBEFORE(R618,"/")</f>
        <v>music</v>
      </c>
      <c r="T618" t="str">
        <f>_xlfn.TEXTAFTER(R618,"/")</f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$E619/$D619</f>
        <v>2.4971428571428573</v>
      </c>
      <c r="G619" t="s">
        <v>20</v>
      </c>
      <c r="H619">
        <v>55</v>
      </c>
      <c r="I619">
        <f>IF($E619 = 0, ROUND($I619 =0,0),ROUND($E619/$H619,2))</f>
        <v>63.56</v>
      </c>
      <c r="J619" t="s">
        <v>21</v>
      </c>
      <c r="K619" t="s">
        <v>22</v>
      </c>
      <c r="L619">
        <v>1401858000</v>
      </c>
      <c r="M619">
        <v>1402722000</v>
      </c>
      <c r="N619" s="9">
        <f>((($L619/60)/60)/24)+DATE(1970,1,1)</f>
        <v>41794.208333333336</v>
      </c>
      <c r="O619" s="9">
        <f>((($M619/60)/60)/24)+DATE(1970,1,1)</f>
        <v>41804.208333333336</v>
      </c>
      <c r="P619" t="b">
        <v>0</v>
      </c>
      <c r="Q619" t="b">
        <v>0</v>
      </c>
      <c r="R619" t="s">
        <v>33</v>
      </c>
      <c r="S619" t="str">
        <f>_xlfn.TEXTBEFORE(R619,"/")</f>
        <v>theater</v>
      </c>
      <c r="T619" t="str">
        <f>_xlfn.TEXTAFTER(R619,"/")</f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$E620/$D620</f>
        <v>0.48860523665659616</v>
      </c>
      <c r="G620" t="s">
        <v>14</v>
      </c>
      <c r="H620">
        <v>1198</v>
      </c>
      <c r="I620">
        <f>IF($E620 = 0, ROUND($I620 =0,0),ROUND($E620/$H620,2))</f>
        <v>81</v>
      </c>
      <c r="J620" t="s">
        <v>21</v>
      </c>
      <c r="K620" t="s">
        <v>22</v>
      </c>
      <c r="L620">
        <v>1367470800</v>
      </c>
      <c r="M620">
        <v>1369285200</v>
      </c>
      <c r="N620" s="9">
        <f>((($L620/60)/60)/24)+DATE(1970,1,1)</f>
        <v>41396.208333333336</v>
      </c>
      <c r="O620" s="9">
        <f>((($M620/60)/60)/24)+DATE(1970,1,1)</f>
        <v>41417.208333333336</v>
      </c>
      <c r="P620" t="b">
        <v>0</v>
      </c>
      <c r="Q620" t="b">
        <v>0</v>
      </c>
      <c r="R620" t="s">
        <v>68</v>
      </c>
      <c r="S620" t="str">
        <f>_xlfn.TEXTBEFORE(R620,"/")</f>
        <v>publishing</v>
      </c>
      <c r="T620" t="str">
        <f>_xlfn.TEXTAFTER(R620,"/")</f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$E621/$D621</f>
        <v>0.28461970393057684</v>
      </c>
      <c r="G621" t="s">
        <v>14</v>
      </c>
      <c r="H621">
        <v>648</v>
      </c>
      <c r="I621">
        <f>IF($E621 = 0, ROUND($I621 =0,0),ROUND($E621/$H621,2))</f>
        <v>86.04</v>
      </c>
      <c r="J621" t="s">
        <v>21</v>
      </c>
      <c r="K621" t="s">
        <v>22</v>
      </c>
      <c r="L621">
        <v>1304658000</v>
      </c>
      <c r="M621">
        <v>1304744400</v>
      </c>
      <c r="N621" s="9">
        <f>((($L621/60)/60)/24)+DATE(1970,1,1)</f>
        <v>40669.208333333336</v>
      </c>
      <c r="O621" s="9">
        <f>((($M621/60)/60)/24)+DATE(1970,1,1)</f>
        <v>40670.208333333336</v>
      </c>
      <c r="P621" t="b">
        <v>1</v>
      </c>
      <c r="Q621" t="b">
        <v>1</v>
      </c>
      <c r="R621" t="s">
        <v>33</v>
      </c>
      <c r="S621" t="str">
        <f>_xlfn.TEXTBEFORE(R621,"/")</f>
        <v>theater</v>
      </c>
      <c r="T621" t="str">
        <f>_xlfn.TEXTAFTER(R621,"/")</f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$E622/$D622</f>
        <v>2.6802325581395348</v>
      </c>
      <c r="G622" t="s">
        <v>20</v>
      </c>
      <c r="H622">
        <v>128</v>
      </c>
      <c r="I622">
        <f>IF($E622 = 0, ROUND($I622 =0,0),ROUND($E622/$H622,2))</f>
        <v>90.04</v>
      </c>
      <c r="J622" t="s">
        <v>26</v>
      </c>
      <c r="K622" t="s">
        <v>27</v>
      </c>
      <c r="L622">
        <v>1467954000</v>
      </c>
      <c r="M622">
        <v>1468299600</v>
      </c>
      <c r="N622" s="9">
        <f>((($L622/60)/60)/24)+DATE(1970,1,1)</f>
        <v>42559.208333333328</v>
      </c>
      <c r="O622" s="9">
        <f>((($M622/60)/60)/24)+DATE(1970,1,1)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_xlfn.TEXTBEFORE(R622,"/")</f>
        <v>photography</v>
      </c>
      <c r="T622" t="str">
        <f>_xlfn.TEXTAFTER(R622,"/")</f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$E623/$D623</f>
        <v>6.1980078125000002</v>
      </c>
      <c r="G623" t="s">
        <v>20</v>
      </c>
      <c r="H623">
        <v>2144</v>
      </c>
      <c r="I623">
        <f>IF($E623 = 0, ROUND($I623 =0,0),ROUND($E623/$H623,2))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9">
        <f>((($L623/60)/60)/24)+DATE(1970,1,1)</f>
        <v>42626.208333333328</v>
      </c>
      <c r="O623" s="9">
        <f>((($M623/60)/60)/24)+DATE(1970,1,1)</f>
        <v>42631.208333333328</v>
      </c>
      <c r="P623" t="b">
        <v>0</v>
      </c>
      <c r="Q623" t="b">
        <v>0</v>
      </c>
      <c r="R623" t="s">
        <v>33</v>
      </c>
      <c r="S623" t="str">
        <f>_xlfn.TEXTBEFORE(R623,"/")</f>
        <v>theater</v>
      </c>
      <c r="T623" t="str">
        <f>_xlfn.TEXTAFTER(R623,"/")</f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$E624/$D624</f>
        <v>3.1301587301587303E-2</v>
      </c>
      <c r="G624" t="s">
        <v>14</v>
      </c>
      <c r="H624">
        <v>64</v>
      </c>
      <c r="I624">
        <f>IF($E624 = 0, ROUND($I624 =0,0),ROUND($E624/$H624,2))</f>
        <v>92.44</v>
      </c>
      <c r="J624" t="s">
        <v>21</v>
      </c>
      <c r="K624" t="s">
        <v>22</v>
      </c>
      <c r="L624">
        <v>1523768400</v>
      </c>
      <c r="M624">
        <v>1526014800</v>
      </c>
      <c r="N624" s="9">
        <f>((($L624/60)/60)/24)+DATE(1970,1,1)</f>
        <v>43205.208333333328</v>
      </c>
      <c r="O624" s="9">
        <f>((($M624/60)/60)/24)+DATE(1970,1,1)</f>
        <v>43231.208333333328</v>
      </c>
      <c r="P624" t="b">
        <v>0</v>
      </c>
      <c r="Q624" t="b">
        <v>0</v>
      </c>
      <c r="R624" t="s">
        <v>60</v>
      </c>
      <c r="S624" t="str">
        <f>_xlfn.TEXTBEFORE(R624,"/")</f>
        <v>music</v>
      </c>
      <c r="T624" t="str">
        <f>_xlfn.TEXTAFTER(R624,"/")</f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$E625/$D625</f>
        <v>1.5992152704135738</v>
      </c>
      <c r="G625" t="s">
        <v>20</v>
      </c>
      <c r="H625">
        <v>2693</v>
      </c>
      <c r="I625">
        <f>IF($E625 = 0, ROUND($I625 =0,0),ROUND($E625/$H625,2))</f>
        <v>56</v>
      </c>
      <c r="J625" t="s">
        <v>40</v>
      </c>
      <c r="K625" t="s">
        <v>41</v>
      </c>
      <c r="L625">
        <v>1437022800</v>
      </c>
      <c r="M625">
        <v>1437454800</v>
      </c>
      <c r="N625" s="9">
        <f>((($L625/60)/60)/24)+DATE(1970,1,1)</f>
        <v>42201.208333333328</v>
      </c>
      <c r="O625" s="9">
        <f>((($M625/60)/60)/24)+DATE(1970,1,1)</f>
        <v>42206.208333333328</v>
      </c>
      <c r="P625" t="b">
        <v>0</v>
      </c>
      <c r="Q625" t="b">
        <v>0</v>
      </c>
      <c r="R625" t="s">
        <v>33</v>
      </c>
      <c r="S625" t="str">
        <f>_xlfn.TEXTBEFORE(R625,"/")</f>
        <v>theater</v>
      </c>
      <c r="T625" t="str">
        <f>_xlfn.TEXTAFTER(R625,"/")</f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$E626/$D626</f>
        <v>2.793921568627451</v>
      </c>
      <c r="G626" t="s">
        <v>20</v>
      </c>
      <c r="H626">
        <v>432</v>
      </c>
      <c r="I626">
        <f>IF($E626 = 0, ROUND($I626 =0,0),ROUND($E626/$H626,2))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9">
        <f>((($L626/60)/60)/24)+DATE(1970,1,1)</f>
        <v>42029.25</v>
      </c>
      <c r="O626" s="9">
        <f>((($M626/60)/60)/24)+DATE(1970,1,1)</f>
        <v>42035.25</v>
      </c>
      <c r="P626" t="b">
        <v>0</v>
      </c>
      <c r="Q626" t="b">
        <v>0</v>
      </c>
      <c r="R626" t="s">
        <v>122</v>
      </c>
      <c r="S626" t="str">
        <f>_xlfn.TEXTBEFORE(R626,"/")</f>
        <v>photography</v>
      </c>
      <c r="T626" t="str">
        <f>_xlfn.TEXTAFTER(R626,"/")</f>
        <v>photography books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$E627/$D627</f>
        <v>0.77373333333333338</v>
      </c>
      <c r="G627" t="s">
        <v>14</v>
      </c>
      <c r="H627">
        <v>62</v>
      </c>
      <c r="I627">
        <f>IF($E627 = 0, ROUND($I627 =0,0),ROUND($E627/$H627,2))</f>
        <v>93.6</v>
      </c>
      <c r="J627" t="s">
        <v>21</v>
      </c>
      <c r="K627" t="s">
        <v>22</v>
      </c>
      <c r="L627">
        <v>1580104800</v>
      </c>
      <c r="M627">
        <v>1581314400</v>
      </c>
      <c r="N627" s="9">
        <f>((($L627/60)/60)/24)+DATE(1970,1,1)</f>
        <v>43857.25</v>
      </c>
      <c r="O627" s="9">
        <f>((($M627/60)/60)/24)+DATE(1970,1,1)</f>
        <v>43871.25</v>
      </c>
      <c r="P627" t="b">
        <v>0</v>
      </c>
      <c r="Q627" t="b">
        <v>0</v>
      </c>
      <c r="R627" t="s">
        <v>33</v>
      </c>
      <c r="S627" t="str">
        <f>_xlfn.TEXTBEFORE(R627,"/")</f>
        <v>theater</v>
      </c>
      <c r="T627" t="str">
        <f>_xlfn.TEXTAFTER(R627,"/")</f>
        <v>plays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$E628/$D628</f>
        <v>2.0632812500000002</v>
      </c>
      <c r="G628" t="s">
        <v>20</v>
      </c>
      <c r="H628">
        <v>189</v>
      </c>
      <c r="I628">
        <f>IF($E628 = 0, ROUND($I628 =0,0),ROUND($E628/$H628,2))</f>
        <v>69.87</v>
      </c>
      <c r="J628" t="s">
        <v>21</v>
      </c>
      <c r="K628" t="s">
        <v>22</v>
      </c>
      <c r="L628">
        <v>1285650000</v>
      </c>
      <c r="M628">
        <v>1286427600</v>
      </c>
      <c r="N628" s="9">
        <f>((($L628/60)/60)/24)+DATE(1970,1,1)</f>
        <v>40449.208333333336</v>
      </c>
      <c r="O628" s="9">
        <f>((($M628/60)/60)/24)+DATE(1970,1,1)</f>
        <v>40458.208333333336</v>
      </c>
      <c r="P628" t="b">
        <v>0</v>
      </c>
      <c r="Q628" t="b">
        <v>1</v>
      </c>
      <c r="R628" t="s">
        <v>33</v>
      </c>
      <c r="S628" t="str">
        <f>_xlfn.TEXTBEFORE(R628,"/")</f>
        <v>theater</v>
      </c>
      <c r="T628" t="str">
        <f>_xlfn.TEXTAFTER(R628,"/")</f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$E629/$D629</f>
        <v>6.9424999999999999</v>
      </c>
      <c r="G629" t="s">
        <v>20</v>
      </c>
      <c r="H629">
        <v>154</v>
      </c>
      <c r="I629">
        <f>IF($E629 = 0, ROUND($I629 =0,0),ROUND($E629/$H629,2))</f>
        <v>72.13</v>
      </c>
      <c r="J629" t="s">
        <v>40</v>
      </c>
      <c r="K629" t="s">
        <v>41</v>
      </c>
      <c r="L629">
        <v>1276664400</v>
      </c>
      <c r="M629">
        <v>1278738000</v>
      </c>
      <c r="N629" s="9">
        <f>((($L629/60)/60)/24)+DATE(1970,1,1)</f>
        <v>40345.208333333336</v>
      </c>
      <c r="O629" s="9">
        <f>((($M629/60)/60)/24)+DATE(1970,1,1)</f>
        <v>40369.208333333336</v>
      </c>
      <c r="P629" t="b">
        <v>1</v>
      </c>
      <c r="Q629" t="b">
        <v>0</v>
      </c>
      <c r="R629" t="s">
        <v>17</v>
      </c>
      <c r="S629" t="str">
        <f>_xlfn.TEXTBEFORE(R629,"/")</f>
        <v>food</v>
      </c>
      <c r="T629" t="str">
        <f>_xlfn.TEXTAFTER(R629,"/")</f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$E630/$D630</f>
        <v>1.5178947368421052</v>
      </c>
      <c r="G630" t="s">
        <v>20</v>
      </c>
      <c r="H630">
        <v>96</v>
      </c>
      <c r="I630">
        <f>IF($E630 = 0, ROUND($I630 =0,0),ROUND($E630/$H630,2))</f>
        <v>30.04</v>
      </c>
      <c r="J630" t="s">
        <v>21</v>
      </c>
      <c r="K630" t="s">
        <v>22</v>
      </c>
      <c r="L630">
        <v>1286168400</v>
      </c>
      <c r="M630">
        <v>1286427600</v>
      </c>
      <c r="N630" s="9">
        <f>((($L630/60)/60)/24)+DATE(1970,1,1)</f>
        <v>40455.208333333336</v>
      </c>
      <c r="O630" s="9">
        <f>((($M630/60)/60)/24)+DATE(1970,1,1)</f>
        <v>40458.208333333336</v>
      </c>
      <c r="P630" t="b">
        <v>0</v>
      </c>
      <c r="Q630" t="b">
        <v>0</v>
      </c>
      <c r="R630" t="s">
        <v>60</v>
      </c>
      <c r="S630" t="str">
        <f>_xlfn.TEXTBEFORE(R630,"/")</f>
        <v>music</v>
      </c>
      <c r="T630" t="str">
        <f>_xlfn.TEXTAFTER(R630,"/")</f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$E631/$D631</f>
        <v>0.64582072176949945</v>
      </c>
      <c r="G631" t="s">
        <v>14</v>
      </c>
      <c r="H631">
        <v>750</v>
      </c>
      <c r="I631">
        <f>IF($E631 = 0, ROUND($I631 =0,0),ROUND($E631/$H631,2))</f>
        <v>73.97</v>
      </c>
      <c r="J631" t="s">
        <v>21</v>
      </c>
      <c r="K631" t="s">
        <v>22</v>
      </c>
      <c r="L631">
        <v>1467781200</v>
      </c>
      <c r="M631">
        <v>1467954000</v>
      </c>
      <c r="N631" s="9">
        <f>((($L631/60)/60)/24)+DATE(1970,1,1)</f>
        <v>42557.208333333328</v>
      </c>
      <c r="O631" s="9">
        <f>((($M631/60)/60)/24)+DATE(1970,1,1)</f>
        <v>42559.208333333328</v>
      </c>
      <c r="P631" t="b">
        <v>0</v>
      </c>
      <c r="Q631" t="b">
        <v>1</v>
      </c>
      <c r="R631" t="s">
        <v>33</v>
      </c>
      <c r="S631" t="str">
        <f>_xlfn.TEXTBEFORE(R631,"/")</f>
        <v>theater</v>
      </c>
      <c r="T631" t="str">
        <f>_xlfn.TEXTAFTER(R631,"/")</f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$E632/$D632</f>
        <v>0.62873684210526315</v>
      </c>
      <c r="G632" t="s">
        <v>74</v>
      </c>
      <c r="H632">
        <v>87</v>
      </c>
      <c r="I632">
        <f>IF($E632 = 0, ROUND($I632 =0,0),ROUND($E632/$H632,2))</f>
        <v>68.66</v>
      </c>
      <c r="J632" t="s">
        <v>21</v>
      </c>
      <c r="K632" t="s">
        <v>22</v>
      </c>
      <c r="L632">
        <v>1556686800</v>
      </c>
      <c r="M632">
        <v>1557637200</v>
      </c>
      <c r="N632" s="9">
        <f>((($L632/60)/60)/24)+DATE(1970,1,1)</f>
        <v>43586.208333333328</v>
      </c>
      <c r="O632" s="9">
        <f>((($M632/60)/60)/24)+DATE(1970,1,1)</f>
        <v>43597.208333333328</v>
      </c>
      <c r="P632" t="b">
        <v>0</v>
      </c>
      <c r="Q632" t="b">
        <v>1</v>
      </c>
      <c r="R632" t="s">
        <v>33</v>
      </c>
      <c r="S632" t="str">
        <f>_xlfn.TEXTBEFORE(R632,"/")</f>
        <v>theater</v>
      </c>
      <c r="T632" t="str">
        <f>_xlfn.TEXTAFTER(R632,"/")</f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$E633/$D633</f>
        <v>3.1039864864864866</v>
      </c>
      <c r="G633" t="s">
        <v>20</v>
      </c>
      <c r="H633">
        <v>3063</v>
      </c>
      <c r="I633">
        <f>IF($E633 = 0, ROUND($I633 =0,0),ROUND($E633/$H633,2))</f>
        <v>59.99</v>
      </c>
      <c r="J633" t="s">
        <v>21</v>
      </c>
      <c r="K633" t="s">
        <v>22</v>
      </c>
      <c r="L633">
        <v>1553576400</v>
      </c>
      <c r="M633">
        <v>1553922000</v>
      </c>
      <c r="N633" s="9">
        <f>((($L633/60)/60)/24)+DATE(1970,1,1)</f>
        <v>43550.208333333328</v>
      </c>
      <c r="O633" s="9">
        <f>((($M633/60)/60)/24)+DATE(1970,1,1)</f>
        <v>43554.208333333328</v>
      </c>
      <c r="P633" t="b">
        <v>0</v>
      </c>
      <c r="Q633" t="b">
        <v>0</v>
      </c>
      <c r="R633" t="s">
        <v>33</v>
      </c>
      <c r="S633" t="str">
        <f>_xlfn.TEXTBEFORE(R633,"/")</f>
        <v>theater</v>
      </c>
      <c r="T633" t="str">
        <f>_xlfn.TEXTAFTER(R633,"/")</f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$E634/$D634</f>
        <v>0.42859916782246882</v>
      </c>
      <c r="G634" t="s">
        <v>47</v>
      </c>
      <c r="H634">
        <v>278</v>
      </c>
      <c r="I634">
        <f>IF($E634 = 0, ROUND($I634 =0,0),ROUND($E634/$H634,2))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9">
        <f>((($L634/60)/60)/24)+DATE(1970,1,1)</f>
        <v>41945.208333333336</v>
      </c>
      <c r="O634" s="9">
        <f>((($M634/60)/60)/24)+DATE(1970,1,1)</f>
        <v>41963.25</v>
      </c>
      <c r="P634" t="b">
        <v>0</v>
      </c>
      <c r="Q634" t="b">
        <v>0</v>
      </c>
      <c r="R634" t="s">
        <v>33</v>
      </c>
      <c r="S634" t="str">
        <f>_xlfn.TEXTBEFORE(R634,"/")</f>
        <v>theater</v>
      </c>
      <c r="T634" t="str">
        <f>_xlfn.TEXTAFTER(R634,"/")</f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$E635/$D635</f>
        <v>0.83119402985074631</v>
      </c>
      <c r="G635" t="s">
        <v>14</v>
      </c>
      <c r="H635">
        <v>105</v>
      </c>
      <c r="I635">
        <f>IF($E635 = 0, ROUND($I635 =0,0),ROUND($E635/$H635,2))</f>
        <v>53.04</v>
      </c>
      <c r="J635" t="s">
        <v>21</v>
      </c>
      <c r="K635" t="s">
        <v>22</v>
      </c>
      <c r="L635">
        <v>1446876000</v>
      </c>
      <c r="M635">
        <v>1447221600</v>
      </c>
      <c r="N635" s="9">
        <f>((($L635/60)/60)/24)+DATE(1970,1,1)</f>
        <v>42315.25</v>
      </c>
      <c r="O635" s="9">
        <f>((($M635/60)/60)/24)+DATE(1970,1,1)</f>
        <v>42319.25</v>
      </c>
      <c r="P635" t="b">
        <v>0</v>
      </c>
      <c r="Q635" t="b">
        <v>0</v>
      </c>
      <c r="R635" t="s">
        <v>71</v>
      </c>
      <c r="S635" t="str">
        <f>_xlfn.TEXTBEFORE(R635,"/")</f>
        <v>film &amp; video</v>
      </c>
      <c r="T635" t="str">
        <f>_xlfn.TEXTAFTER(R635,"/")</f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$E636/$D636</f>
        <v>0.78531302876480547</v>
      </c>
      <c r="G636" t="s">
        <v>74</v>
      </c>
      <c r="H636">
        <v>1658</v>
      </c>
      <c r="I636">
        <f>IF($E636 = 0, ROUND($I636 =0,0),ROUND($E636/$H636,2))</f>
        <v>55.99</v>
      </c>
      <c r="J636" t="s">
        <v>21</v>
      </c>
      <c r="K636" t="s">
        <v>22</v>
      </c>
      <c r="L636">
        <v>1490418000</v>
      </c>
      <c r="M636">
        <v>1491627600</v>
      </c>
      <c r="N636" s="9">
        <f>((($L636/60)/60)/24)+DATE(1970,1,1)</f>
        <v>42819.208333333328</v>
      </c>
      <c r="O636" s="9">
        <f>((($M636/60)/60)/24)+DATE(1970,1,1)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_xlfn.TEXTBEFORE(R636,"/")</f>
        <v>film &amp; video</v>
      </c>
      <c r="T636" t="str">
        <f>_xlfn.TEXTAFTER(R636,"/")</f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$E637/$D637</f>
        <v>1.1409352517985611</v>
      </c>
      <c r="G637" t="s">
        <v>20</v>
      </c>
      <c r="H637">
        <v>2266</v>
      </c>
      <c r="I637">
        <f>IF($E637 = 0, ROUND($I637 =0,0),ROUND($E637/$H637,2))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9">
        <f>((($L637/60)/60)/24)+DATE(1970,1,1)</f>
        <v>41314.25</v>
      </c>
      <c r="O637" s="9">
        <f>((($M637/60)/60)/24)+DATE(1970,1,1)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_xlfn.TEXTBEFORE(R637,"/")</f>
        <v>film &amp; video</v>
      </c>
      <c r="T637" t="str">
        <f>_xlfn.TEXTAFTER(R637,"/")</f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$E638/$D638</f>
        <v>0.64537683358624176</v>
      </c>
      <c r="G638" t="s">
        <v>14</v>
      </c>
      <c r="H638">
        <v>2604</v>
      </c>
      <c r="I638">
        <f>IF($E638 = 0, ROUND($I638 =0,0),ROUND($E638/$H638,2))</f>
        <v>49</v>
      </c>
      <c r="J638" t="s">
        <v>36</v>
      </c>
      <c r="K638" t="s">
        <v>37</v>
      </c>
      <c r="L638">
        <v>1326866400</v>
      </c>
      <c r="M638">
        <v>1330754400</v>
      </c>
      <c r="N638" s="9">
        <f>((($L638/60)/60)/24)+DATE(1970,1,1)</f>
        <v>40926.25</v>
      </c>
      <c r="O638" s="9">
        <f>((($M638/60)/60)/24)+DATE(1970,1,1)</f>
        <v>40971.25</v>
      </c>
      <c r="P638" t="b">
        <v>0</v>
      </c>
      <c r="Q638" t="b">
        <v>1</v>
      </c>
      <c r="R638" t="s">
        <v>71</v>
      </c>
      <c r="S638" t="str">
        <f>_xlfn.TEXTBEFORE(R638,"/")</f>
        <v>film &amp; video</v>
      </c>
      <c r="T638" t="str">
        <f>_xlfn.TEXTAFTER(R638,"/")</f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$E639/$D639</f>
        <v>0.79411764705882348</v>
      </c>
      <c r="G639" t="s">
        <v>14</v>
      </c>
      <c r="H639">
        <v>65</v>
      </c>
      <c r="I639">
        <f>IF($E639 = 0, ROUND($I639 =0,0),ROUND($E639/$H639,2))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9">
        <f>((($L639/60)/60)/24)+DATE(1970,1,1)</f>
        <v>42688.25</v>
      </c>
      <c r="O639" s="9">
        <f>((($M639/60)/60)/24)+DATE(1970,1,1)</f>
        <v>42696.25</v>
      </c>
      <c r="P639" t="b">
        <v>0</v>
      </c>
      <c r="Q639" t="b">
        <v>0</v>
      </c>
      <c r="R639" t="s">
        <v>33</v>
      </c>
      <c r="S639" t="str">
        <f>_xlfn.TEXTBEFORE(R639,"/")</f>
        <v>theater</v>
      </c>
      <c r="T639" t="str">
        <f>_xlfn.TEXTAFTER(R639,"/")</f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$E640/$D640</f>
        <v>0.11419117647058824</v>
      </c>
      <c r="G640" t="s">
        <v>14</v>
      </c>
      <c r="H640">
        <v>94</v>
      </c>
      <c r="I640">
        <f>IF($E640 = 0, ROUND($I640 =0,0),ROUND($E640/$H640,2))</f>
        <v>99.13</v>
      </c>
      <c r="J640" t="s">
        <v>21</v>
      </c>
      <c r="K640" t="s">
        <v>22</v>
      </c>
      <c r="L640">
        <v>1280206800</v>
      </c>
      <c r="M640">
        <v>1281243600</v>
      </c>
      <c r="N640" s="9">
        <f>((($L640/60)/60)/24)+DATE(1970,1,1)</f>
        <v>40386.208333333336</v>
      </c>
      <c r="O640" s="9">
        <f>((($M640/60)/60)/24)+DATE(1970,1,1)</f>
        <v>40398.208333333336</v>
      </c>
      <c r="P640" t="b">
        <v>0</v>
      </c>
      <c r="Q640" t="b">
        <v>1</v>
      </c>
      <c r="R640" t="s">
        <v>33</v>
      </c>
      <c r="S640" t="str">
        <f>_xlfn.TEXTBEFORE(R640,"/")</f>
        <v>theater</v>
      </c>
      <c r="T640" t="str">
        <f>_xlfn.TEXTAFTER(R640,"/")</f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$E641/$D641</f>
        <v>0.56186046511627907</v>
      </c>
      <c r="G641" t="s">
        <v>47</v>
      </c>
      <c r="H641">
        <v>45</v>
      </c>
      <c r="I641">
        <f>IF($E641 = 0, ROUND($I641 =0,0),ROUND($E641/$H641,2))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9">
        <f>((($L641/60)/60)/24)+DATE(1970,1,1)</f>
        <v>43309.208333333328</v>
      </c>
      <c r="O641" s="9">
        <f>((($M641/60)/60)/24)+DATE(1970,1,1)</f>
        <v>43309.208333333328</v>
      </c>
      <c r="P641" t="b">
        <v>0</v>
      </c>
      <c r="Q641" t="b">
        <v>1</v>
      </c>
      <c r="R641" t="s">
        <v>53</v>
      </c>
      <c r="S641" t="str">
        <f>_xlfn.TEXTBEFORE(R641,"/")</f>
        <v>film &amp; video</v>
      </c>
      <c r="T641" t="str">
        <f>_xlfn.TEXTAFTER(R641,"/")</f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$E642/$D642</f>
        <v>0.16501669449081802</v>
      </c>
      <c r="G642" t="s">
        <v>14</v>
      </c>
      <c r="H642">
        <v>257</v>
      </c>
      <c r="I642">
        <f>IF($E642 = 0, ROUND($I642 =0,0),ROUND($E642/$H642,2))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9">
        <f>((($L642/60)/60)/24)+DATE(1970,1,1)</f>
        <v>42387.25</v>
      </c>
      <c r="O642" s="9">
        <f>((($M642/60)/60)/24)+DATE(1970,1,1)</f>
        <v>42390.25</v>
      </c>
      <c r="P642" t="b">
        <v>0</v>
      </c>
      <c r="Q642" t="b">
        <v>0</v>
      </c>
      <c r="R642" t="s">
        <v>33</v>
      </c>
      <c r="S642" t="str">
        <f>_xlfn.TEXTBEFORE(R642,"/")</f>
        <v>theater</v>
      </c>
      <c r="T642" t="str">
        <f>_xlfn.TEXTAFTER(R642,"/")</f>
        <v>plays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$E643/$D643</f>
        <v>1.1996808510638297</v>
      </c>
      <c r="G643" t="s">
        <v>20</v>
      </c>
      <c r="H643">
        <v>194</v>
      </c>
      <c r="I643">
        <f>IF($E643 = 0, ROUND($I643 =0,0),ROUND($E643/$H643,2))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9">
        <f>((($L643/60)/60)/24)+DATE(1970,1,1)</f>
        <v>42786.25</v>
      </c>
      <c r="O643" s="9">
        <f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>_xlfn.TEXTBEFORE(R643,"/")</f>
        <v>theater</v>
      </c>
      <c r="T643" t="str">
        <f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$E644/$D644</f>
        <v>1.4545652173913044</v>
      </c>
      <c r="G644" t="s">
        <v>20</v>
      </c>
      <c r="H644">
        <v>129</v>
      </c>
      <c r="I644">
        <f>IF($E644 = 0, ROUND($I644 =0,0),ROUND($E644/$H644,2))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9">
        <f>((($L644/60)/60)/24)+DATE(1970,1,1)</f>
        <v>43451.25</v>
      </c>
      <c r="O644" s="9">
        <f>((($M644/60)/60)/24)+DATE(1970,1,1)</f>
        <v>43460.25</v>
      </c>
      <c r="P644" t="b">
        <v>0</v>
      </c>
      <c r="Q644" t="b">
        <v>0</v>
      </c>
      <c r="R644" t="s">
        <v>65</v>
      </c>
      <c r="S644" t="str">
        <f>_xlfn.TEXTBEFORE(R644,"/")</f>
        <v>technology</v>
      </c>
      <c r="T644" t="str">
        <f>_xlfn.TEXTAFTER(R644,"/")</f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$E645/$D645</f>
        <v>2.2138255033557046</v>
      </c>
      <c r="G645" t="s">
        <v>20</v>
      </c>
      <c r="H645">
        <v>375</v>
      </c>
      <c r="I645">
        <f>IF($E645 = 0, ROUND($I645 =0,0),ROUND($E645/$H645,2))</f>
        <v>87.96</v>
      </c>
      <c r="J645" t="s">
        <v>21</v>
      </c>
      <c r="K645" t="s">
        <v>22</v>
      </c>
      <c r="L645">
        <v>1488348000</v>
      </c>
      <c r="M645">
        <v>1489899600</v>
      </c>
      <c r="N645" s="9">
        <f>((($L645/60)/60)/24)+DATE(1970,1,1)</f>
        <v>42795.25</v>
      </c>
      <c r="O645" s="9">
        <f>((($M645/60)/60)/24)+DATE(1970,1,1)</f>
        <v>42813.208333333328</v>
      </c>
      <c r="P645" t="b">
        <v>0</v>
      </c>
      <c r="Q645" t="b">
        <v>0</v>
      </c>
      <c r="R645" t="s">
        <v>33</v>
      </c>
      <c r="S645" t="str">
        <f>_xlfn.TEXTBEFORE(R645,"/")</f>
        <v>theater</v>
      </c>
      <c r="T645" t="str">
        <f>_xlfn.TEXTAFTER(R645,"/")</f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$E646/$D646</f>
        <v>0.48396694214876035</v>
      </c>
      <c r="G646" t="s">
        <v>14</v>
      </c>
      <c r="H646">
        <v>2928</v>
      </c>
      <c r="I646">
        <f>IF($E646 = 0, ROUND($I646 =0,0),ROUND($E646/$H646,2))</f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((($L646/60)/60)/24)+DATE(1970,1,1)</f>
        <v>43452.25</v>
      </c>
      <c r="O646" s="9">
        <f>((($M646/60)/60)/24)+DATE(1970,1,1)</f>
        <v>43468.25</v>
      </c>
      <c r="P646" t="b">
        <v>0</v>
      </c>
      <c r="Q646" t="b">
        <v>0</v>
      </c>
      <c r="R646" t="s">
        <v>33</v>
      </c>
      <c r="S646" t="str">
        <f>_xlfn.TEXTBEFORE(R646,"/")</f>
        <v>theater</v>
      </c>
      <c r="T646" t="str">
        <f>_xlfn.TEXTAFTER(R646,"/")</f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$E647/$D647</f>
        <v>0.92911504424778757</v>
      </c>
      <c r="G647" t="s">
        <v>14</v>
      </c>
      <c r="H647">
        <v>4697</v>
      </c>
      <c r="I647">
        <f>IF($E647 = 0, ROUND($I647 =0,0),ROUND($E647/$H647,2))</f>
        <v>38</v>
      </c>
      <c r="J647" t="s">
        <v>21</v>
      </c>
      <c r="K647" t="s">
        <v>22</v>
      </c>
      <c r="L647">
        <v>1537938000</v>
      </c>
      <c r="M647">
        <v>1539752400</v>
      </c>
      <c r="N647" s="9">
        <f>((($L647/60)/60)/24)+DATE(1970,1,1)</f>
        <v>43369.208333333328</v>
      </c>
      <c r="O647" s="9">
        <f>((($M647/60)/60)/24)+DATE(1970,1,1)</f>
        <v>43390.208333333328</v>
      </c>
      <c r="P647" t="b">
        <v>0</v>
      </c>
      <c r="Q647" t="b">
        <v>1</v>
      </c>
      <c r="R647" t="s">
        <v>23</v>
      </c>
      <c r="S647" t="str">
        <f>_xlfn.TEXTBEFORE(R647,"/")</f>
        <v>music</v>
      </c>
      <c r="T647" t="str">
        <f>_xlfn.TEXTAFTER(R647,"/")</f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$E648/$D648</f>
        <v>0.88599797365754818</v>
      </c>
      <c r="G648" t="s">
        <v>14</v>
      </c>
      <c r="H648">
        <v>2915</v>
      </c>
      <c r="I648">
        <f>IF($E648 = 0, ROUND($I648 =0,0),ROUND($E648/$H648,2))</f>
        <v>30</v>
      </c>
      <c r="J648" t="s">
        <v>21</v>
      </c>
      <c r="K648" t="s">
        <v>22</v>
      </c>
      <c r="L648">
        <v>1363150800</v>
      </c>
      <c r="M648">
        <v>1364101200</v>
      </c>
      <c r="N648" s="9">
        <f>((($L648/60)/60)/24)+DATE(1970,1,1)</f>
        <v>41346.208333333336</v>
      </c>
      <c r="O648" s="9">
        <f>((($M648/60)/60)/24)+DATE(1970,1,1)</f>
        <v>41357.208333333336</v>
      </c>
      <c r="P648" t="b">
        <v>0</v>
      </c>
      <c r="Q648" t="b">
        <v>0</v>
      </c>
      <c r="R648" t="s">
        <v>89</v>
      </c>
      <c r="S648" t="str">
        <f>_xlfn.TEXTBEFORE(R648,"/")</f>
        <v>games</v>
      </c>
      <c r="T648" t="str">
        <f>_xlfn.TEXTAFTER(R648,"/")</f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$E649/$D649</f>
        <v>0.41399999999999998</v>
      </c>
      <c r="G649" t="s">
        <v>14</v>
      </c>
      <c r="H649">
        <v>18</v>
      </c>
      <c r="I649">
        <f>IF($E649 = 0, ROUND($I649 =0,0),ROUND($E649/$H649,2))</f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((($L649/60)/60)/24)+DATE(1970,1,1)</f>
        <v>43199.208333333328</v>
      </c>
      <c r="O649" s="9">
        <f>((($M649/60)/60)/24)+DATE(1970,1,1)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_xlfn.TEXTBEFORE(R649,"/")</f>
        <v>publishing</v>
      </c>
      <c r="T649" t="str">
        <f>_xlfn.TEXTAFTER(R649,"/")</f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$E650/$D650</f>
        <v>0.63056795131845844</v>
      </c>
      <c r="G650" t="s">
        <v>74</v>
      </c>
      <c r="H650">
        <v>723</v>
      </c>
      <c r="I650">
        <f>IF($E650 = 0, ROUND($I650 =0,0),ROUND($E650/$H650,2))</f>
        <v>85.99</v>
      </c>
      <c r="J650" t="s">
        <v>21</v>
      </c>
      <c r="K650" t="s">
        <v>22</v>
      </c>
      <c r="L650">
        <v>1499317200</v>
      </c>
      <c r="M650">
        <v>1500872400</v>
      </c>
      <c r="N650" s="9">
        <f>((($L650/60)/60)/24)+DATE(1970,1,1)</f>
        <v>42922.208333333328</v>
      </c>
      <c r="O650" s="9">
        <f>((($M650/60)/60)/24)+DATE(1970,1,1)</f>
        <v>42940.208333333328</v>
      </c>
      <c r="P650" t="b">
        <v>1</v>
      </c>
      <c r="Q650" t="b">
        <v>0</v>
      </c>
      <c r="R650" t="s">
        <v>17</v>
      </c>
      <c r="S650" t="str">
        <f>_xlfn.TEXTBEFORE(R650,"/")</f>
        <v>food</v>
      </c>
      <c r="T650" t="str">
        <f>_xlfn.TEXTAFTER(R650,"/")</f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$E651/$D651</f>
        <v>0.48482333607230893</v>
      </c>
      <c r="G651" t="s">
        <v>14</v>
      </c>
      <c r="H651">
        <v>602</v>
      </c>
      <c r="I651">
        <f>IF($E651 = 0, ROUND($I651 =0,0),ROUND($E651/$H651,2))</f>
        <v>98.01</v>
      </c>
      <c r="J651" t="s">
        <v>98</v>
      </c>
      <c r="K651" t="s">
        <v>99</v>
      </c>
      <c r="L651">
        <v>1287550800</v>
      </c>
      <c r="M651">
        <v>1288501200</v>
      </c>
      <c r="N651" s="9">
        <f>((($L651/60)/60)/24)+DATE(1970,1,1)</f>
        <v>40471.208333333336</v>
      </c>
      <c r="O651" s="9">
        <f>((($M651/60)/60)/24)+DATE(1970,1,1)</f>
        <v>40482.208333333336</v>
      </c>
      <c r="P651" t="b">
        <v>1</v>
      </c>
      <c r="Q651" t="b">
        <v>1</v>
      </c>
      <c r="R651" t="s">
        <v>33</v>
      </c>
      <c r="S651" t="str">
        <f>_xlfn.TEXTBEFORE(R651,"/")</f>
        <v>theater</v>
      </c>
      <c r="T651" t="str">
        <f>_xlfn.TEXTAFTER(R651,"/")</f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$E652/$D652</f>
        <v>0.02</v>
      </c>
      <c r="G652" t="s">
        <v>14</v>
      </c>
      <c r="H652">
        <v>1</v>
      </c>
      <c r="I652">
        <f>IF($E652 = 0, ROUND($I652 =0,0),ROUND($E652/$H652,2))</f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((($L652/60)/60)/24)+DATE(1970,1,1)</f>
        <v>41828.208333333336</v>
      </c>
      <c r="O652" s="9">
        <f>((($M652/60)/60)/24)+DATE(1970,1,1)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_xlfn.TEXTBEFORE(R652,"/")</f>
        <v>music</v>
      </c>
      <c r="T652" t="str">
        <f>_xlfn.TEXTAFTER(R652,"/")</f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$E653/$D653</f>
        <v>0.88479410269445857</v>
      </c>
      <c r="G653" t="s">
        <v>14</v>
      </c>
      <c r="H653">
        <v>3868</v>
      </c>
      <c r="I653">
        <f>IF($E653 = 0, ROUND($I653 =0,0),ROUND($E653/$H653,2))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9">
        <f>((($L653/60)/60)/24)+DATE(1970,1,1)</f>
        <v>41692.25</v>
      </c>
      <c r="O653" s="9">
        <f>((($M653/60)/60)/24)+DATE(1970,1,1)</f>
        <v>41707.25</v>
      </c>
      <c r="P653" t="b">
        <v>0</v>
      </c>
      <c r="Q653" t="b">
        <v>0</v>
      </c>
      <c r="R653" t="s">
        <v>100</v>
      </c>
      <c r="S653" t="str">
        <f>_xlfn.TEXTBEFORE(R653,"/")</f>
        <v>film &amp; video</v>
      </c>
      <c r="T653" t="str">
        <f>_xlfn.TEXTAFTER(R653,"/")</f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$E654/$D654</f>
        <v>1.2684</v>
      </c>
      <c r="G654" t="s">
        <v>20</v>
      </c>
      <c r="H654">
        <v>409</v>
      </c>
      <c r="I654">
        <f>IF($E654 = 0, ROUND($I654 =0,0),ROUND($E654/$H654,2))</f>
        <v>31.01</v>
      </c>
      <c r="J654" t="s">
        <v>21</v>
      </c>
      <c r="K654" t="s">
        <v>22</v>
      </c>
      <c r="L654">
        <v>1470373200</v>
      </c>
      <c r="M654">
        <v>1474088400</v>
      </c>
      <c r="N654" s="9">
        <f>((($L654/60)/60)/24)+DATE(1970,1,1)</f>
        <v>42587.208333333328</v>
      </c>
      <c r="O654" s="9">
        <f>((($M654/60)/60)/24)+DATE(1970,1,1)</f>
        <v>42630.208333333328</v>
      </c>
      <c r="P654" t="b">
        <v>0</v>
      </c>
      <c r="Q654" t="b">
        <v>0</v>
      </c>
      <c r="R654" t="s">
        <v>28</v>
      </c>
      <c r="S654" t="str">
        <f>_xlfn.TEXTBEFORE(R654,"/")</f>
        <v>technology</v>
      </c>
      <c r="T654" t="str">
        <f>_xlfn.TEXTAFTER(R654,"/")</f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$E655/$D655</f>
        <v>23.388333333333332</v>
      </c>
      <c r="G655" t="s">
        <v>20</v>
      </c>
      <c r="H655">
        <v>234</v>
      </c>
      <c r="I655">
        <f>IF($E655 = 0, ROUND($I655 =0,0),ROUND($E655/$H655,2))</f>
        <v>59.97</v>
      </c>
      <c r="J655" t="s">
        <v>21</v>
      </c>
      <c r="K655" t="s">
        <v>22</v>
      </c>
      <c r="L655">
        <v>1460091600</v>
      </c>
      <c r="M655">
        <v>1460264400</v>
      </c>
      <c r="N655" s="9">
        <f>((($L655/60)/60)/24)+DATE(1970,1,1)</f>
        <v>42468.208333333328</v>
      </c>
      <c r="O655" s="9">
        <f>((($M655/60)/60)/24)+DATE(1970,1,1)</f>
        <v>42470.208333333328</v>
      </c>
      <c r="P655" t="b">
        <v>0</v>
      </c>
      <c r="Q655" t="b">
        <v>0</v>
      </c>
      <c r="R655" t="s">
        <v>28</v>
      </c>
      <c r="S655" t="str">
        <f>_xlfn.TEXTBEFORE(R655,"/")</f>
        <v>technology</v>
      </c>
      <c r="T655" t="str">
        <f>_xlfn.TEXTAFTER(R655,"/")</f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$E656/$D656</f>
        <v>5.0838857142857146</v>
      </c>
      <c r="G656" t="s">
        <v>20</v>
      </c>
      <c r="H656">
        <v>3016</v>
      </c>
      <c r="I656">
        <f>IF($E656 = 0, ROUND($I656 =0,0),ROUND($E656/$H656,2))</f>
        <v>59</v>
      </c>
      <c r="J656" t="s">
        <v>21</v>
      </c>
      <c r="K656" t="s">
        <v>22</v>
      </c>
      <c r="L656">
        <v>1440392400</v>
      </c>
      <c r="M656">
        <v>1440824400</v>
      </c>
      <c r="N656" s="9">
        <f>((($L656/60)/60)/24)+DATE(1970,1,1)</f>
        <v>42240.208333333328</v>
      </c>
      <c r="O656" s="9">
        <f>((($M656/60)/60)/24)+DATE(1970,1,1)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_xlfn.TEXTBEFORE(R656,"/")</f>
        <v>music</v>
      </c>
      <c r="T656" t="str">
        <f>_xlfn.TEXTAFTER(R656,"/")</f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$E657/$D657</f>
        <v>1.9147826086956521</v>
      </c>
      <c r="G657" t="s">
        <v>20</v>
      </c>
      <c r="H657">
        <v>264</v>
      </c>
      <c r="I657">
        <f>IF($E657 = 0, ROUND($I657 =0,0),ROUND($E657/$H657,2))</f>
        <v>50.05</v>
      </c>
      <c r="J657" t="s">
        <v>21</v>
      </c>
      <c r="K657" t="s">
        <v>22</v>
      </c>
      <c r="L657">
        <v>1488434400</v>
      </c>
      <c r="M657">
        <v>1489554000</v>
      </c>
      <c r="N657" s="9">
        <f>((($L657/60)/60)/24)+DATE(1970,1,1)</f>
        <v>42796.25</v>
      </c>
      <c r="O657" s="9">
        <f>((($M657/60)/60)/24)+DATE(1970,1,1)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_xlfn.TEXTBEFORE(R657,"/")</f>
        <v>photography</v>
      </c>
      <c r="T657" t="str">
        <f>_xlfn.TEXTAFTER(R657,"/")</f>
        <v>photography books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$E658/$D658</f>
        <v>0.42127533783783783</v>
      </c>
      <c r="G658" t="s">
        <v>14</v>
      </c>
      <c r="H658">
        <v>504</v>
      </c>
      <c r="I658">
        <f>IF($E658 = 0, ROUND($I658 =0,0),ROUND($E658/$H658,2))</f>
        <v>98.97</v>
      </c>
      <c r="J658" t="s">
        <v>26</v>
      </c>
      <c r="K658" t="s">
        <v>27</v>
      </c>
      <c r="L658">
        <v>1514440800</v>
      </c>
      <c r="M658">
        <v>1514872800</v>
      </c>
      <c r="N658" s="9">
        <f>((($L658/60)/60)/24)+DATE(1970,1,1)</f>
        <v>43097.25</v>
      </c>
      <c r="O658" s="9">
        <f>((($M658/60)/60)/24)+DATE(1970,1,1)</f>
        <v>43102.25</v>
      </c>
      <c r="P658" t="b">
        <v>0</v>
      </c>
      <c r="Q658" t="b">
        <v>0</v>
      </c>
      <c r="R658" t="s">
        <v>17</v>
      </c>
      <c r="S658" t="str">
        <f>_xlfn.TEXTBEFORE(R658,"/")</f>
        <v>food</v>
      </c>
      <c r="T658" t="str">
        <f>_xlfn.TEXTAFTER(R658,"/")</f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$E659/$D659</f>
        <v>8.2400000000000001E-2</v>
      </c>
      <c r="G659" t="s">
        <v>14</v>
      </c>
      <c r="H659">
        <v>14</v>
      </c>
      <c r="I659">
        <f>IF($E659 = 0, ROUND($I659 =0,0),ROUND($E659/$H659,2))</f>
        <v>58.86</v>
      </c>
      <c r="J659" t="s">
        <v>21</v>
      </c>
      <c r="K659" t="s">
        <v>22</v>
      </c>
      <c r="L659">
        <v>1514354400</v>
      </c>
      <c r="M659">
        <v>1515736800</v>
      </c>
      <c r="N659" s="9">
        <f>((($L659/60)/60)/24)+DATE(1970,1,1)</f>
        <v>43096.25</v>
      </c>
      <c r="O659" s="9">
        <f>((($M659/60)/60)/24)+DATE(1970,1,1)</f>
        <v>43112.25</v>
      </c>
      <c r="P659" t="b">
        <v>0</v>
      </c>
      <c r="Q659" t="b">
        <v>0</v>
      </c>
      <c r="R659" t="s">
        <v>474</v>
      </c>
      <c r="S659" t="str">
        <f>_xlfn.TEXTBEFORE(R659,"/")</f>
        <v>film &amp; video</v>
      </c>
      <c r="T659" t="str">
        <f>_xlfn.TEXTAFTER(R659,"/")</f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$E660/$D660</f>
        <v>0.60064638783269964</v>
      </c>
      <c r="G660" t="s">
        <v>74</v>
      </c>
      <c r="H660">
        <v>390</v>
      </c>
      <c r="I660">
        <f>IF($E660 = 0, ROUND($I660 =0,0),ROUND($E660/$H660,2))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9">
        <f>((($L660/60)/60)/24)+DATE(1970,1,1)</f>
        <v>42246.208333333328</v>
      </c>
      <c r="O660" s="9">
        <f>((($M660/60)/60)/24)+DATE(1970,1,1)</f>
        <v>42269.208333333328</v>
      </c>
      <c r="P660" t="b">
        <v>0</v>
      </c>
      <c r="Q660" t="b">
        <v>0</v>
      </c>
      <c r="R660" t="s">
        <v>23</v>
      </c>
      <c r="S660" t="str">
        <f>_xlfn.TEXTBEFORE(R660,"/")</f>
        <v>music</v>
      </c>
      <c r="T660" t="str">
        <f>_xlfn.TEXTAFTER(R660,"/")</f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$E661/$D661</f>
        <v>0.47232808616404309</v>
      </c>
      <c r="G661" t="s">
        <v>14</v>
      </c>
      <c r="H661">
        <v>750</v>
      </c>
      <c r="I661">
        <f>IF($E661 = 0, ROUND($I661 =0,0),ROUND($E661/$H661,2))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9">
        <f>((($L661/60)/60)/24)+DATE(1970,1,1)</f>
        <v>40570.25</v>
      </c>
      <c r="O661" s="9">
        <f>((($M661/60)/60)/24)+DATE(1970,1,1)</f>
        <v>40571.25</v>
      </c>
      <c r="P661" t="b">
        <v>0</v>
      </c>
      <c r="Q661" t="b">
        <v>0</v>
      </c>
      <c r="R661" t="s">
        <v>42</v>
      </c>
      <c r="S661" t="str">
        <f>_xlfn.TEXTBEFORE(R661,"/")</f>
        <v>film &amp; video</v>
      </c>
      <c r="T661" t="str">
        <f>_xlfn.TEXTAFTER(R661,"/")</f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$E662/$D662</f>
        <v>0.81736263736263737</v>
      </c>
      <c r="G662" t="s">
        <v>14</v>
      </c>
      <c r="H662">
        <v>77</v>
      </c>
      <c r="I662">
        <f>IF($E662 = 0, ROUND($I662 =0,0),ROUND($E662/$H662,2))</f>
        <v>96.6</v>
      </c>
      <c r="J662" t="s">
        <v>21</v>
      </c>
      <c r="K662" t="s">
        <v>22</v>
      </c>
      <c r="L662">
        <v>1440133200</v>
      </c>
      <c r="M662">
        <v>1440910800</v>
      </c>
      <c r="N662" s="9">
        <f>((($L662/60)/60)/24)+DATE(1970,1,1)</f>
        <v>42237.208333333328</v>
      </c>
      <c r="O662" s="9">
        <f>((($M662/60)/60)/24)+DATE(1970,1,1)</f>
        <v>42246.208333333328</v>
      </c>
      <c r="P662" t="b">
        <v>1</v>
      </c>
      <c r="Q662" t="b">
        <v>0</v>
      </c>
      <c r="R662" t="s">
        <v>33</v>
      </c>
      <c r="S662" t="str">
        <f>_xlfn.TEXTBEFORE(R662,"/")</f>
        <v>theater</v>
      </c>
      <c r="T662" t="str">
        <f>_xlfn.TEXTAFTER(R662,"/")</f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$E663/$D663</f>
        <v>0.54187265917603</v>
      </c>
      <c r="G663" t="s">
        <v>14</v>
      </c>
      <c r="H663">
        <v>752</v>
      </c>
      <c r="I663">
        <f>IF($E663 = 0, ROUND($I663 =0,0),ROUND($E663/$H663,2))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9">
        <f>((($L663/60)/60)/24)+DATE(1970,1,1)</f>
        <v>40996.208333333336</v>
      </c>
      <c r="O663" s="9">
        <f>((($M663/60)/60)/24)+DATE(1970,1,1)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_xlfn.TEXTBEFORE(R663,"/")</f>
        <v>music</v>
      </c>
      <c r="T663" t="str">
        <f>_xlfn.TEXTAFTER(R663,"/")</f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$E664/$D664</f>
        <v>0.97868131868131869</v>
      </c>
      <c r="G664" t="s">
        <v>14</v>
      </c>
      <c r="H664">
        <v>131</v>
      </c>
      <c r="I664">
        <f>IF($E664 = 0, ROUND($I664 =0,0),ROUND($E664/$H664,2))</f>
        <v>67.98</v>
      </c>
      <c r="J664" t="s">
        <v>21</v>
      </c>
      <c r="K664" t="s">
        <v>22</v>
      </c>
      <c r="L664">
        <v>1544335200</v>
      </c>
      <c r="M664">
        <v>1544680800</v>
      </c>
      <c r="N664" s="9">
        <f>((($L664/60)/60)/24)+DATE(1970,1,1)</f>
        <v>43443.25</v>
      </c>
      <c r="O664" s="9">
        <f>((($M664/60)/60)/24)+DATE(1970,1,1)</f>
        <v>43447.25</v>
      </c>
      <c r="P664" t="b">
        <v>0</v>
      </c>
      <c r="Q664" t="b">
        <v>0</v>
      </c>
      <c r="R664" t="s">
        <v>33</v>
      </c>
      <c r="S664" t="str">
        <f>_xlfn.TEXTBEFORE(R664,"/")</f>
        <v>theater</v>
      </c>
      <c r="T664" t="str">
        <f>_xlfn.TEXTAFTER(R664,"/")</f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$E665/$D665</f>
        <v>0.77239999999999998</v>
      </c>
      <c r="G665" t="s">
        <v>14</v>
      </c>
      <c r="H665">
        <v>87</v>
      </c>
      <c r="I665">
        <f>IF($E665 = 0, ROUND($I665 =0,0),ROUND($E665/$H665,2))</f>
        <v>88.78</v>
      </c>
      <c r="J665" t="s">
        <v>21</v>
      </c>
      <c r="K665" t="s">
        <v>22</v>
      </c>
      <c r="L665">
        <v>1286427600</v>
      </c>
      <c r="M665">
        <v>1288414800</v>
      </c>
      <c r="N665" s="9">
        <f>((($L665/60)/60)/24)+DATE(1970,1,1)</f>
        <v>40458.208333333336</v>
      </c>
      <c r="O665" s="9">
        <f>((($M665/60)/60)/24)+DATE(1970,1,1)</f>
        <v>40481.208333333336</v>
      </c>
      <c r="P665" t="b">
        <v>0</v>
      </c>
      <c r="Q665" t="b">
        <v>0</v>
      </c>
      <c r="R665" t="s">
        <v>33</v>
      </c>
      <c r="S665" t="str">
        <f>_xlfn.TEXTBEFORE(R665,"/")</f>
        <v>theater</v>
      </c>
      <c r="T665" t="str">
        <f>_xlfn.TEXTAFTER(R665,"/")</f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$E666/$D666</f>
        <v>0.33464735516372796</v>
      </c>
      <c r="G666" t="s">
        <v>14</v>
      </c>
      <c r="H666">
        <v>1063</v>
      </c>
      <c r="I666">
        <f>IF($E666 = 0, ROUND($I666 =0,0),ROUND($E666/$H666,2))</f>
        <v>25</v>
      </c>
      <c r="J666" t="s">
        <v>21</v>
      </c>
      <c r="K666" t="s">
        <v>22</v>
      </c>
      <c r="L666">
        <v>1329717600</v>
      </c>
      <c r="M666">
        <v>1330581600</v>
      </c>
      <c r="N666" s="9">
        <f>((($L666/60)/60)/24)+DATE(1970,1,1)</f>
        <v>40959.25</v>
      </c>
      <c r="O666" s="9">
        <f>((($M666/60)/60)/24)+DATE(1970,1,1)</f>
        <v>40969.25</v>
      </c>
      <c r="P666" t="b">
        <v>0</v>
      </c>
      <c r="Q666" t="b">
        <v>0</v>
      </c>
      <c r="R666" t="s">
        <v>159</v>
      </c>
      <c r="S666" t="str">
        <f>_xlfn.TEXTBEFORE(R666,"/")</f>
        <v>music</v>
      </c>
      <c r="T666" t="str">
        <f>_xlfn.TEXTAFTER(R666,"/")</f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$E667/$D667</f>
        <v>2.3958823529411766</v>
      </c>
      <c r="G667" t="s">
        <v>20</v>
      </c>
      <c r="H667">
        <v>272</v>
      </c>
      <c r="I667">
        <f>IF($E667 = 0, ROUND($I667 =0,0),ROUND($E667/$H667,2))</f>
        <v>44.92</v>
      </c>
      <c r="J667" t="s">
        <v>21</v>
      </c>
      <c r="K667" t="s">
        <v>22</v>
      </c>
      <c r="L667">
        <v>1310187600</v>
      </c>
      <c r="M667">
        <v>1311397200</v>
      </c>
      <c r="N667" s="9">
        <f>((($L667/60)/60)/24)+DATE(1970,1,1)</f>
        <v>40733.208333333336</v>
      </c>
      <c r="O667" s="9">
        <f>((($M667/60)/60)/24)+DATE(1970,1,1)</f>
        <v>40747.208333333336</v>
      </c>
      <c r="P667" t="b">
        <v>0</v>
      </c>
      <c r="Q667" t="b">
        <v>1</v>
      </c>
      <c r="R667" t="s">
        <v>42</v>
      </c>
      <c r="S667" t="str">
        <f>_xlfn.TEXTBEFORE(R667,"/")</f>
        <v>film &amp; video</v>
      </c>
      <c r="T667" t="str">
        <f>_xlfn.TEXTAFTER(R667,"/")</f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$E668/$D668</f>
        <v>0.64032258064516134</v>
      </c>
      <c r="G668" t="s">
        <v>74</v>
      </c>
      <c r="H668">
        <v>25</v>
      </c>
      <c r="I668">
        <f>IF($E668 = 0, ROUND($I668 =0,0),ROUND($E668/$H668,2))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((($L668/60)/60)/24)+DATE(1970,1,1)</f>
        <v>41516.208333333336</v>
      </c>
      <c r="O668" s="9">
        <f>((($M668/60)/60)/24)+DATE(1970,1,1)</f>
        <v>41522.208333333336</v>
      </c>
      <c r="P668" t="b">
        <v>0</v>
      </c>
      <c r="Q668" t="b">
        <v>1</v>
      </c>
      <c r="R668" t="s">
        <v>33</v>
      </c>
      <c r="S668" t="str">
        <f>_xlfn.TEXTBEFORE(R668,"/")</f>
        <v>theater</v>
      </c>
      <c r="T668" t="str">
        <f>_xlfn.TEXTAFTER(R668,"/")</f>
        <v>plays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$E669/$D669</f>
        <v>1.7615942028985507</v>
      </c>
      <c r="G669" t="s">
        <v>20</v>
      </c>
      <c r="H669">
        <v>419</v>
      </c>
      <c r="I669">
        <f>IF($E669 = 0, ROUND($I669 =0,0),ROUND($E669/$H669,2))</f>
        <v>29.01</v>
      </c>
      <c r="J669" t="s">
        <v>21</v>
      </c>
      <c r="K669" t="s">
        <v>22</v>
      </c>
      <c r="L669">
        <v>1410325200</v>
      </c>
      <c r="M669">
        <v>1411102800</v>
      </c>
      <c r="N669" s="9">
        <f>((($L669/60)/60)/24)+DATE(1970,1,1)</f>
        <v>41892.208333333336</v>
      </c>
      <c r="O669" s="9">
        <f>((($M669/60)/60)/24)+DATE(1970,1,1)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_xlfn.TEXTBEFORE(R669,"/")</f>
        <v>journalism</v>
      </c>
      <c r="T669" t="str">
        <f>_xlfn.TEXTAFTER(R669,"/")</f>
        <v>audio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$E670/$D670</f>
        <v>0.20338181818181819</v>
      </c>
      <c r="G670" t="s">
        <v>14</v>
      </c>
      <c r="H670">
        <v>76</v>
      </c>
      <c r="I670">
        <f>IF($E670 = 0, ROUND($I670 =0,0),ROUND($E670/$H670,2))</f>
        <v>73.59</v>
      </c>
      <c r="J670" t="s">
        <v>21</v>
      </c>
      <c r="K670" t="s">
        <v>22</v>
      </c>
      <c r="L670">
        <v>1343797200</v>
      </c>
      <c r="M670">
        <v>1344834000</v>
      </c>
      <c r="N670" s="9">
        <f>((($L670/60)/60)/24)+DATE(1970,1,1)</f>
        <v>41122.208333333336</v>
      </c>
      <c r="O670" s="9">
        <f>((($M670/60)/60)/24)+DATE(1970,1,1)</f>
        <v>41134.208333333336</v>
      </c>
      <c r="P670" t="b">
        <v>0</v>
      </c>
      <c r="Q670" t="b">
        <v>0</v>
      </c>
      <c r="R670" t="s">
        <v>33</v>
      </c>
      <c r="S670" t="str">
        <f>_xlfn.TEXTBEFORE(R670,"/")</f>
        <v>theater</v>
      </c>
      <c r="T670" t="str">
        <f>_xlfn.TEXTAFTER(R670,"/")</f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$E671/$D671</f>
        <v>3.5864754098360656</v>
      </c>
      <c r="G671" t="s">
        <v>20</v>
      </c>
      <c r="H671">
        <v>1621</v>
      </c>
      <c r="I671">
        <f>IF($E671 = 0, ROUND($I671 =0,0),ROUND($E671/$H671,2))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9">
        <f>((($L671/60)/60)/24)+DATE(1970,1,1)</f>
        <v>42912.208333333328</v>
      </c>
      <c r="O671" s="9">
        <f>((($M671/60)/60)/24)+DATE(1970,1,1)</f>
        <v>42921.208333333328</v>
      </c>
      <c r="P671" t="b">
        <v>0</v>
      </c>
      <c r="Q671" t="b">
        <v>0</v>
      </c>
      <c r="R671" t="s">
        <v>33</v>
      </c>
      <c r="S671" t="str">
        <f>_xlfn.TEXTBEFORE(R671,"/")</f>
        <v>theater</v>
      </c>
      <c r="T671" t="str">
        <f>_xlfn.TEXTAFTER(R671,"/")</f>
        <v>plays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$E672/$D672</f>
        <v>4.6885802469135802</v>
      </c>
      <c r="G672" t="s">
        <v>20</v>
      </c>
      <c r="H672">
        <v>1101</v>
      </c>
      <c r="I672">
        <f>IF($E672 = 0, ROUND($I672 =0,0),ROUND($E672/$H672,2))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9">
        <f>((($L672/60)/60)/24)+DATE(1970,1,1)</f>
        <v>42425.25</v>
      </c>
      <c r="O672" s="9">
        <f>((($M672/60)/60)/24)+DATE(1970,1,1)</f>
        <v>42437.25</v>
      </c>
      <c r="P672" t="b">
        <v>0</v>
      </c>
      <c r="Q672" t="b">
        <v>0</v>
      </c>
      <c r="R672" t="s">
        <v>60</v>
      </c>
      <c r="S672" t="str">
        <f>_xlfn.TEXTBEFORE(R672,"/")</f>
        <v>music</v>
      </c>
      <c r="T672" t="str">
        <f>_xlfn.TEXTAFTER(R672,"/")</f>
        <v>indie rock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$E673/$D673</f>
        <v>1.220563524590164</v>
      </c>
      <c r="G673" t="s">
        <v>20</v>
      </c>
      <c r="H673">
        <v>1073</v>
      </c>
      <c r="I673">
        <f>IF($E673 = 0, ROUND($I673 =0,0),ROUND($E673/$H673,2))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9">
        <f>((($L673/60)/60)/24)+DATE(1970,1,1)</f>
        <v>40390.208333333336</v>
      </c>
      <c r="O673" s="9">
        <f>((($M673/60)/60)/24)+DATE(1970,1,1)</f>
        <v>40394.208333333336</v>
      </c>
      <c r="P673" t="b">
        <v>0</v>
      </c>
      <c r="Q673" t="b">
        <v>1</v>
      </c>
      <c r="R673" t="s">
        <v>33</v>
      </c>
      <c r="S673" t="str">
        <f>_xlfn.TEXTBEFORE(R673,"/")</f>
        <v>theater</v>
      </c>
      <c r="T673" t="str">
        <f>_xlfn.TEXTAFTER(R673,"/")</f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$E674/$D674</f>
        <v>0.55931783729156137</v>
      </c>
      <c r="G674" t="s">
        <v>14</v>
      </c>
      <c r="H674">
        <v>4428</v>
      </c>
      <c r="I674">
        <f>IF($E674 = 0, ROUND($I674 =0,0),ROUND($E674/$H674,2))</f>
        <v>25</v>
      </c>
      <c r="J674" t="s">
        <v>26</v>
      </c>
      <c r="K674" t="s">
        <v>27</v>
      </c>
      <c r="L674">
        <v>1521608400</v>
      </c>
      <c r="M674">
        <v>1522472400</v>
      </c>
      <c r="N674" s="9">
        <f>((($L674/60)/60)/24)+DATE(1970,1,1)</f>
        <v>43180.208333333328</v>
      </c>
      <c r="O674" s="9">
        <f>((($M674/60)/60)/24)+DATE(1970,1,1)</f>
        <v>43190.208333333328</v>
      </c>
      <c r="P674" t="b">
        <v>0</v>
      </c>
      <c r="Q674" t="b">
        <v>0</v>
      </c>
      <c r="R674" t="s">
        <v>33</v>
      </c>
      <c r="S674" t="str">
        <f>_xlfn.TEXTBEFORE(R674,"/")</f>
        <v>theater</v>
      </c>
      <c r="T674" t="str">
        <f>_xlfn.TEXTAFTER(R674,"/")</f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$E675/$D675</f>
        <v>0.43660714285714286</v>
      </c>
      <c r="G675" t="s">
        <v>14</v>
      </c>
      <c r="H675">
        <v>58</v>
      </c>
      <c r="I675">
        <f>IF($E675 = 0, ROUND($I675 =0,0),ROUND($E675/$H675,2))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9">
        <f>((($L675/60)/60)/24)+DATE(1970,1,1)</f>
        <v>42475.208333333328</v>
      </c>
      <c r="O675" s="9">
        <f>((($M675/60)/60)/24)+DATE(1970,1,1)</f>
        <v>42496.208333333328</v>
      </c>
      <c r="P675" t="b">
        <v>0</v>
      </c>
      <c r="Q675" t="b">
        <v>0</v>
      </c>
      <c r="R675" t="s">
        <v>60</v>
      </c>
      <c r="S675" t="str">
        <f>_xlfn.TEXTBEFORE(R675,"/")</f>
        <v>music</v>
      </c>
      <c r="T675" t="str">
        <f>_xlfn.TEXTAFTER(R675,"/")</f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$E676/$D676</f>
        <v>0.33538371411833628</v>
      </c>
      <c r="G676" t="s">
        <v>74</v>
      </c>
      <c r="H676">
        <v>1218</v>
      </c>
      <c r="I676">
        <f>IF($E676 = 0, ROUND($I676 =0,0),ROUND($E676/$H676,2))</f>
        <v>47</v>
      </c>
      <c r="J676" t="s">
        <v>21</v>
      </c>
      <c r="K676" t="s">
        <v>22</v>
      </c>
      <c r="L676">
        <v>1313730000</v>
      </c>
      <c r="M676">
        <v>1317790800</v>
      </c>
      <c r="N676" s="9">
        <f>((($L676/60)/60)/24)+DATE(1970,1,1)</f>
        <v>40774.208333333336</v>
      </c>
      <c r="O676" s="9">
        <f>((($M676/60)/60)/24)+DATE(1970,1,1)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_xlfn.TEXTBEFORE(R676,"/")</f>
        <v>photography</v>
      </c>
      <c r="T676" t="str">
        <f>_xlfn.TEXTAFTER(R676,"/")</f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$E677/$D677</f>
        <v>1.2297938144329896</v>
      </c>
      <c r="G677" t="s">
        <v>20</v>
      </c>
      <c r="H677">
        <v>331</v>
      </c>
      <c r="I677">
        <f>IF($E677 = 0, ROUND($I677 =0,0),ROUND($E677/$H677,2))</f>
        <v>36.04</v>
      </c>
      <c r="J677" t="s">
        <v>21</v>
      </c>
      <c r="K677" t="s">
        <v>22</v>
      </c>
      <c r="L677">
        <v>1568178000</v>
      </c>
      <c r="M677">
        <v>1568782800</v>
      </c>
      <c r="N677" s="9">
        <f>((($L677/60)/60)/24)+DATE(1970,1,1)</f>
        <v>43719.208333333328</v>
      </c>
      <c r="O677" s="9">
        <f>((($M677/60)/60)/24)+DATE(1970,1,1)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_xlfn.TEXTBEFORE(R677,"/")</f>
        <v>journalism</v>
      </c>
      <c r="T677" t="str">
        <f>_xlfn.TEXTAFTER(R677,"/")</f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$E678/$D678</f>
        <v>1.8974959871589085</v>
      </c>
      <c r="G678" t="s">
        <v>20</v>
      </c>
      <c r="H678">
        <v>1170</v>
      </c>
      <c r="I678">
        <f>IF($E678 = 0, ROUND($I678 =0,0),ROUND($E678/$H678,2))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9">
        <f>((($L678/60)/60)/24)+DATE(1970,1,1)</f>
        <v>41178.208333333336</v>
      </c>
      <c r="O678" s="9">
        <f>((($M678/60)/60)/24)+DATE(1970,1,1)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_xlfn.TEXTBEFORE(R678,"/")</f>
        <v>photography</v>
      </c>
      <c r="T678" t="str">
        <f>_xlfn.TEXTAFTER(R678,"/")</f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$E679/$D679</f>
        <v>0.83622641509433959</v>
      </c>
      <c r="G679" t="s">
        <v>14</v>
      </c>
      <c r="H679">
        <v>111</v>
      </c>
      <c r="I679">
        <f>IF($E679 = 0, ROUND($I679 =0,0),ROUND($E679/$H679,2))</f>
        <v>39.93</v>
      </c>
      <c r="J679" t="s">
        <v>21</v>
      </c>
      <c r="K679" t="s">
        <v>22</v>
      </c>
      <c r="L679">
        <v>1468126800</v>
      </c>
      <c r="M679">
        <v>1472446800</v>
      </c>
      <c r="N679" s="9">
        <f>((($L679/60)/60)/24)+DATE(1970,1,1)</f>
        <v>42561.208333333328</v>
      </c>
      <c r="O679" s="9">
        <f>((($M679/60)/60)/24)+DATE(1970,1,1)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_xlfn.TEXTBEFORE(R679,"/")</f>
        <v>publishing</v>
      </c>
      <c r="T679" t="str">
        <f>_xlfn.TEXTAFTER(R679,"/")</f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$E680/$D680</f>
        <v>0.17968844221105529</v>
      </c>
      <c r="G680" t="s">
        <v>74</v>
      </c>
      <c r="H680">
        <v>215</v>
      </c>
      <c r="I680">
        <f>IF($E680 = 0, ROUND($I680 =0,0),ROUND($E680/$H680,2))</f>
        <v>83.16</v>
      </c>
      <c r="J680" t="s">
        <v>21</v>
      </c>
      <c r="K680" t="s">
        <v>22</v>
      </c>
      <c r="L680">
        <v>1547877600</v>
      </c>
      <c r="M680">
        <v>1548050400</v>
      </c>
      <c r="N680" s="9">
        <f>((($L680/60)/60)/24)+DATE(1970,1,1)</f>
        <v>43484.25</v>
      </c>
      <c r="O680" s="9">
        <f>((($M680/60)/60)/24)+DATE(1970,1,1)</f>
        <v>43486.25</v>
      </c>
      <c r="P680" t="b">
        <v>0</v>
      </c>
      <c r="Q680" t="b">
        <v>0</v>
      </c>
      <c r="R680" t="s">
        <v>53</v>
      </c>
      <c r="S680" t="str">
        <f>_xlfn.TEXTBEFORE(R680,"/")</f>
        <v>film &amp; video</v>
      </c>
      <c r="T680" t="str">
        <f>_xlfn.TEXTAFTER(R680,"/")</f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$E681/$D681</f>
        <v>10.365</v>
      </c>
      <c r="G681" t="s">
        <v>20</v>
      </c>
      <c r="H681">
        <v>363</v>
      </c>
      <c r="I681">
        <f>IF($E681 = 0, ROUND($I681 =0,0),ROUND($E681/$H681,2))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9">
        <f>((($L681/60)/60)/24)+DATE(1970,1,1)</f>
        <v>43756.208333333328</v>
      </c>
      <c r="O681" s="9">
        <f>((($M681/60)/60)/24)+DATE(1970,1,1)</f>
        <v>43761.208333333328</v>
      </c>
      <c r="P681" t="b">
        <v>0</v>
      </c>
      <c r="Q681" t="b">
        <v>1</v>
      </c>
      <c r="R681" t="s">
        <v>17</v>
      </c>
      <c r="S681" t="str">
        <f>_xlfn.TEXTBEFORE(R681,"/")</f>
        <v>food</v>
      </c>
      <c r="T681" t="str">
        <f>_xlfn.TEXTAFTER(R681,"/")</f>
        <v>food trucks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$E682/$D682</f>
        <v>0.97405219780219776</v>
      </c>
      <c r="G682" t="s">
        <v>14</v>
      </c>
      <c r="H682">
        <v>2955</v>
      </c>
      <c r="I682">
        <f>IF($E682 = 0, ROUND($I682 =0,0),ROUND($E682/$H682,2))</f>
        <v>47.99</v>
      </c>
      <c r="J682" t="s">
        <v>21</v>
      </c>
      <c r="K682" t="s">
        <v>22</v>
      </c>
      <c r="L682">
        <v>1576303200</v>
      </c>
      <c r="M682">
        <v>1576476000</v>
      </c>
      <c r="N682" s="9">
        <f>((($L682/60)/60)/24)+DATE(1970,1,1)</f>
        <v>43813.25</v>
      </c>
      <c r="O682" s="9">
        <f>((($M682/60)/60)/24)+DATE(1970,1,1)</f>
        <v>43815.25</v>
      </c>
      <c r="P682" t="b">
        <v>0</v>
      </c>
      <c r="Q682" t="b">
        <v>1</v>
      </c>
      <c r="R682" t="s">
        <v>292</v>
      </c>
      <c r="S682" t="str">
        <f>_xlfn.TEXTBEFORE(R682,"/")</f>
        <v>games</v>
      </c>
      <c r="T682" t="str">
        <f>_xlfn.TEXTAFTER(R682,"/")</f>
        <v>mobile games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$E683/$D683</f>
        <v>0.86386203150461705</v>
      </c>
      <c r="G683" t="s">
        <v>14</v>
      </c>
      <c r="H683">
        <v>1657</v>
      </c>
      <c r="I683">
        <f>IF($E683 = 0, ROUND($I683 =0,0),ROUND($E683/$H683,2))</f>
        <v>95.98</v>
      </c>
      <c r="J683" t="s">
        <v>21</v>
      </c>
      <c r="K683" t="s">
        <v>22</v>
      </c>
      <c r="L683">
        <v>1324447200</v>
      </c>
      <c r="M683">
        <v>1324965600</v>
      </c>
      <c r="N683" s="9">
        <f>((($L683/60)/60)/24)+DATE(1970,1,1)</f>
        <v>40898.25</v>
      </c>
      <c r="O683" s="9">
        <f>((($M683/60)/60)/24)+DATE(1970,1,1)</f>
        <v>40904.25</v>
      </c>
      <c r="P683" t="b">
        <v>0</v>
      </c>
      <c r="Q683" t="b">
        <v>0</v>
      </c>
      <c r="R683" t="s">
        <v>33</v>
      </c>
      <c r="S683" t="str">
        <f>_xlfn.TEXTBEFORE(R683,"/")</f>
        <v>theater</v>
      </c>
      <c r="T683" t="str">
        <f>_xlfn.TEXTAFTER(R683,"/")</f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$E684/$D684</f>
        <v>1.5016666666666667</v>
      </c>
      <c r="G684" t="s">
        <v>20</v>
      </c>
      <c r="H684">
        <v>103</v>
      </c>
      <c r="I684">
        <f>IF($E684 = 0, ROUND($I684 =0,0),ROUND($E684/$H684,2))</f>
        <v>78.73</v>
      </c>
      <c r="J684" t="s">
        <v>21</v>
      </c>
      <c r="K684" t="s">
        <v>22</v>
      </c>
      <c r="L684">
        <v>1386741600</v>
      </c>
      <c r="M684">
        <v>1387519200</v>
      </c>
      <c r="N684" s="9">
        <f>((($L684/60)/60)/24)+DATE(1970,1,1)</f>
        <v>41619.25</v>
      </c>
      <c r="O684" s="9">
        <f>((($M684/60)/60)/24)+DATE(1970,1,1)</f>
        <v>41628.25</v>
      </c>
      <c r="P684" t="b">
        <v>0</v>
      </c>
      <c r="Q684" t="b">
        <v>0</v>
      </c>
      <c r="R684" t="s">
        <v>33</v>
      </c>
      <c r="S684" t="str">
        <f>_xlfn.TEXTBEFORE(R684,"/")</f>
        <v>theater</v>
      </c>
      <c r="T684" t="str">
        <f>_xlfn.TEXTAFTER(R684,"/")</f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$E685/$D685</f>
        <v>3.5843478260869563</v>
      </c>
      <c r="G685" t="s">
        <v>20</v>
      </c>
      <c r="H685">
        <v>147</v>
      </c>
      <c r="I685">
        <f>IF($E685 = 0, ROUND($I685 =0,0),ROUND($E685/$H685,2))</f>
        <v>56.08</v>
      </c>
      <c r="J685" t="s">
        <v>21</v>
      </c>
      <c r="K685" t="s">
        <v>22</v>
      </c>
      <c r="L685">
        <v>1537074000</v>
      </c>
      <c r="M685">
        <v>1537246800</v>
      </c>
      <c r="N685" s="9">
        <f>((($L685/60)/60)/24)+DATE(1970,1,1)</f>
        <v>43359.208333333328</v>
      </c>
      <c r="O685" s="9">
        <f>((($M685/60)/60)/24)+DATE(1970,1,1)</f>
        <v>43361.208333333328</v>
      </c>
      <c r="P685" t="b">
        <v>0</v>
      </c>
      <c r="Q685" t="b">
        <v>0</v>
      </c>
      <c r="R685" t="s">
        <v>33</v>
      </c>
      <c r="S685" t="str">
        <f>_xlfn.TEXTBEFORE(R685,"/")</f>
        <v>theater</v>
      </c>
      <c r="T685" t="str">
        <f>_xlfn.TEXTAFTER(R685,"/")</f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$E686/$D686</f>
        <v>5.4285714285714288</v>
      </c>
      <c r="G686" t="s">
        <v>20</v>
      </c>
      <c r="H686">
        <v>110</v>
      </c>
      <c r="I686">
        <f>IF($E686 = 0, ROUND($I686 =0,0),ROUND($E686/$H686,2))</f>
        <v>69.09</v>
      </c>
      <c r="J686" t="s">
        <v>15</v>
      </c>
      <c r="K686" t="s">
        <v>16</v>
      </c>
      <c r="L686">
        <v>1277787600</v>
      </c>
      <c r="M686">
        <v>1279515600</v>
      </c>
      <c r="N686" s="9">
        <f>((($L686/60)/60)/24)+DATE(1970,1,1)</f>
        <v>40358.208333333336</v>
      </c>
      <c r="O686" s="9">
        <f>((($M686/60)/60)/24)+DATE(1970,1,1)</f>
        <v>40378.208333333336</v>
      </c>
      <c r="P686" t="b">
        <v>0</v>
      </c>
      <c r="Q686" t="b">
        <v>0</v>
      </c>
      <c r="R686" t="s">
        <v>68</v>
      </c>
      <c r="S686" t="str">
        <f>_xlfn.TEXTBEFORE(R686,"/")</f>
        <v>publishing</v>
      </c>
      <c r="T686" t="str">
        <f>_xlfn.TEXTAFTER(R686,"/")</f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$E687/$D687</f>
        <v>0.67500714285714281</v>
      </c>
      <c r="G687" t="s">
        <v>14</v>
      </c>
      <c r="H687">
        <v>926</v>
      </c>
      <c r="I687">
        <f>IF($E687 = 0, ROUND($I687 =0,0),ROUND($E687/$H687,2))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9">
        <f>((($L687/60)/60)/24)+DATE(1970,1,1)</f>
        <v>42239.208333333328</v>
      </c>
      <c r="O687" s="9">
        <f>((($M687/60)/60)/24)+DATE(1970,1,1)</f>
        <v>42263.208333333328</v>
      </c>
      <c r="P687" t="b">
        <v>0</v>
      </c>
      <c r="Q687" t="b">
        <v>0</v>
      </c>
      <c r="R687" t="s">
        <v>33</v>
      </c>
      <c r="S687" t="str">
        <f>_xlfn.TEXTBEFORE(R687,"/")</f>
        <v>theater</v>
      </c>
      <c r="T687" t="str">
        <f>_xlfn.TEXTAFTER(R687,"/")</f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$E688/$D688</f>
        <v>1.9174666666666667</v>
      </c>
      <c r="G688" t="s">
        <v>20</v>
      </c>
      <c r="H688">
        <v>134</v>
      </c>
      <c r="I688">
        <f>IF($E688 = 0, ROUND($I688 =0,0),ROUND($E688/$H688,2))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9">
        <f>((($L688/60)/60)/24)+DATE(1970,1,1)</f>
        <v>43186.208333333328</v>
      </c>
      <c r="O688" s="9">
        <f>((($M688/60)/60)/24)+DATE(1970,1,1)</f>
        <v>43197.208333333328</v>
      </c>
      <c r="P688" t="b">
        <v>0</v>
      </c>
      <c r="Q688" t="b">
        <v>0</v>
      </c>
      <c r="R688" t="s">
        <v>65</v>
      </c>
      <c r="S688" t="str">
        <f>_xlfn.TEXTBEFORE(R688,"/")</f>
        <v>technology</v>
      </c>
      <c r="T688" t="str">
        <f>_xlfn.TEXTAFTER(R688,"/")</f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$E689/$D689</f>
        <v>9.32</v>
      </c>
      <c r="G689" t="s">
        <v>20</v>
      </c>
      <c r="H689">
        <v>269</v>
      </c>
      <c r="I689">
        <f>IF($E689 = 0, ROUND($I689 =0,0),ROUND($E689/$H689,2))</f>
        <v>51.97</v>
      </c>
      <c r="J689" t="s">
        <v>21</v>
      </c>
      <c r="K689" t="s">
        <v>22</v>
      </c>
      <c r="L689">
        <v>1489298400</v>
      </c>
      <c r="M689">
        <v>1489554000</v>
      </c>
      <c r="N689" s="9">
        <f>((($L689/60)/60)/24)+DATE(1970,1,1)</f>
        <v>42806.25</v>
      </c>
      <c r="O689" s="9">
        <f>((($M689/60)/60)/24)+DATE(1970,1,1)</f>
        <v>42809.208333333328</v>
      </c>
      <c r="P689" t="b">
        <v>0</v>
      </c>
      <c r="Q689" t="b">
        <v>0</v>
      </c>
      <c r="R689" t="s">
        <v>33</v>
      </c>
      <c r="S689" t="str">
        <f>_xlfn.TEXTBEFORE(R689,"/")</f>
        <v>theater</v>
      </c>
      <c r="T689" t="str">
        <f>_xlfn.TEXTAFTER(R689,"/")</f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$E690/$D690</f>
        <v>4.2927586206896553</v>
      </c>
      <c r="G690" t="s">
        <v>20</v>
      </c>
      <c r="H690">
        <v>175</v>
      </c>
      <c r="I690">
        <f>IF($E690 = 0, ROUND($I690 =0,0),ROUND($E690/$H690,2))</f>
        <v>71.14</v>
      </c>
      <c r="J690" t="s">
        <v>21</v>
      </c>
      <c r="K690" t="s">
        <v>22</v>
      </c>
      <c r="L690">
        <v>1547100000</v>
      </c>
      <c r="M690">
        <v>1548482400</v>
      </c>
      <c r="N690" s="9">
        <f>((($L690/60)/60)/24)+DATE(1970,1,1)</f>
        <v>43475.25</v>
      </c>
      <c r="O690" s="9">
        <f>((($M690/60)/60)/24)+DATE(1970,1,1)</f>
        <v>43491.25</v>
      </c>
      <c r="P690" t="b">
        <v>0</v>
      </c>
      <c r="Q690" t="b">
        <v>1</v>
      </c>
      <c r="R690" t="s">
        <v>269</v>
      </c>
      <c r="S690" t="str">
        <f>_xlfn.TEXTBEFORE(R690,"/")</f>
        <v>film &amp; video</v>
      </c>
      <c r="T690" t="str">
        <f>_xlfn.TEXTAFTER(R690,"/")</f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$E691/$D691</f>
        <v>1.0065753424657535</v>
      </c>
      <c r="G691" t="s">
        <v>20</v>
      </c>
      <c r="H691">
        <v>69</v>
      </c>
      <c r="I691">
        <f>IF($E691 = 0, ROUND($I691 =0,0),ROUND($E691/$H691,2))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9">
        <f>((($L691/60)/60)/24)+DATE(1970,1,1)</f>
        <v>41576.208333333336</v>
      </c>
      <c r="O691" s="9">
        <f>((($M691/60)/60)/24)+DATE(1970,1,1)</f>
        <v>41588.25</v>
      </c>
      <c r="P691" t="b">
        <v>0</v>
      </c>
      <c r="Q691" t="b">
        <v>0</v>
      </c>
      <c r="R691" t="s">
        <v>28</v>
      </c>
      <c r="S691" t="str">
        <f>_xlfn.TEXTBEFORE(R691,"/")</f>
        <v>technology</v>
      </c>
      <c r="T691" t="str">
        <f>_xlfn.TEXTAFTER(R691,"/")</f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$E692/$D692</f>
        <v>2.266111111111111</v>
      </c>
      <c r="G692" t="s">
        <v>20</v>
      </c>
      <c r="H692">
        <v>190</v>
      </c>
      <c r="I692">
        <f>IF($E692 = 0, ROUND($I692 =0,0),ROUND($E692/$H692,2))</f>
        <v>42.94</v>
      </c>
      <c r="J692" t="s">
        <v>21</v>
      </c>
      <c r="K692" t="s">
        <v>22</v>
      </c>
      <c r="L692">
        <v>1322373600</v>
      </c>
      <c r="M692">
        <v>1322892000</v>
      </c>
      <c r="N692" s="9">
        <f>((($L692/60)/60)/24)+DATE(1970,1,1)</f>
        <v>40874.25</v>
      </c>
      <c r="O692" s="9">
        <f>((($M692/60)/60)/24)+DATE(1970,1,1)</f>
        <v>40880.25</v>
      </c>
      <c r="P692" t="b">
        <v>0</v>
      </c>
      <c r="Q692" t="b">
        <v>1</v>
      </c>
      <c r="R692" t="s">
        <v>42</v>
      </c>
      <c r="S692" t="str">
        <f>_xlfn.TEXTBEFORE(R692,"/")</f>
        <v>film &amp; video</v>
      </c>
      <c r="T692" t="str">
        <f>_xlfn.TEXTAFTER(R692,"/")</f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$E693/$D693</f>
        <v>1.4238</v>
      </c>
      <c r="G693" t="s">
        <v>20</v>
      </c>
      <c r="H693">
        <v>237</v>
      </c>
      <c r="I693">
        <f>IF($E693 = 0, ROUND($I693 =0,0),ROUND($E693/$H693,2))</f>
        <v>30.04</v>
      </c>
      <c r="J693" t="s">
        <v>21</v>
      </c>
      <c r="K693" t="s">
        <v>22</v>
      </c>
      <c r="L693">
        <v>1349240400</v>
      </c>
      <c r="M693">
        <v>1350709200</v>
      </c>
      <c r="N693" s="9">
        <f>((($L693/60)/60)/24)+DATE(1970,1,1)</f>
        <v>41185.208333333336</v>
      </c>
      <c r="O693" s="9">
        <f>((($M693/60)/60)/24)+DATE(1970,1,1)</f>
        <v>41202.208333333336</v>
      </c>
      <c r="P693" t="b">
        <v>1</v>
      </c>
      <c r="Q693" t="b">
        <v>1</v>
      </c>
      <c r="R693" t="s">
        <v>42</v>
      </c>
      <c r="S693" t="str">
        <f>_xlfn.TEXTBEFORE(R693,"/")</f>
        <v>film &amp; video</v>
      </c>
      <c r="T693" t="str">
        <f>_xlfn.TEXTAFTER(R693,"/")</f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$E694/$D694</f>
        <v>0.90633333333333332</v>
      </c>
      <c r="G694" t="s">
        <v>14</v>
      </c>
      <c r="H694">
        <v>77</v>
      </c>
      <c r="I694">
        <f>IF($E694 = 0, ROUND($I694 =0,0),ROUND($E694/$H694,2))</f>
        <v>70.62</v>
      </c>
      <c r="J694" t="s">
        <v>40</v>
      </c>
      <c r="K694" t="s">
        <v>41</v>
      </c>
      <c r="L694">
        <v>1562648400</v>
      </c>
      <c r="M694">
        <v>1564203600</v>
      </c>
      <c r="N694" s="9">
        <f>((($L694/60)/60)/24)+DATE(1970,1,1)</f>
        <v>43655.208333333328</v>
      </c>
      <c r="O694" s="9">
        <f>((($M694/60)/60)/24)+DATE(1970,1,1)</f>
        <v>43673.208333333328</v>
      </c>
      <c r="P694" t="b">
        <v>0</v>
      </c>
      <c r="Q694" t="b">
        <v>0</v>
      </c>
      <c r="R694" t="s">
        <v>23</v>
      </c>
      <c r="S694" t="str">
        <f>_xlfn.TEXTBEFORE(R694,"/")</f>
        <v>music</v>
      </c>
      <c r="T694" t="str">
        <f>_xlfn.TEXTAFTER(R694,"/")</f>
        <v>rock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$E695/$D695</f>
        <v>0.63966740576496672</v>
      </c>
      <c r="G695" t="s">
        <v>14</v>
      </c>
      <c r="H695">
        <v>1748</v>
      </c>
      <c r="I695">
        <f>IF($E695 = 0, ROUND($I695 =0,0),ROUND($E695/$H695,2))</f>
        <v>66.02</v>
      </c>
      <c r="J695" t="s">
        <v>21</v>
      </c>
      <c r="K695" t="s">
        <v>22</v>
      </c>
      <c r="L695">
        <v>1508216400</v>
      </c>
      <c r="M695">
        <v>1509685200</v>
      </c>
      <c r="N695" s="9">
        <f>((($L695/60)/60)/24)+DATE(1970,1,1)</f>
        <v>43025.208333333328</v>
      </c>
      <c r="O695" s="9">
        <f>((($M695/60)/60)/24)+DATE(1970,1,1)</f>
        <v>43042.208333333328</v>
      </c>
      <c r="P695" t="b">
        <v>0</v>
      </c>
      <c r="Q695" t="b">
        <v>0</v>
      </c>
      <c r="R695" t="s">
        <v>33</v>
      </c>
      <c r="S695" t="str">
        <f>_xlfn.TEXTBEFORE(R695,"/")</f>
        <v>theater</v>
      </c>
      <c r="T695" t="str">
        <f>_xlfn.TEXTAFTER(R695,"/")</f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$E696/$D696</f>
        <v>0.84131868131868137</v>
      </c>
      <c r="G696" t="s">
        <v>14</v>
      </c>
      <c r="H696">
        <v>79</v>
      </c>
      <c r="I696">
        <f>IF($E696 = 0, ROUND($I696 =0,0),ROUND($E696/$H696,2))</f>
        <v>96.91</v>
      </c>
      <c r="J696" t="s">
        <v>21</v>
      </c>
      <c r="K696" t="s">
        <v>22</v>
      </c>
      <c r="L696">
        <v>1511762400</v>
      </c>
      <c r="M696">
        <v>1514959200</v>
      </c>
      <c r="N696" s="9">
        <f>((($L696/60)/60)/24)+DATE(1970,1,1)</f>
        <v>43066.25</v>
      </c>
      <c r="O696" s="9">
        <f>((($M696/60)/60)/24)+DATE(1970,1,1)</f>
        <v>43103.25</v>
      </c>
      <c r="P696" t="b">
        <v>0</v>
      </c>
      <c r="Q696" t="b">
        <v>0</v>
      </c>
      <c r="R696" t="s">
        <v>33</v>
      </c>
      <c r="S696" t="str">
        <f>_xlfn.TEXTBEFORE(R696,"/")</f>
        <v>theater</v>
      </c>
      <c r="T696" t="str">
        <f>_xlfn.TEXTAFTER(R696,"/")</f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$E697/$D697</f>
        <v>1.3393478260869565</v>
      </c>
      <c r="G697" t="s">
        <v>20</v>
      </c>
      <c r="H697">
        <v>196</v>
      </c>
      <c r="I697">
        <f>IF($E697 = 0, ROUND($I697 =0,0),ROUND($E697/$H697,2))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9">
        <f>((($L697/60)/60)/24)+DATE(1970,1,1)</f>
        <v>42322.25</v>
      </c>
      <c r="O697" s="9">
        <f>((($M697/60)/60)/24)+DATE(1970,1,1)</f>
        <v>42338.25</v>
      </c>
      <c r="P697" t="b">
        <v>1</v>
      </c>
      <c r="Q697" t="b">
        <v>0</v>
      </c>
      <c r="R697" t="s">
        <v>23</v>
      </c>
      <c r="S697" t="str">
        <f>_xlfn.TEXTBEFORE(R697,"/")</f>
        <v>music</v>
      </c>
      <c r="T697" t="str">
        <f>_xlfn.TEXTAFTER(R697,"/")</f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$E698/$D698</f>
        <v>0.59042047531992692</v>
      </c>
      <c r="G698" t="s">
        <v>14</v>
      </c>
      <c r="H698">
        <v>889</v>
      </c>
      <c r="I698">
        <f>IF($E698 = 0, ROUND($I698 =0,0),ROUND($E698/$H698,2))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9">
        <f>((($L698/60)/60)/24)+DATE(1970,1,1)</f>
        <v>42114.208333333328</v>
      </c>
      <c r="O698" s="9">
        <f>((($M698/60)/60)/24)+DATE(1970,1,1)</f>
        <v>42115.208333333328</v>
      </c>
      <c r="P698" t="b">
        <v>0</v>
      </c>
      <c r="Q698" t="b">
        <v>1</v>
      </c>
      <c r="R698" t="s">
        <v>33</v>
      </c>
      <c r="S698" t="str">
        <f>_xlfn.TEXTBEFORE(R698,"/")</f>
        <v>theater</v>
      </c>
      <c r="T698" t="str">
        <f>_xlfn.TEXTAFTER(R698,"/")</f>
        <v>plays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$E699/$D699</f>
        <v>1.5280062063615205</v>
      </c>
      <c r="G699" t="s">
        <v>20</v>
      </c>
      <c r="H699">
        <v>7295</v>
      </c>
      <c r="I699">
        <f>IF($E699 = 0, ROUND($I699 =0,0),ROUND($E699/$H699,2))</f>
        <v>27</v>
      </c>
      <c r="J699" t="s">
        <v>21</v>
      </c>
      <c r="K699" t="s">
        <v>22</v>
      </c>
      <c r="L699">
        <v>1522472400</v>
      </c>
      <c r="M699">
        <v>1522645200</v>
      </c>
      <c r="N699" s="9">
        <f>((($L699/60)/60)/24)+DATE(1970,1,1)</f>
        <v>43190.208333333328</v>
      </c>
      <c r="O699" s="9">
        <f>((($M699/60)/60)/24)+DATE(1970,1,1)</f>
        <v>43192.208333333328</v>
      </c>
      <c r="P699" t="b">
        <v>0</v>
      </c>
      <c r="Q699" t="b">
        <v>0</v>
      </c>
      <c r="R699" t="s">
        <v>50</v>
      </c>
      <c r="S699" t="str">
        <f>_xlfn.TEXTBEFORE(R699,"/")</f>
        <v>music</v>
      </c>
      <c r="T699" t="str">
        <f>_xlfn.TEXTAFTER(R699,"/")</f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$E700/$D700</f>
        <v>4.466912114014252</v>
      </c>
      <c r="G700" t="s">
        <v>20</v>
      </c>
      <c r="H700">
        <v>2893</v>
      </c>
      <c r="I700">
        <f>IF($E700 = 0, ROUND($I700 =0,0),ROUND($E700/$H700,2))</f>
        <v>65</v>
      </c>
      <c r="J700" t="s">
        <v>15</v>
      </c>
      <c r="K700" t="s">
        <v>16</v>
      </c>
      <c r="L700">
        <v>1322114400</v>
      </c>
      <c r="M700">
        <v>1323324000</v>
      </c>
      <c r="N700" s="9">
        <f>((($L700/60)/60)/24)+DATE(1970,1,1)</f>
        <v>40871.25</v>
      </c>
      <c r="O700" s="9">
        <f>((($M700/60)/60)/24)+DATE(1970,1,1)</f>
        <v>40885.25</v>
      </c>
      <c r="P700" t="b">
        <v>0</v>
      </c>
      <c r="Q700" t="b">
        <v>0</v>
      </c>
      <c r="R700" t="s">
        <v>65</v>
      </c>
      <c r="S700" t="str">
        <f>_xlfn.TEXTBEFORE(R700,"/")</f>
        <v>technology</v>
      </c>
      <c r="T700" t="str">
        <f>_xlfn.TEXTAFTER(R700,"/")</f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$E701/$D701</f>
        <v>0.8439189189189189</v>
      </c>
      <c r="G701" t="s">
        <v>14</v>
      </c>
      <c r="H701">
        <v>56</v>
      </c>
      <c r="I701">
        <f>IF($E701 = 0, ROUND($I701 =0,0),ROUND($E701/$H701,2))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9">
        <f>((($L701/60)/60)/24)+DATE(1970,1,1)</f>
        <v>43641.208333333328</v>
      </c>
      <c r="O701" s="9">
        <f>((($M701/60)/60)/24)+DATE(1970,1,1)</f>
        <v>43642.208333333328</v>
      </c>
      <c r="P701" t="b">
        <v>0</v>
      </c>
      <c r="Q701" t="b">
        <v>0</v>
      </c>
      <c r="R701" t="s">
        <v>53</v>
      </c>
      <c r="S701" t="str">
        <f>_xlfn.TEXTBEFORE(R701,"/")</f>
        <v>film &amp; video</v>
      </c>
      <c r="T701" t="str">
        <f>_xlfn.TEXTAFTER(R701,"/")</f>
        <v>drama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$E702/$D702</f>
        <v>0.03</v>
      </c>
      <c r="G702" t="s">
        <v>14</v>
      </c>
      <c r="H702">
        <v>1</v>
      </c>
      <c r="I702">
        <f>IF($E702 = 0, ROUND($I702 =0,0),ROUND($E702/$H702,2))</f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((($L702/60)/60)/24)+DATE(1970,1,1)</f>
        <v>40203.25</v>
      </c>
      <c r="O702" s="9">
        <f>((($M702/60)/60)/24)+DATE(1970,1,1)</f>
        <v>40218.25</v>
      </c>
      <c r="P702" t="b">
        <v>0</v>
      </c>
      <c r="Q702" t="b">
        <v>0</v>
      </c>
      <c r="R702" t="s">
        <v>65</v>
      </c>
      <c r="S702" t="str">
        <f>_xlfn.TEXTBEFORE(R702,"/")</f>
        <v>technology</v>
      </c>
      <c r="T702" t="str">
        <f>_xlfn.TEXTAFTER(R702,"/")</f>
        <v>wearables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$E703/$D703</f>
        <v>1.7502692307692307</v>
      </c>
      <c r="G703" t="s">
        <v>20</v>
      </c>
      <c r="H703">
        <v>820</v>
      </c>
      <c r="I703">
        <f>IF($E703 = 0, ROUND($I703 =0,0),ROUND($E703/$H703,2))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9">
        <f>((($L703/60)/60)/24)+DATE(1970,1,1)</f>
        <v>40629.208333333336</v>
      </c>
      <c r="O703" s="9">
        <f>((($M703/60)/60)/24)+DATE(1970,1,1)</f>
        <v>40636.208333333336</v>
      </c>
      <c r="P703" t="b">
        <v>1</v>
      </c>
      <c r="Q703" t="b">
        <v>0</v>
      </c>
      <c r="R703" t="s">
        <v>33</v>
      </c>
      <c r="S703" t="str">
        <f>_xlfn.TEXTBEFORE(R703,"/")</f>
        <v>theater</v>
      </c>
      <c r="T703" t="str">
        <f>_xlfn.TEXTAFTER(R703,"/")</f>
        <v>plays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$E704/$D704</f>
        <v>0.54137931034482756</v>
      </c>
      <c r="G704" t="s">
        <v>14</v>
      </c>
      <c r="H704">
        <v>83</v>
      </c>
      <c r="I704">
        <f>IF($E704 = 0, ROUND($I704 =0,0),ROUND($E704/$H704,2))</f>
        <v>56.75</v>
      </c>
      <c r="J704" t="s">
        <v>21</v>
      </c>
      <c r="K704" t="s">
        <v>22</v>
      </c>
      <c r="L704">
        <v>1374469200</v>
      </c>
      <c r="M704">
        <v>1374901200</v>
      </c>
      <c r="N704" s="9">
        <f>((($L704/60)/60)/24)+DATE(1970,1,1)</f>
        <v>41477.208333333336</v>
      </c>
      <c r="O704" s="9">
        <f>((($M704/60)/60)/24)+DATE(1970,1,1)</f>
        <v>41482.208333333336</v>
      </c>
      <c r="P704" t="b">
        <v>0</v>
      </c>
      <c r="Q704" t="b">
        <v>0</v>
      </c>
      <c r="R704" t="s">
        <v>65</v>
      </c>
      <c r="S704" t="str">
        <f>_xlfn.TEXTBEFORE(R704,"/")</f>
        <v>technology</v>
      </c>
      <c r="T704" t="str">
        <f>_xlfn.TEXTAFTER(R704,"/")</f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$E705/$D705</f>
        <v>3.1187381703470032</v>
      </c>
      <c r="G705" t="s">
        <v>20</v>
      </c>
      <c r="H705">
        <v>2038</v>
      </c>
      <c r="I705">
        <f>IF($E705 = 0, ROUND($I705 =0,0),ROUND($E705/$H705,2))</f>
        <v>97.02</v>
      </c>
      <c r="J705" t="s">
        <v>21</v>
      </c>
      <c r="K705" t="s">
        <v>22</v>
      </c>
      <c r="L705">
        <v>1334984400</v>
      </c>
      <c r="M705">
        <v>1336453200</v>
      </c>
      <c r="N705" s="9">
        <f>((($L705/60)/60)/24)+DATE(1970,1,1)</f>
        <v>41020.208333333336</v>
      </c>
      <c r="O705" s="9">
        <f>((($M705/60)/60)/24)+DATE(1970,1,1)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_xlfn.TEXTBEFORE(R705,"/")</f>
        <v>publishing</v>
      </c>
      <c r="T705" t="str">
        <f>_xlfn.TEXTAFTER(R705,"/")</f>
        <v>translations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$E706/$D706</f>
        <v>1.2278160919540231</v>
      </c>
      <c r="G706" t="s">
        <v>20</v>
      </c>
      <c r="H706">
        <v>116</v>
      </c>
      <c r="I706">
        <f>IF($E706 = 0, ROUND($I706 =0,0),ROUND($E706/$H706,2))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9">
        <f>((($L706/60)/60)/24)+DATE(1970,1,1)</f>
        <v>42555.208333333328</v>
      </c>
      <c r="O706" s="9">
        <f>((($M706/60)/60)/24)+DATE(1970,1,1)</f>
        <v>42570.208333333328</v>
      </c>
      <c r="P706" t="b">
        <v>0</v>
      </c>
      <c r="Q706" t="b">
        <v>0</v>
      </c>
      <c r="R706" t="s">
        <v>71</v>
      </c>
      <c r="S706" t="str">
        <f>_xlfn.TEXTBEFORE(R706,"/")</f>
        <v>film &amp; video</v>
      </c>
      <c r="T706" t="str">
        <f>_xlfn.TEXTAFTER(R706,"/")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$E707/$D707</f>
        <v>0.99026517383618151</v>
      </c>
      <c r="G707" t="s">
        <v>14</v>
      </c>
      <c r="H707">
        <v>2025</v>
      </c>
      <c r="I707">
        <f>IF($E707 = 0, ROUND($I707 =0,0),ROUND($E707/$H707,2))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9">
        <f>((($L707/60)/60)/24)+DATE(1970,1,1)</f>
        <v>41619.25</v>
      </c>
      <c r="O707" s="9">
        <f>((($M707/60)/60)/24)+DATE(1970,1,1)</f>
        <v>41623.25</v>
      </c>
      <c r="P707" t="b">
        <v>0</v>
      </c>
      <c r="Q707" t="b">
        <v>0</v>
      </c>
      <c r="R707" t="s">
        <v>68</v>
      </c>
      <c r="S707" t="str">
        <f>_xlfn.TEXTBEFORE(R707,"/")</f>
        <v>publishing</v>
      </c>
      <c r="T707" t="str">
        <f>_xlfn.TEXTAFTER(R707,"/")</f>
        <v>nonfiction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$E708/$D708</f>
        <v>1.278468634686347</v>
      </c>
      <c r="G708" t="s">
        <v>20</v>
      </c>
      <c r="H708">
        <v>1345</v>
      </c>
      <c r="I708">
        <f>IF($E708 = 0, ROUND($I708 =0,0),ROUND($E708/$H708,2))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9">
        <f>((($L708/60)/60)/24)+DATE(1970,1,1)</f>
        <v>43471.25</v>
      </c>
      <c r="O708" s="9">
        <f>((($M708/60)/60)/24)+DATE(1970,1,1)</f>
        <v>43479.25</v>
      </c>
      <c r="P708" t="b">
        <v>0</v>
      </c>
      <c r="Q708" t="b">
        <v>1</v>
      </c>
      <c r="R708" t="s">
        <v>28</v>
      </c>
      <c r="S708" t="str">
        <f>_xlfn.TEXTBEFORE(R708,"/")</f>
        <v>technology</v>
      </c>
      <c r="T708" t="str">
        <f>_xlfn.TEXTAFTER(R708,"/")</f>
        <v>web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$E709/$D709</f>
        <v>1.5861643835616439</v>
      </c>
      <c r="G709" t="s">
        <v>20</v>
      </c>
      <c r="H709">
        <v>168</v>
      </c>
      <c r="I709">
        <f>IF($E709 = 0, ROUND($I709 =0,0),ROUND($E709/$H709,2))</f>
        <v>68.92</v>
      </c>
      <c r="J709" t="s">
        <v>21</v>
      </c>
      <c r="K709" t="s">
        <v>22</v>
      </c>
      <c r="L709">
        <v>1544248800</v>
      </c>
      <c r="M709">
        <v>1547359200</v>
      </c>
      <c r="N709" s="9">
        <f>((($L709/60)/60)/24)+DATE(1970,1,1)</f>
        <v>43442.25</v>
      </c>
      <c r="O709" s="9">
        <f>((($M709/60)/60)/24)+DATE(1970,1,1)</f>
        <v>43478.25</v>
      </c>
      <c r="P709" t="b">
        <v>0</v>
      </c>
      <c r="Q709" t="b">
        <v>0</v>
      </c>
      <c r="R709" t="s">
        <v>53</v>
      </c>
      <c r="S709" t="str">
        <f>_xlfn.TEXTBEFORE(R709,"/")</f>
        <v>film &amp; video</v>
      </c>
      <c r="T709" t="str">
        <f>_xlfn.TEXTAFTER(R709,"/")</f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$E710/$D710</f>
        <v>7.0705882352941174</v>
      </c>
      <c r="G710" t="s">
        <v>20</v>
      </c>
      <c r="H710">
        <v>137</v>
      </c>
      <c r="I710">
        <f>IF($E710 = 0, ROUND($I710 =0,0),ROUND($E710/$H710,2))</f>
        <v>87.74</v>
      </c>
      <c r="J710" t="s">
        <v>98</v>
      </c>
      <c r="K710" t="s">
        <v>99</v>
      </c>
      <c r="L710">
        <v>1495429200</v>
      </c>
      <c r="M710">
        <v>1496293200</v>
      </c>
      <c r="N710" s="9">
        <f>((($L710/60)/60)/24)+DATE(1970,1,1)</f>
        <v>42877.208333333328</v>
      </c>
      <c r="O710" s="9">
        <f>((($M710/60)/60)/24)+DATE(1970,1,1)</f>
        <v>42887.208333333328</v>
      </c>
      <c r="P710" t="b">
        <v>0</v>
      </c>
      <c r="Q710" t="b">
        <v>0</v>
      </c>
      <c r="R710" t="s">
        <v>33</v>
      </c>
      <c r="S710" t="str">
        <f>_xlfn.TEXTBEFORE(R710,"/")</f>
        <v>theater</v>
      </c>
      <c r="T710" t="str">
        <f>_xlfn.TEXTAFTER(R710,"/")</f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$E711/$D711</f>
        <v>1.4238775510204082</v>
      </c>
      <c r="G711" t="s">
        <v>20</v>
      </c>
      <c r="H711">
        <v>186</v>
      </c>
      <c r="I711">
        <f>IF($E711 = 0, ROUND($I711 =0,0),ROUND($E711/$H711,2))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9">
        <f>((($L711/60)/60)/24)+DATE(1970,1,1)</f>
        <v>41018.208333333336</v>
      </c>
      <c r="O711" s="9">
        <f>((($M711/60)/60)/24)+DATE(1970,1,1)</f>
        <v>41025.208333333336</v>
      </c>
      <c r="P711" t="b">
        <v>0</v>
      </c>
      <c r="Q711" t="b">
        <v>0</v>
      </c>
      <c r="R711" t="s">
        <v>33</v>
      </c>
      <c r="S711" t="str">
        <f>_xlfn.TEXTBEFORE(R711,"/")</f>
        <v>theater</v>
      </c>
      <c r="T711" t="str">
        <f>_xlfn.TEXTAFTER(R711,"/")</f>
        <v>plays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$E712/$D712</f>
        <v>1.4786046511627906</v>
      </c>
      <c r="G712" t="s">
        <v>20</v>
      </c>
      <c r="H712">
        <v>125</v>
      </c>
      <c r="I712">
        <f>IF($E712 = 0, ROUND($I712 =0,0),ROUND($E712/$H712,2))</f>
        <v>50.86</v>
      </c>
      <c r="J712" t="s">
        <v>21</v>
      </c>
      <c r="K712" t="s">
        <v>22</v>
      </c>
      <c r="L712">
        <v>1531544400</v>
      </c>
      <c r="M712">
        <v>1532149200</v>
      </c>
      <c r="N712" s="9">
        <f>((($L712/60)/60)/24)+DATE(1970,1,1)</f>
        <v>43295.208333333328</v>
      </c>
      <c r="O712" s="9">
        <f>((($M712/60)/60)/24)+DATE(1970,1,1)</f>
        <v>43302.208333333328</v>
      </c>
      <c r="P712" t="b">
        <v>0</v>
      </c>
      <c r="Q712" t="b">
        <v>1</v>
      </c>
      <c r="R712" t="s">
        <v>33</v>
      </c>
      <c r="S712" t="str">
        <f>_xlfn.TEXTBEFORE(R712,"/")</f>
        <v>theater</v>
      </c>
      <c r="T712" t="str">
        <f>_xlfn.TEXTAFTER(R712,"/")</f>
        <v>plays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$E713/$D713</f>
        <v>0.20322580645161289</v>
      </c>
      <c r="G713" t="s">
        <v>14</v>
      </c>
      <c r="H713">
        <v>14</v>
      </c>
      <c r="I713">
        <f>IF($E713 = 0, ROUND($I713 =0,0),ROUND($E713/$H713,2))</f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((($L713/60)/60)/24)+DATE(1970,1,1)</f>
        <v>42393.25</v>
      </c>
      <c r="O713" s="9">
        <f>((($M713/60)/60)/24)+DATE(1970,1,1)</f>
        <v>42395.25</v>
      </c>
      <c r="P713" t="b">
        <v>1</v>
      </c>
      <c r="Q713" t="b">
        <v>1</v>
      </c>
      <c r="R713" t="s">
        <v>33</v>
      </c>
      <c r="S713" t="str">
        <f>_xlfn.TEXTBEFORE(R713,"/")</f>
        <v>theater</v>
      </c>
      <c r="T713" t="str">
        <f>_xlfn.TEXTAFTER(R713,"/")</f>
        <v>plays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$E714/$D714</f>
        <v>18.40625</v>
      </c>
      <c r="G714" t="s">
        <v>20</v>
      </c>
      <c r="H714">
        <v>202</v>
      </c>
      <c r="I714">
        <f>IF($E714 = 0, ROUND($I714 =0,0),ROUND($E714/$H714,2))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9">
        <f>((($L714/60)/60)/24)+DATE(1970,1,1)</f>
        <v>42559.208333333328</v>
      </c>
      <c r="O714" s="9">
        <f>((($M714/60)/60)/24)+DATE(1970,1,1)</f>
        <v>42600.208333333328</v>
      </c>
      <c r="P714" t="b">
        <v>0</v>
      </c>
      <c r="Q714" t="b">
        <v>0</v>
      </c>
      <c r="R714" t="s">
        <v>33</v>
      </c>
      <c r="S714" t="str">
        <f>_xlfn.TEXTBEFORE(R714,"/")</f>
        <v>theater</v>
      </c>
      <c r="T714" t="str">
        <f>_xlfn.TEXTAFTER(R714,"/")</f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$E715/$D715</f>
        <v>1.6194202898550725</v>
      </c>
      <c r="G715" t="s">
        <v>20</v>
      </c>
      <c r="H715">
        <v>103</v>
      </c>
      <c r="I715">
        <f>IF($E715 = 0, ROUND($I715 =0,0),ROUND($E715/$H715,2))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9">
        <f>((($L715/60)/60)/24)+DATE(1970,1,1)</f>
        <v>42604.208333333328</v>
      </c>
      <c r="O715" s="9">
        <f>((($M715/60)/60)/24)+DATE(1970,1,1)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_xlfn.TEXTBEFORE(R715,"/")</f>
        <v>publishing</v>
      </c>
      <c r="T715" t="str">
        <f>_xlfn.TEXTAFTER(R715,"/")</f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$E716/$D716</f>
        <v>4.7282077922077921</v>
      </c>
      <c r="G716" t="s">
        <v>20</v>
      </c>
      <c r="H716">
        <v>1785</v>
      </c>
      <c r="I716">
        <f>IF($E716 = 0, ROUND($I716 =0,0),ROUND($E716/$H716,2))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9">
        <f>((($L716/60)/60)/24)+DATE(1970,1,1)</f>
        <v>41870.208333333336</v>
      </c>
      <c r="O716" s="9">
        <f>((($M716/60)/60)/24)+DATE(1970,1,1)</f>
        <v>41871.208333333336</v>
      </c>
      <c r="P716" t="b">
        <v>0</v>
      </c>
      <c r="Q716" t="b">
        <v>0</v>
      </c>
      <c r="R716" t="s">
        <v>23</v>
      </c>
      <c r="S716" t="str">
        <f>_xlfn.TEXTBEFORE(R716,"/")</f>
        <v>music</v>
      </c>
      <c r="T716" t="str">
        <f>_xlfn.TEXTAFTER(R716,"/")</f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$E717/$D717</f>
        <v>0.24466101694915254</v>
      </c>
      <c r="G717" t="s">
        <v>14</v>
      </c>
      <c r="H717">
        <v>656</v>
      </c>
      <c r="I717">
        <f>IF($E717 = 0, ROUND($I717 =0,0),ROUND($E717/$H717,2))</f>
        <v>44.01</v>
      </c>
      <c r="J717" t="s">
        <v>21</v>
      </c>
      <c r="K717" t="s">
        <v>22</v>
      </c>
      <c r="L717">
        <v>1281157200</v>
      </c>
      <c r="M717">
        <v>1281589200</v>
      </c>
      <c r="N717" s="9">
        <f>((($L717/60)/60)/24)+DATE(1970,1,1)</f>
        <v>40397.208333333336</v>
      </c>
      <c r="O717" s="9">
        <f>((($M717/60)/60)/24)+DATE(1970,1,1)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_xlfn.TEXTBEFORE(R717,"/")</f>
        <v>games</v>
      </c>
      <c r="T717" t="str">
        <f>_xlfn.TEXTAFTER(R717,"/")</f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$E718/$D718</f>
        <v>5.1764999999999999</v>
      </c>
      <c r="G718" t="s">
        <v>20</v>
      </c>
      <c r="H718">
        <v>157</v>
      </c>
      <c r="I718">
        <f>IF($E718 = 0, ROUND($I718 =0,0),ROUND($E718/$H718,2))</f>
        <v>65.94</v>
      </c>
      <c r="J718" t="s">
        <v>21</v>
      </c>
      <c r="K718" t="s">
        <v>22</v>
      </c>
      <c r="L718">
        <v>1373432400</v>
      </c>
      <c r="M718">
        <v>1375851600</v>
      </c>
      <c r="N718" s="9">
        <f>((($L718/60)/60)/24)+DATE(1970,1,1)</f>
        <v>41465.208333333336</v>
      </c>
      <c r="O718" s="9">
        <f>((($M718/60)/60)/24)+DATE(1970,1,1)</f>
        <v>41493.208333333336</v>
      </c>
      <c r="P718" t="b">
        <v>0</v>
      </c>
      <c r="Q718" t="b">
        <v>1</v>
      </c>
      <c r="R718" t="s">
        <v>33</v>
      </c>
      <c r="S718" t="str">
        <f>_xlfn.TEXTBEFORE(R718,"/")</f>
        <v>theater</v>
      </c>
      <c r="T718" t="str">
        <f>_xlfn.TEXTAFTER(R718,"/")</f>
        <v>plays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$E719/$D719</f>
        <v>2.4764285714285714</v>
      </c>
      <c r="G719" t="s">
        <v>20</v>
      </c>
      <c r="H719">
        <v>555</v>
      </c>
      <c r="I719">
        <f>IF($E719 = 0, ROUND($I719 =0,0),ROUND($E719/$H719,2))</f>
        <v>24.99</v>
      </c>
      <c r="J719" t="s">
        <v>21</v>
      </c>
      <c r="K719" t="s">
        <v>22</v>
      </c>
      <c r="L719">
        <v>1313989200</v>
      </c>
      <c r="M719">
        <v>1315803600</v>
      </c>
      <c r="N719" s="9">
        <f>((($L719/60)/60)/24)+DATE(1970,1,1)</f>
        <v>40777.208333333336</v>
      </c>
      <c r="O719" s="9">
        <f>((($M719/60)/60)/24)+DATE(1970,1,1)</f>
        <v>40798.208333333336</v>
      </c>
      <c r="P719" t="b">
        <v>0</v>
      </c>
      <c r="Q719" t="b">
        <v>0</v>
      </c>
      <c r="R719" t="s">
        <v>42</v>
      </c>
      <c r="S719" t="str">
        <f>_xlfn.TEXTBEFORE(R719,"/")</f>
        <v>film &amp; video</v>
      </c>
      <c r="T719" t="str">
        <f>_xlfn.TEXTAFTER(R719,"/")</f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$E720/$D720</f>
        <v>1.0020481927710843</v>
      </c>
      <c r="G720" t="s">
        <v>20</v>
      </c>
      <c r="H720">
        <v>297</v>
      </c>
      <c r="I720">
        <f>IF($E720 = 0, ROUND($I720 =0,0),ROUND($E720/$H720,2))</f>
        <v>28</v>
      </c>
      <c r="J720" t="s">
        <v>21</v>
      </c>
      <c r="K720" t="s">
        <v>22</v>
      </c>
      <c r="L720">
        <v>1371445200</v>
      </c>
      <c r="M720">
        <v>1373691600</v>
      </c>
      <c r="N720" s="9">
        <f>((($L720/60)/60)/24)+DATE(1970,1,1)</f>
        <v>41442.208333333336</v>
      </c>
      <c r="O720" s="9">
        <f>((($M720/60)/60)/24)+DATE(1970,1,1)</f>
        <v>41468.208333333336</v>
      </c>
      <c r="P720" t="b">
        <v>0</v>
      </c>
      <c r="Q720" t="b">
        <v>0</v>
      </c>
      <c r="R720" t="s">
        <v>65</v>
      </c>
      <c r="S720" t="str">
        <f>_xlfn.TEXTBEFORE(R720,"/")</f>
        <v>technology</v>
      </c>
      <c r="T720" t="str">
        <f>_xlfn.TEXTAFTER(R720,"/")</f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$E721/$D721</f>
        <v>1.53</v>
      </c>
      <c r="G721" t="s">
        <v>20</v>
      </c>
      <c r="H721">
        <v>123</v>
      </c>
      <c r="I721">
        <f>IF($E721 = 0, ROUND($I721 =0,0),ROUND($E721/$H721,2))</f>
        <v>85.83</v>
      </c>
      <c r="J721" t="s">
        <v>21</v>
      </c>
      <c r="K721" t="s">
        <v>22</v>
      </c>
      <c r="L721">
        <v>1338267600</v>
      </c>
      <c r="M721">
        <v>1339218000</v>
      </c>
      <c r="N721" s="9">
        <f>((($L721/60)/60)/24)+DATE(1970,1,1)</f>
        <v>41058.208333333336</v>
      </c>
      <c r="O721" s="9">
        <f>((($M721/60)/60)/24)+DATE(1970,1,1)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_xlfn.TEXTBEFORE(R721,"/")</f>
        <v>publishing</v>
      </c>
      <c r="T721" t="str">
        <f>_xlfn.TEXTAFTER(R721,"/")</f>
        <v>fiction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$E722/$D722</f>
        <v>0.37091954022988505</v>
      </c>
      <c r="G722" t="s">
        <v>74</v>
      </c>
      <c r="H722">
        <v>38</v>
      </c>
      <c r="I722">
        <f>IF($E722 = 0, ROUND($I722 =0,0),ROUND($E722/$H722,2))</f>
        <v>84.92</v>
      </c>
      <c r="J722" t="s">
        <v>36</v>
      </c>
      <c r="K722" t="s">
        <v>37</v>
      </c>
      <c r="L722">
        <v>1519192800</v>
      </c>
      <c r="M722">
        <v>1520402400</v>
      </c>
      <c r="N722" s="9">
        <f>((($L722/60)/60)/24)+DATE(1970,1,1)</f>
        <v>43152.25</v>
      </c>
      <c r="O722" s="9">
        <f>((($M722/60)/60)/24)+DATE(1970,1,1)</f>
        <v>43166.25</v>
      </c>
      <c r="P722" t="b">
        <v>0</v>
      </c>
      <c r="Q722" t="b">
        <v>1</v>
      </c>
      <c r="R722" t="s">
        <v>33</v>
      </c>
      <c r="S722" t="str">
        <f>_xlfn.TEXTBEFORE(R722,"/")</f>
        <v>theater</v>
      </c>
      <c r="T722" t="str">
        <f>_xlfn.TEXTAFTER(R722,"/")</f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$E723/$D723</f>
        <v>4.3923948220064728E-2</v>
      </c>
      <c r="G723" t="s">
        <v>74</v>
      </c>
      <c r="H723">
        <v>60</v>
      </c>
      <c r="I723">
        <f>IF($E723 = 0, ROUND($I723 =0,0),ROUND($E723/$H723,2))</f>
        <v>90.48</v>
      </c>
      <c r="J723" t="s">
        <v>21</v>
      </c>
      <c r="K723" t="s">
        <v>22</v>
      </c>
      <c r="L723">
        <v>1522818000</v>
      </c>
      <c r="M723">
        <v>1523336400</v>
      </c>
      <c r="N723" s="9">
        <f>((($L723/60)/60)/24)+DATE(1970,1,1)</f>
        <v>43194.208333333328</v>
      </c>
      <c r="O723" s="9">
        <f>((($M723/60)/60)/24)+DATE(1970,1,1)</f>
        <v>43200.208333333328</v>
      </c>
      <c r="P723" t="b">
        <v>0</v>
      </c>
      <c r="Q723" t="b">
        <v>0</v>
      </c>
      <c r="R723" t="s">
        <v>23</v>
      </c>
      <c r="S723" t="str">
        <f>_xlfn.TEXTBEFORE(R723,"/")</f>
        <v>music</v>
      </c>
      <c r="T723" t="str">
        <f>_xlfn.TEXTAFTER(R723,"/")</f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$E724/$D724</f>
        <v>1.5650721649484536</v>
      </c>
      <c r="G724" t="s">
        <v>20</v>
      </c>
      <c r="H724">
        <v>3036</v>
      </c>
      <c r="I724">
        <f>IF($E724 = 0, ROUND($I724 =0,0),ROUND($E724/$H724,2))</f>
        <v>25</v>
      </c>
      <c r="J724" t="s">
        <v>21</v>
      </c>
      <c r="K724" t="s">
        <v>22</v>
      </c>
      <c r="L724">
        <v>1509948000</v>
      </c>
      <c r="M724">
        <v>1512280800</v>
      </c>
      <c r="N724" s="9">
        <f>((($L724/60)/60)/24)+DATE(1970,1,1)</f>
        <v>43045.25</v>
      </c>
      <c r="O724" s="9">
        <f>((($M724/60)/60)/24)+DATE(1970,1,1)</f>
        <v>43072.25</v>
      </c>
      <c r="P724" t="b">
        <v>0</v>
      </c>
      <c r="Q724" t="b">
        <v>0</v>
      </c>
      <c r="R724" t="s">
        <v>42</v>
      </c>
      <c r="S724" t="str">
        <f>_xlfn.TEXTBEFORE(R724,"/")</f>
        <v>film &amp; video</v>
      </c>
      <c r="T724" t="str">
        <f>_xlfn.TEXTAFTER(R724,"/")</f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$E725/$D725</f>
        <v>2.704081632653061</v>
      </c>
      <c r="G725" t="s">
        <v>20</v>
      </c>
      <c r="H725">
        <v>144</v>
      </c>
      <c r="I725">
        <f>IF($E725 = 0, ROUND($I725 =0,0),ROUND($E725/$H725,2))</f>
        <v>92.01</v>
      </c>
      <c r="J725" t="s">
        <v>26</v>
      </c>
      <c r="K725" t="s">
        <v>27</v>
      </c>
      <c r="L725">
        <v>1456898400</v>
      </c>
      <c r="M725">
        <v>1458709200</v>
      </c>
      <c r="N725" s="9">
        <f>((($L725/60)/60)/24)+DATE(1970,1,1)</f>
        <v>42431.25</v>
      </c>
      <c r="O725" s="9">
        <f>((($M725/60)/60)/24)+DATE(1970,1,1)</f>
        <v>42452.208333333328</v>
      </c>
      <c r="P725" t="b">
        <v>0</v>
      </c>
      <c r="Q725" t="b">
        <v>0</v>
      </c>
      <c r="R725" t="s">
        <v>33</v>
      </c>
      <c r="S725" t="str">
        <f>_xlfn.TEXTBEFORE(R725,"/")</f>
        <v>theater</v>
      </c>
      <c r="T725" t="str">
        <f>_xlfn.TEXTAFTER(R725,"/")</f>
        <v>plays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$E726/$D726</f>
        <v>1.3405952380952382</v>
      </c>
      <c r="G726" t="s">
        <v>20</v>
      </c>
      <c r="H726">
        <v>121</v>
      </c>
      <c r="I726">
        <f>IF($E726 = 0, ROUND($I726 =0,0),ROUND($E726/$H726,2))</f>
        <v>93.07</v>
      </c>
      <c r="J726" t="s">
        <v>40</v>
      </c>
      <c r="K726" t="s">
        <v>41</v>
      </c>
      <c r="L726">
        <v>1413954000</v>
      </c>
      <c r="M726">
        <v>1414126800</v>
      </c>
      <c r="N726" s="9">
        <f>((($L726/60)/60)/24)+DATE(1970,1,1)</f>
        <v>41934.208333333336</v>
      </c>
      <c r="O726" s="9">
        <f>((($M726/60)/60)/24)+DATE(1970,1,1)</f>
        <v>41936.208333333336</v>
      </c>
      <c r="P726" t="b">
        <v>0</v>
      </c>
      <c r="Q726" t="b">
        <v>1</v>
      </c>
      <c r="R726" t="s">
        <v>33</v>
      </c>
      <c r="S726" t="str">
        <f>_xlfn.TEXTBEFORE(R726,"/")</f>
        <v>theater</v>
      </c>
      <c r="T726" t="str">
        <f>_xlfn.TEXTAFTER(R726,"/")</f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$E727/$D727</f>
        <v>0.50398033126293995</v>
      </c>
      <c r="G727" t="s">
        <v>14</v>
      </c>
      <c r="H727">
        <v>1596</v>
      </c>
      <c r="I727">
        <f>IF($E727 = 0, ROUND($I727 =0,0),ROUND($E727/$H727,2))</f>
        <v>61.01</v>
      </c>
      <c r="J727" t="s">
        <v>21</v>
      </c>
      <c r="K727" t="s">
        <v>22</v>
      </c>
      <c r="L727">
        <v>1416031200</v>
      </c>
      <c r="M727">
        <v>1416204000</v>
      </c>
      <c r="N727" s="9">
        <f>((($L727/60)/60)/24)+DATE(1970,1,1)</f>
        <v>41958.25</v>
      </c>
      <c r="O727" s="9">
        <f>((($M727/60)/60)/24)+DATE(1970,1,1)</f>
        <v>41960.25</v>
      </c>
      <c r="P727" t="b">
        <v>0</v>
      </c>
      <c r="Q727" t="b">
        <v>0</v>
      </c>
      <c r="R727" t="s">
        <v>292</v>
      </c>
      <c r="S727" t="str">
        <f>_xlfn.TEXTBEFORE(R727,"/")</f>
        <v>games</v>
      </c>
      <c r="T727" t="str">
        <f>_xlfn.TEXTAFTER(R727,"/")</f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$E728/$D728</f>
        <v>0.88815837937384901</v>
      </c>
      <c r="G728" t="s">
        <v>74</v>
      </c>
      <c r="H728">
        <v>524</v>
      </c>
      <c r="I728">
        <f>IF($E728 = 0, ROUND($I728 =0,0),ROUND($E728/$H728,2))</f>
        <v>92.04</v>
      </c>
      <c r="J728" t="s">
        <v>21</v>
      </c>
      <c r="K728" t="s">
        <v>22</v>
      </c>
      <c r="L728">
        <v>1287982800</v>
      </c>
      <c r="M728">
        <v>1288501200</v>
      </c>
      <c r="N728" s="9">
        <f>((($L728/60)/60)/24)+DATE(1970,1,1)</f>
        <v>40476.208333333336</v>
      </c>
      <c r="O728" s="9">
        <f>((($M728/60)/60)/24)+DATE(1970,1,1)</f>
        <v>40482.208333333336</v>
      </c>
      <c r="P728" t="b">
        <v>0</v>
      </c>
      <c r="Q728" t="b">
        <v>1</v>
      </c>
      <c r="R728" t="s">
        <v>33</v>
      </c>
      <c r="S728" t="str">
        <f>_xlfn.TEXTBEFORE(R728,"/")</f>
        <v>theater</v>
      </c>
      <c r="T728" t="str">
        <f>_xlfn.TEXTAFTER(R728,"/")</f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$E729/$D729</f>
        <v>1.65</v>
      </c>
      <c r="G729" t="s">
        <v>20</v>
      </c>
      <c r="H729">
        <v>181</v>
      </c>
      <c r="I729">
        <f>IF($E729 = 0, ROUND($I729 =0,0),ROUND($E729/$H729,2))</f>
        <v>81.13</v>
      </c>
      <c r="J729" t="s">
        <v>21</v>
      </c>
      <c r="K729" t="s">
        <v>22</v>
      </c>
      <c r="L729">
        <v>1547964000</v>
      </c>
      <c r="M729">
        <v>1552971600</v>
      </c>
      <c r="N729" s="9">
        <f>((($L729/60)/60)/24)+DATE(1970,1,1)</f>
        <v>43485.25</v>
      </c>
      <c r="O729" s="9">
        <f>((($M729/60)/60)/24)+DATE(1970,1,1)</f>
        <v>43543.208333333328</v>
      </c>
      <c r="P729" t="b">
        <v>0</v>
      </c>
      <c r="Q729" t="b">
        <v>0</v>
      </c>
      <c r="R729" t="s">
        <v>28</v>
      </c>
      <c r="S729" t="str">
        <f>_xlfn.TEXTBEFORE(R729,"/")</f>
        <v>technology</v>
      </c>
      <c r="T729" t="str">
        <f>_xlfn.TEXTAFTER(R729,"/")</f>
        <v>web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$E730/$D730</f>
        <v>0.17499999999999999</v>
      </c>
      <c r="G730" t="s">
        <v>14</v>
      </c>
      <c r="H730">
        <v>10</v>
      </c>
      <c r="I730">
        <f>IF($E730 = 0, ROUND($I730 =0,0),ROUND($E730/$H730,2))</f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((($L730/60)/60)/24)+DATE(1970,1,1)</f>
        <v>42515.208333333328</v>
      </c>
      <c r="O730" s="9">
        <f>((($M730/60)/60)/24)+DATE(1970,1,1)</f>
        <v>42526.208333333328</v>
      </c>
      <c r="P730" t="b">
        <v>0</v>
      </c>
      <c r="Q730" t="b">
        <v>0</v>
      </c>
      <c r="R730" t="s">
        <v>33</v>
      </c>
      <c r="S730" t="str">
        <f>_xlfn.TEXTBEFORE(R730,"/")</f>
        <v>theater</v>
      </c>
      <c r="T730" t="str">
        <f>_xlfn.TEXTAFTER(R730,"/")</f>
        <v>plays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$E731/$D731</f>
        <v>1.8566071428571429</v>
      </c>
      <c r="G731" t="s">
        <v>20</v>
      </c>
      <c r="H731">
        <v>122</v>
      </c>
      <c r="I731">
        <f>IF($E731 = 0, ROUND($I731 =0,0),ROUND($E731/$H731,2))</f>
        <v>85.22</v>
      </c>
      <c r="J731" t="s">
        <v>21</v>
      </c>
      <c r="K731" t="s">
        <v>22</v>
      </c>
      <c r="L731">
        <v>1359957600</v>
      </c>
      <c r="M731">
        <v>1360130400</v>
      </c>
      <c r="N731" s="9">
        <f>((($L731/60)/60)/24)+DATE(1970,1,1)</f>
        <v>41309.25</v>
      </c>
      <c r="O731" s="9">
        <f>((($M731/60)/60)/24)+DATE(1970,1,1)</f>
        <v>41311.25</v>
      </c>
      <c r="P731" t="b">
        <v>0</v>
      </c>
      <c r="Q731" t="b">
        <v>0</v>
      </c>
      <c r="R731" t="s">
        <v>53</v>
      </c>
      <c r="S731" t="str">
        <f>_xlfn.TEXTBEFORE(R731,"/")</f>
        <v>film &amp; video</v>
      </c>
      <c r="T731" t="str">
        <f>_xlfn.TEXTAFTER(R731,"/")</f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$E732/$D732</f>
        <v>4.1266319444444441</v>
      </c>
      <c r="G732" t="s">
        <v>20</v>
      </c>
      <c r="H732">
        <v>1071</v>
      </c>
      <c r="I732">
        <f>IF($E732 = 0, ROUND($I732 =0,0),ROUND($E732/$H732,2))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9">
        <f>((($L732/60)/60)/24)+DATE(1970,1,1)</f>
        <v>42147.208333333328</v>
      </c>
      <c r="O732" s="9">
        <f>((($M732/60)/60)/24)+DATE(1970,1,1)</f>
        <v>42153.208333333328</v>
      </c>
      <c r="P732" t="b">
        <v>0</v>
      </c>
      <c r="Q732" t="b">
        <v>0</v>
      </c>
      <c r="R732" t="s">
        <v>65</v>
      </c>
      <c r="S732" t="str">
        <f>_xlfn.TEXTBEFORE(R732,"/")</f>
        <v>technology</v>
      </c>
      <c r="T732" t="str">
        <f>_xlfn.TEXTAFTER(R732,"/")</f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$E733/$D733</f>
        <v>0.90249999999999997</v>
      </c>
      <c r="G733" t="s">
        <v>74</v>
      </c>
      <c r="H733">
        <v>219</v>
      </c>
      <c r="I733">
        <f>IF($E733 = 0, ROUND($I733 =0,0),ROUND($E733/$H733,2))</f>
        <v>32.97</v>
      </c>
      <c r="J733" t="s">
        <v>21</v>
      </c>
      <c r="K733" t="s">
        <v>22</v>
      </c>
      <c r="L733">
        <v>1500786000</v>
      </c>
      <c r="M733">
        <v>1500872400</v>
      </c>
      <c r="N733" s="9">
        <f>((($L733/60)/60)/24)+DATE(1970,1,1)</f>
        <v>42939.208333333328</v>
      </c>
      <c r="O733" s="9">
        <f>((($M733/60)/60)/24)+DATE(1970,1,1)</f>
        <v>42940.208333333328</v>
      </c>
      <c r="P733" t="b">
        <v>0</v>
      </c>
      <c r="Q733" t="b">
        <v>0</v>
      </c>
      <c r="R733" t="s">
        <v>28</v>
      </c>
      <c r="S733" t="str">
        <f>_xlfn.TEXTBEFORE(R733,"/")</f>
        <v>technology</v>
      </c>
      <c r="T733" t="str">
        <f>_xlfn.TEXTAFTER(R733,"/")</f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$E734/$D734</f>
        <v>0.91984615384615387</v>
      </c>
      <c r="G734" t="s">
        <v>14</v>
      </c>
      <c r="H734">
        <v>1121</v>
      </c>
      <c r="I734">
        <f>IF($E734 = 0, ROUND($I734 =0,0),ROUND($E734/$H734,2))</f>
        <v>96.01</v>
      </c>
      <c r="J734" t="s">
        <v>21</v>
      </c>
      <c r="K734" t="s">
        <v>22</v>
      </c>
      <c r="L734">
        <v>1490158800</v>
      </c>
      <c r="M734">
        <v>1492146000</v>
      </c>
      <c r="N734" s="9">
        <f>((($L734/60)/60)/24)+DATE(1970,1,1)</f>
        <v>42816.208333333328</v>
      </c>
      <c r="O734" s="9">
        <f>((($M734/60)/60)/24)+DATE(1970,1,1)</f>
        <v>42839.208333333328</v>
      </c>
      <c r="P734" t="b">
        <v>0</v>
      </c>
      <c r="Q734" t="b">
        <v>1</v>
      </c>
      <c r="R734" t="s">
        <v>23</v>
      </c>
      <c r="S734" t="str">
        <f>_xlfn.TEXTBEFORE(R734,"/")</f>
        <v>music</v>
      </c>
      <c r="T734" t="str">
        <f>_xlfn.TEXTAFTER(R734,"/")</f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$E735/$D735</f>
        <v>5.2700632911392402</v>
      </c>
      <c r="G735" t="s">
        <v>20</v>
      </c>
      <c r="H735">
        <v>980</v>
      </c>
      <c r="I735">
        <f>IF($E735 = 0, ROUND($I735 =0,0),ROUND($E735/$H735,2))</f>
        <v>84.97</v>
      </c>
      <c r="J735" t="s">
        <v>21</v>
      </c>
      <c r="K735" t="s">
        <v>22</v>
      </c>
      <c r="L735">
        <v>1406178000</v>
      </c>
      <c r="M735">
        <v>1407301200</v>
      </c>
      <c r="N735" s="9">
        <f>((($L735/60)/60)/24)+DATE(1970,1,1)</f>
        <v>41844.208333333336</v>
      </c>
      <c r="O735" s="9">
        <f>((($M735/60)/60)/24)+DATE(1970,1,1)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_xlfn.TEXTBEFORE(R735,"/")</f>
        <v>music</v>
      </c>
      <c r="T735" t="str">
        <f>_xlfn.TEXTAFTER(R735,"/")</f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$E736/$D736</f>
        <v>3.1914285714285713</v>
      </c>
      <c r="G736" t="s">
        <v>20</v>
      </c>
      <c r="H736">
        <v>536</v>
      </c>
      <c r="I736">
        <f>IF($E736 = 0, ROUND($I736 =0,0),ROUND($E736/$H736,2))</f>
        <v>25.01</v>
      </c>
      <c r="J736" t="s">
        <v>21</v>
      </c>
      <c r="K736" t="s">
        <v>22</v>
      </c>
      <c r="L736">
        <v>1485583200</v>
      </c>
      <c r="M736">
        <v>1486620000</v>
      </c>
      <c r="N736" s="9">
        <f>((($L736/60)/60)/24)+DATE(1970,1,1)</f>
        <v>42763.25</v>
      </c>
      <c r="O736" s="9">
        <f>((($M736/60)/60)/24)+DATE(1970,1,1)</f>
        <v>42775.25</v>
      </c>
      <c r="P736" t="b">
        <v>0</v>
      </c>
      <c r="Q736" t="b">
        <v>1</v>
      </c>
      <c r="R736" t="s">
        <v>33</v>
      </c>
      <c r="S736" t="str">
        <f>_xlfn.TEXTBEFORE(R736,"/")</f>
        <v>theater</v>
      </c>
      <c r="T736" t="str">
        <f>_xlfn.TEXTAFTER(R736,"/")</f>
        <v>plays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$E737/$D737</f>
        <v>3.5418867924528303</v>
      </c>
      <c r="G737" t="s">
        <v>20</v>
      </c>
      <c r="H737">
        <v>1991</v>
      </c>
      <c r="I737">
        <f>IF($E737 = 0, ROUND($I737 =0,0),ROUND($E737/$H737,2))</f>
        <v>66</v>
      </c>
      <c r="J737" t="s">
        <v>21</v>
      </c>
      <c r="K737" t="s">
        <v>22</v>
      </c>
      <c r="L737">
        <v>1459314000</v>
      </c>
      <c r="M737">
        <v>1459918800</v>
      </c>
      <c r="N737" s="9">
        <f>((($L737/60)/60)/24)+DATE(1970,1,1)</f>
        <v>42459.208333333328</v>
      </c>
      <c r="O737" s="9">
        <f>((($M737/60)/60)/24)+DATE(1970,1,1)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_xlfn.TEXTBEFORE(R737,"/")</f>
        <v>photography</v>
      </c>
      <c r="T737" t="str">
        <f>_xlfn.TEXTAFTER(R737,"/")</f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$E738/$D738</f>
        <v>0.32896103896103895</v>
      </c>
      <c r="G738" t="s">
        <v>74</v>
      </c>
      <c r="H738">
        <v>29</v>
      </c>
      <c r="I738">
        <f>IF($E738 = 0, ROUND($I738 =0,0),ROUND($E738/$H738,2))</f>
        <v>87.34</v>
      </c>
      <c r="J738" t="s">
        <v>21</v>
      </c>
      <c r="K738" t="s">
        <v>22</v>
      </c>
      <c r="L738">
        <v>1424412000</v>
      </c>
      <c r="M738">
        <v>1424757600</v>
      </c>
      <c r="N738" s="9">
        <f>((($L738/60)/60)/24)+DATE(1970,1,1)</f>
        <v>42055.25</v>
      </c>
      <c r="O738" s="9">
        <f>((($M738/60)/60)/24)+DATE(1970,1,1)</f>
        <v>42059.25</v>
      </c>
      <c r="P738" t="b">
        <v>0</v>
      </c>
      <c r="Q738" t="b">
        <v>0</v>
      </c>
      <c r="R738" t="s">
        <v>68</v>
      </c>
      <c r="S738" t="str">
        <f>_xlfn.TEXTBEFORE(R738,"/")</f>
        <v>publishing</v>
      </c>
      <c r="T738" t="str">
        <f>_xlfn.TEXTAFTER(R738,"/")</f>
        <v>nonfiction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$E739/$D739</f>
        <v>1.358918918918919</v>
      </c>
      <c r="G739" t="s">
        <v>20</v>
      </c>
      <c r="H739">
        <v>180</v>
      </c>
      <c r="I739">
        <f>IF($E739 = 0, ROUND($I739 =0,0),ROUND($E739/$H739,2))</f>
        <v>27.93</v>
      </c>
      <c r="J739" t="s">
        <v>21</v>
      </c>
      <c r="K739" t="s">
        <v>22</v>
      </c>
      <c r="L739">
        <v>1478844000</v>
      </c>
      <c r="M739">
        <v>1479880800</v>
      </c>
      <c r="N739" s="9">
        <f>((($L739/60)/60)/24)+DATE(1970,1,1)</f>
        <v>42685.25</v>
      </c>
      <c r="O739" s="9">
        <f>((($M739/60)/60)/24)+DATE(1970,1,1)</f>
        <v>42697.25</v>
      </c>
      <c r="P739" t="b">
        <v>0</v>
      </c>
      <c r="Q739" t="b">
        <v>0</v>
      </c>
      <c r="R739" t="s">
        <v>60</v>
      </c>
      <c r="S739" t="str">
        <f>_xlfn.TEXTBEFORE(R739,"/")</f>
        <v>music</v>
      </c>
      <c r="T739" t="str">
        <f>_xlfn.TEXTAFTER(R739,"/")</f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$E740/$D740</f>
        <v>2.0843373493975904E-2</v>
      </c>
      <c r="G740" t="s">
        <v>14</v>
      </c>
      <c r="H740">
        <v>15</v>
      </c>
      <c r="I740">
        <f>IF($E740 = 0, ROUND($I740 =0,0),ROUND($E740/$H740,2))</f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((($L740/60)/60)/24)+DATE(1970,1,1)</f>
        <v>41959.25</v>
      </c>
      <c r="O740" s="9">
        <f>((($M740/60)/60)/24)+DATE(1970,1,1)</f>
        <v>41981.25</v>
      </c>
      <c r="P740" t="b">
        <v>0</v>
      </c>
      <c r="Q740" t="b">
        <v>1</v>
      </c>
      <c r="R740" t="s">
        <v>33</v>
      </c>
      <c r="S740" t="str">
        <f>_xlfn.TEXTBEFORE(R740,"/")</f>
        <v>theater</v>
      </c>
      <c r="T740" t="str">
        <f>_xlfn.TEXTAFTER(R740,"/")</f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$E741/$D741</f>
        <v>0.61</v>
      </c>
      <c r="G741" t="s">
        <v>14</v>
      </c>
      <c r="H741">
        <v>191</v>
      </c>
      <c r="I741">
        <f>IF($E741 = 0, ROUND($I741 =0,0),ROUND($E741/$H741,2))</f>
        <v>31.94</v>
      </c>
      <c r="J741" t="s">
        <v>21</v>
      </c>
      <c r="K741" t="s">
        <v>22</v>
      </c>
      <c r="L741">
        <v>1340946000</v>
      </c>
      <c r="M741">
        <v>1341032400</v>
      </c>
      <c r="N741" s="9">
        <f>((($L741/60)/60)/24)+DATE(1970,1,1)</f>
        <v>41089.208333333336</v>
      </c>
      <c r="O741" s="9">
        <f>((($M741/60)/60)/24)+DATE(1970,1,1)</f>
        <v>41090.208333333336</v>
      </c>
      <c r="P741" t="b">
        <v>0</v>
      </c>
      <c r="Q741" t="b">
        <v>0</v>
      </c>
      <c r="R741" t="s">
        <v>60</v>
      </c>
      <c r="S741" t="str">
        <f>_xlfn.TEXTBEFORE(R741,"/")</f>
        <v>music</v>
      </c>
      <c r="T741" t="str">
        <f>_xlfn.TEXTAFTER(R741,"/")</f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$E742/$D742</f>
        <v>0.30037735849056602</v>
      </c>
      <c r="G742" t="s">
        <v>14</v>
      </c>
      <c r="H742">
        <v>16</v>
      </c>
      <c r="I742">
        <f>IF($E742 = 0, ROUND($I742 =0,0),ROUND($E742/$H742,2))</f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((($L742/60)/60)/24)+DATE(1970,1,1)</f>
        <v>42769.25</v>
      </c>
      <c r="O742" s="9">
        <f>((($M742/60)/60)/24)+DATE(1970,1,1)</f>
        <v>42772.25</v>
      </c>
      <c r="P742" t="b">
        <v>0</v>
      </c>
      <c r="Q742" t="b">
        <v>0</v>
      </c>
      <c r="R742" t="s">
        <v>33</v>
      </c>
      <c r="S742" t="str">
        <f>_xlfn.TEXTBEFORE(R742,"/")</f>
        <v>theater</v>
      </c>
      <c r="T742" t="str">
        <f>_xlfn.TEXTAFTER(R742,"/")</f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$E743/$D743</f>
        <v>11.791666666666666</v>
      </c>
      <c r="G743" t="s">
        <v>20</v>
      </c>
      <c r="H743">
        <v>130</v>
      </c>
      <c r="I743">
        <f>IF($E743 = 0, ROUND($I743 =0,0),ROUND($E743/$H743,2))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9">
        <f>((($L743/60)/60)/24)+DATE(1970,1,1)</f>
        <v>40321.208333333336</v>
      </c>
      <c r="O743" s="9">
        <f>((($M743/60)/60)/24)+DATE(1970,1,1)</f>
        <v>40322.208333333336</v>
      </c>
      <c r="P743" t="b">
        <v>0</v>
      </c>
      <c r="Q743" t="b">
        <v>0</v>
      </c>
      <c r="R743" t="s">
        <v>33</v>
      </c>
      <c r="S743" t="str">
        <f>_xlfn.TEXTBEFORE(R743,"/")</f>
        <v>theater</v>
      </c>
      <c r="T743" t="str">
        <f>_xlfn.TEXTAFTER(R743,"/")</f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$E744/$D744</f>
        <v>11.260833333333334</v>
      </c>
      <c r="G744" t="s">
        <v>20</v>
      </c>
      <c r="H744">
        <v>122</v>
      </c>
      <c r="I744">
        <f>IF($E744 = 0, ROUND($I744 =0,0),ROUND($E744/$H744,2))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9">
        <f>((($L744/60)/60)/24)+DATE(1970,1,1)</f>
        <v>40197.25</v>
      </c>
      <c r="O744" s="9">
        <f>((($M744/60)/60)/24)+DATE(1970,1,1)</f>
        <v>40239.25</v>
      </c>
      <c r="P744" t="b">
        <v>0</v>
      </c>
      <c r="Q744" t="b">
        <v>0</v>
      </c>
      <c r="R744" t="s">
        <v>50</v>
      </c>
      <c r="S744" t="str">
        <f>_xlfn.TEXTBEFORE(R744,"/")</f>
        <v>music</v>
      </c>
      <c r="T744" t="str">
        <f>_xlfn.TEXTAFTER(R744,"/")</f>
        <v>electric music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$E745/$D745</f>
        <v>0.12923076923076923</v>
      </c>
      <c r="G745" t="s">
        <v>14</v>
      </c>
      <c r="H745">
        <v>17</v>
      </c>
      <c r="I745">
        <f>IF($E745 = 0, ROUND($I745 =0,0),ROUND($E745/$H745,2))</f>
        <v>29.65</v>
      </c>
      <c r="J745" t="s">
        <v>21</v>
      </c>
      <c r="K745" t="s">
        <v>22</v>
      </c>
      <c r="L745">
        <v>1445403600</v>
      </c>
      <c r="M745">
        <v>1445922000</v>
      </c>
      <c r="N745" s="9">
        <f>((($L745/60)/60)/24)+DATE(1970,1,1)</f>
        <v>42298.208333333328</v>
      </c>
      <c r="O745" s="9">
        <f>((($M745/60)/60)/24)+DATE(1970,1,1)</f>
        <v>42304.208333333328</v>
      </c>
      <c r="P745" t="b">
        <v>0</v>
      </c>
      <c r="Q745" t="b">
        <v>1</v>
      </c>
      <c r="R745" t="s">
        <v>33</v>
      </c>
      <c r="S745" t="str">
        <f>_xlfn.TEXTBEFORE(R745,"/")</f>
        <v>theater</v>
      </c>
      <c r="T745" t="str">
        <f>_xlfn.TEXTAFTER(R745,"/")</f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$E746/$D746</f>
        <v>7.12</v>
      </c>
      <c r="G746" t="s">
        <v>20</v>
      </c>
      <c r="H746">
        <v>140</v>
      </c>
      <c r="I746">
        <f>IF($E746 = 0, ROUND($I746 =0,0),ROUND($E746/$H746,2))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9">
        <f>((($L746/60)/60)/24)+DATE(1970,1,1)</f>
        <v>43322.208333333328</v>
      </c>
      <c r="O746" s="9">
        <f>((($M746/60)/60)/24)+DATE(1970,1,1)</f>
        <v>43324.208333333328</v>
      </c>
      <c r="P746" t="b">
        <v>0</v>
      </c>
      <c r="Q746" t="b">
        <v>1</v>
      </c>
      <c r="R746" t="s">
        <v>33</v>
      </c>
      <c r="S746" t="str">
        <f>_xlfn.TEXTBEFORE(R746,"/")</f>
        <v>theater</v>
      </c>
      <c r="T746" t="str">
        <f>_xlfn.TEXTAFTER(R746,"/")</f>
        <v>plays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$E747/$D747</f>
        <v>0.30304347826086958</v>
      </c>
      <c r="G747" t="s">
        <v>14</v>
      </c>
      <c r="H747">
        <v>34</v>
      </c>
      <c r="I747">
        <f>IF($E747 = 0, ROUND($I747 =0,0),ROUND($E747/$H747,2))</f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((($L747/60)/60)/24)+DATE(1970,1,1)</f>
        <v>40328.208333333336</v>
      </c>
      <c r="O747" s="9">
        <f>((($M747/60)/60)/24)+DATE(1970,1,1)</f>
        <v>40355.208333333336</v>
      </c>
      <c r="P747" t="b">
        <v>0</v>
      </c>
      <c r="Q747" t="b">
        <v>0</v>
      </c>
      <c r="R747" t="s">
        <v>65</v>
      </c>
      <c r="S747" t="str">
        <f>_xlfn.TEXTBEFORE(R747,"/")</f>
        <v>technology</v>
      </c>
      <c r="T747" t="str">
        <f>_xlfn.TEXTAFTER(R747,"/")</f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$E748/$D748</f>
        <v>2.1250896057347672</v>
      </c>
      <c r="G748" t="s">
        <v>20</v>
      </c>
      <c r="H748">
        <v>3388</v>
      </c>
      <c r="I748">
        <f>IF($E748 = 0, ROUND($I748 =0,0),ROUND($E748/$H748,2))</f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((($L748/60)/60)/24)+DATE(1970,1,1)</f>
        <v>40825.208333333336</v>
      </c>
      <c r="O748" s="9">
        <f>((($M748/60)/60)/24)+DATE(1970,1,1)</f>
        <v>40830.208333333336</v>
      </c>
      <c r="P748" t="b">
        <v>0</v>
      </c>
      <c r="Q748" t="b">
        <v>0</v>
      </c>
      <c r="R748" t="s">
        <v>28</v>
      </c>
      <c r="S748" t="str">
        <f>_xlfn.TEXTBEFORE(R748,"/")</f>
        <v>technology</v>
      </c>
      <c r="T748" t="str">
        <f>_xlfn.TEXTAFTER(R748,"/")</f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$E749/$D749</f>
        <v>2.2885714285714287</v>
      </c>
      <c r="G749" t="s">
        <v>20</v>
      </c>
      <c r="H749">
        <v>280</v>
      </c>
      <c r="I749">
        <f>IF($E749 = 0, ROUND($I749 =0,0),ROUND($E749/$H749,2))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((($L749/60)/60)/24)+DATE(1970,1,1)</f>
        <v>40423.208333333336</v>
      </c>
      <c r="O749" s="9">
        <f>((($M749/60)/60)/24)+DATE(1970,1,1)</f>
        <v>40434.208333333336</v>
      </c>
      <c r="P749" t="b">
        <v>0</v>
      </c>
      <c r="Q749" t="b">
        <v>0</v>
      </c>
      <c r="R749" t="s">
        <v>33</v>
      </c>
      <c r="S749" t="str">
        <f>_xlfn.TEXTBEFORE(R749,"/")</f>
        <v>theater</v>
      </c>
      <c r="T749" t="str">
        <f>_xlfn.TEXTAFTER(R749,"/")</f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$E750/$D750</f>
        <v>0.34959979476654696</v>
      </c>
      <c r="G750" t="s">
        <v>74</v>
      </c>
      <c r="H750">
        <v>614</v>
      </c>
      <c r="I750">
        <f>IF($E750 = 0, ROUND($I750 =0,0),ROUND($E750/$H750,2))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9">
        <f>((($L750/60)/60)/24)+DATE(1970,1,1)</f>
        <v>40238.25</v>
      </c>
      <c r="O750" s="9">
        <f>((($M750/60)/60)/24)+DATE(1970,1,1)</f>
        <v>40263.208333333336</v>
      </c>
      <c r="P750" t="b">
        <v>0</v>
      </c>
      <c r="Q750" t="b">
        <v>1</v>
      </c>
      <c r="R750" t="s">
        <v>71</v>
      </c>
      <c r="S750" t="str">
        <f>_xlfn.TEXTBEFORE(R750,"/")</f>
        <v>film &amp; video</v>
      </c>
      <c r="T750" t="str">
        <f>_xlfn.TEXTAFTER(R750,"/")</f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$E751/$D751</f>
        <v>1.5729069767441861</v>
      </c>
      <c r="G751" t="s">
        <v>20</v>
      </c>
      <c r="H751">
        <v>366</v>
      </c>
      <c r="I751">
        <f>IF($E751 = 0, ROUND($I751 =0,0),ROUND($E751/$H751,2))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9">
        <f>((($L751/60)/60)/24)+DATE(1970,1,1)</f>
        <v>41920.208333333336</v>
      </c>
      <c r="O751" s="9">
        <f>((($M751/60)/60)/24)+DATE(1970,1,1)</f>
        <v>41932.208333333336</v>
      </c>
      <c r="P751" t="b">
        <v>0</v>
      </c>
      <c r="Q751" t="b">
        <v>1</v>
      </c>
      <c r="R751" t="s">
        <v>65</v>
      </c>
      <c r="S751" t="str">
        <f>_xlfn.TEXTBEFORE(R751,"/")</f>
        <v>technology</v>
      </c>
      <c r="T751" t="str">
        <f>_xlfn.TEXTAFTER(R751,"/")</f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$E752/$D752</f>
        <v>0.01</v>
      </c>
      <c r="G752" t="s">
        <v>14</v>
      </c>
      <c r="H752">
        <v>1</v>
      </c>
      <c r="I752">
        <f>IF($E752 = 0, ROUND($I752 =0,0),ROUND($E752/$H752,2))</f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((($L752/60)/60)/24)+DATE(1970,1,1)</f>
        <v>40360.208333333336</v>
      </c>
      <c r="O752" s="9">
        <f>((($M752/60)/60)/24)+DATE(1970,1,1)</f>
        <v>40385.208333333336</v>
      </c>
      <c r="P752" t="b">
        <v>0</v>
      </c>
      <c r="Q752" t="b">
        <v>0</v>
      </c>
      <c r="R752" t="s">
        <v>50</v>
      </c>
      <c r="S752" t="str">
        <f>_xlfn.TEXTBEFORE(R752,"/")</f>
        <v>music</v>
      </c>
      <c r="T752" t="str">
        <f>_xlfn.TEXTAFTER(R752,"/")</f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$E753/$D753</f>
        <v>2.3230555555555554</v>
      </c>
      <c r="G753" t="s">
        <v>20</v>
      </c>
      <c r="H753">
        <v>270</v>
      </c>
      <c r="I753">
        <f>IF($E753 = 0, ROUND($I753 =0,0),ROUND($E753/$H753,2))</f>
        <v>30.97</v>
      </c>
      <c r="J753" t="s">
        <v>21</v>
      </c>
      <c r="K753" t="s">
        <v>22</v>
      </c>
      <c r="L753">
        <v>1458190800</v>
      </c>
      <c r="M753">
        <v>1459486800</v>
      </c>
      <c r="N753" s="9">
        <f>((($L753/60)/60)/24)+DATE(1970,1,1)</f>
        <v>42446.208333333328</v>
      </c>
      <c r="O753" s="9">
        <f>((($M753/60)/60)/24)+DATE(1970,1,1)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_xlfn.TEXTBEFORE(R753,"/")</f>
        <v>publishing</v>
      </c>
      <c r="T753" t="str">
        <f>_xlfn.TEXTAFTER(R753,"/")</f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$E754/$D754</f>
        <v>0.92448275862068963</v>
      </c>
      <c r="G754" t="s">
        <v>74</v>
      </c>
      <c r="H754">
        <v>114</v>
      </c>
      <c r="I754">
        <f>IF($E754 = 0, ROUND($I754 =0,0),ROUND($E754/$H754,2))</f>
        <v>47.04</v>
      </c>
      <c r="J754" t="s">
        <v>21</v>
      </c>
      <c r="K754" t="s">
        <v>22</v>
      </c>
      <c r="L754">
        <v>1280984400</v>
      </c>
      <c r="M754">
        <v>1282539600</v>
      </c>
      <c r="N754" s="9">
        <f>((($L754/60)/60)/24)+DATE(1970,1,1)</f>
        <v>40395.208333333336</v>
      </c>
      <c r="O754" s="9">
        <f>((($M754/60)/60)/24)+DATE(1970,1,1)</f>
        <v>40413.208333333336</v>
      </c>
      <c r="P754" t="b">
        <v>0</v>
      </c>
      <c r="Q754" t="b">
        <v>1</v>
      </c>
      <c r="R754" t="s">
        <v>33</v>
      </c>
      <c r="S754" t="str">
        <f>_xlfn.TEXTBEFORE(R754,"/")</f>
        <v>theater</v>
      </c>
      <c r="T754" t="str">
        <f>_xlfn.TEXTAFTER(R754,"/")</f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$E755/$D755</f>
        <v>2.5670212765957445</v>
      </c>
      <c r="G755" t="s">
        <v>20</v>
      </c>
      <c r="H755">
        <v>137</v>
      </c>
      <c r="I755">
        <f>IF($E755 = 0, ROUND($I755 =0,0),ROUND($E755/$H755,2))</f>
        <v>88.07</v>
      </c>
      <c r="J755" t="s">
        <v>21</v>
      </c>
      <c r="K755" t="s">
        <v>22</v>
      </c>
      <c r="L755">
        <v>1274590800</v>
      </c>
      <c r="M755">
        <v>1275886800</v>
      </c>
      <c r="N755" s="9">
        <f>((($L755/60)/60)/24)+DATE(1970,1,1)</f>
        <v>40321.208333333336</v>
      </c>
      <c r="O755" s="9">
        <f>((($M755/60)/60)/24)+DATE(1970,1,1)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_xlfn.TEXTBEFORE(R755,"/")</f>
        <v>photography</v>
      </c>
      <c r="T755" t="str">
        <f>_xlfn.TEXTAFTER(R755,"/")</f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$E756/$D756</f>
        <v>1.6847017045454546</v>
      </c>
      <c r="G756" t="s">
        <v>20</v>
      </c>
      <c r="H756">
        <v>3205</v>
      </c>
      <c r="I756">
        <f>IF($E756 = 0, ROUND($I756 =0,0),ROUND($E756/$H756,2))</f>
        <v>37.01</v>
      </c>
      <c r="J756" t="s">
        <v>21</v>
      </c>
      <c r="K756" t="s">
        <v>22</v>
      </c>
      <c r="L756">
        <v>1351400400</v>
      </c>
      <c r="M756">
        <v>1355983200</v>
      </c>
      <c r="N756" s="9">
        <f>((($L756/60)/60)/24)+DATE(1970,1,1)</f>
        <v>41210.208333333336</v>
      </c>
      <c r="O756" s="9">
        <f>((($M756/60)/60)/24)+DATE(1970,1,1)</f>
        <v>41263.25</v>
      </c>
      <c r="P756" t="b">
        <v>0</v>
      </c>
      <c r="Q756" t="b">
        <v>0</v>
      </c>
      <c r="R756" t="s">
        <v>33</v>
      </c>
      <c r="S756" t="str">
        <f>_xlfn.TEXTBEFORE(R756,"/")</f>
        <v>theater</v>
      </c>
      <c r="T756" t="str">
        <f>_xlfn.TEXTAFTER(R756,"/")</f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$E757/$D757</f>
        <v>1.6657777777777778</v>
      </c>
      <c r="G757" t="s">
        <v>20</v>
      </c>
      <c r="H757">
        <v>288</v>
      </c>
      <c r="I757">
        <f>IF($E757 = 0, ROUND($I757 =0,0),ROUND($E757/$H757,2))</f>
        <v>26.03</v>
      </c>
      <c r="J757" t="s">
        <v>36</v>
      </c>
      <c r="K757" t="s">
        <v>37</v>
      </c>
      <c r="L757">
        <v>1514354400</v>
      </c>
      <c r="M757">
        <v>1515391200</v>
      </c>
      <c r="N757" s="9">
        <f>((($L757/60)/60)/24)+DATE(1970,1,1)</f>
        <v>43096.25</v>
      </c>
      <c r="O757" s="9">
        <f>((($M757/60)/60)/24)+DATE(1970,1,1)</f>
        <v>43108.25</v>
      </c>
      <c r="P757" t="b">
        <v>0</v>
      </c>
      <c r="Q757" t="b">
        <v>1</v>
      </c>
      <c r="R757" t="s">
        <v>33</v>
      </c>
      <c r="S757" t="str">
        <f>_xlfn.TEXTBEFORE(R757,"/")</f>
        <v>theater</v>
      </c>
      <c r="T757" t="str">
        <f>_xlfn.TEXTAFTER(R757,"/")</f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$E758/$D758</f>
        <v>7.7207692307692311</v>
      </c>
      <c r="G758" t="s">
        <v>20</v>
      </c>
      <c r="H758">
        <v>148</v>
      </c>
      <c r="I758">
        <f>IF($E758 = 0, ROUND($I758 =0,0),ROUND($E758/$H758,2))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9">
        <f>((($L758/60)/60)/24)+DATE(1970,1,1)</f>
        <v>42024.25</v>
      </c>
      <c r="O758" s="9">
        <f>((($M758/60)/60)/24)+DATE(1970,1,1)</f>
        <v>42030.25</v>
      </c>
      <c r="P758" t="b">
        <v>0</v>
      </c>
      <c r="Q758" t="b">
        <v>0</v>
      </c>
      <c r="R758" t="s">
        <v>33</v>
      </c>
      <c r="S758" t="str">
        <f>_xlfn.TEXTBEFORE(R758,"/")</f>
        <v>theater</v>
      </c>
      <c r="T758" t="str">
        <f>_xlfn.TEXTAFTER(R758,"/")</f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$E759/$D759</f>
        <v>4.0685714285714285</v>
      </c>
      <c r="G759" t="s">
        <v>20</v>
      </c>
      <c r="H759">
        <v>114</v>
      </c>
      <c r="I759">
        <f>IF($E759 = 0, ROUND($I759 =0,0),ROUND($E759/$H759,2))</f>
        <v>49.96</v>
      </c>
      <c r="J759" t="s">
        <v>21</v>
      </c>
      <c r="K759" t="s">
        <v>22</v>
      </c>
      <c r="L759">
        <v>1305176400</v>
      </c>
      <c r="M759">
        <v>1305522000</v>
      </c>
      <c r="N759" s="9">
        <f>((($L759/60)/60)/24)+DATE(1970,1,1)</f>
        <v>40675.208333333336</v>
      </c>
      <c r="O759" s="9">
        <f>((($M759/60)/60)/24)+DATE(1970,1,1)</f>
        <v>40679.208333333336</v>
      </c>
      <c r="P759" t="b">
        <v>0</v>
      </c>
      <c r="Q759" t="b">
        <v>0</v>
      </c>
      <c r="R759" t="s">
        <v>53</v>
      </c>
      <c r="S759" t="str">
        <f>_xlfn.TEXTBEFORE(R759,"/")</f>
        <v>film &amp; video</v>
      </c>
      <c r="T759" t="str">
        <f>_xlfn.TEXTAFTER(R759,"/")</f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$E760/$D760</f>
        <v>5.6420608108108112</v>
      </c>
      <c r="G760" t="s">
        <v>20</v>
      </c>
      <c r="H760">
        <v>1518</v>
      </c>
      <c r="I760">
        <f>IF($E760 = 0, ROUND($I760 =0,0),ROUND($E760/$H760,2))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9">
        <f>((($L760/60)/60)/24)+DATE(1970,1,1)</f>
        <v>41936.208333333336</v>
      </c>
      <c r="O760" s="9">
        <f>((($M760/60)/60)/24)+DATE(1970,1,1)</f>
        <v>41945.208333333336</v>
      </c>
      <c r="P760" t="b">
        <v>0</v>
      </c>
      <c r="Q760" t="b">
        <v>0</v>
      </c>
      <c r="R760" t="s">
        <v>23</v>
      </c>
      <c r="S760" t="str">
        <f>_xlfn.TEXTBEFORE(R760,"/")</f>
        <v>music</v>
      </c>
      <c r="T760" t="str">
        <f>_xlfn.TEXTAFTER(R760,"/")</f>
        <v>rock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$E761/$D761</f>
        <v>0.6842686567164179</v>
      </c>
      <c r="G761" t="s">
        <v>14</v>
      </c>
      <c r="H761">
        <v>1274</v>
      </c>
      <c r="I761">
        <f>IF($E761 = 0, ROUND($I761 =0,0),ROUND($E761/$H761,2))</f>
        <v>89.96</v>
      </c>
      <c r="J761" t="s">
        <v>21</v>
      </c>
      <c r="K761" t="s">
        <v>22</v>
      </c>
      <c r="L761">
        <v>1517810400</v>
      </c>
      <c r="M761">
        <v>1520402400</v>
      </c>
      <c r="N761" s="9">
        <f>((($L761/60)/60)/24)+DATE(1970,1,1)</f>
        <v>43136.25</v>
      </c>
      <c r="O761" s="9">
        <f>((($M761/60)/60)/24)+DATE(1970,1,1)</f>
        <v>43166.25</v>
      </c>
      <c r="P761" t="b">
        <v>0</v>
      </c>
      <c r="Q761" t="b">
        <v>0</v>
      </c>
      <c r="R761" t="s">
        <v>50</v>
      </c>
      <c r="S761" t="str">
        <f>_xlfn.TEXTBEFORE(R761,"/")</f>
        <v>music</v>
      </c>
      <c r="T761" t="str">
        <f>_xlfn.TEXTAFTER(R761,"/")</f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$E762/$D762</f>
        <v>0.34351966873706002</v>
      </c>
      <c r="G762" t="s">
        <v>14</v>
      </c>
      <c r="H762">
        <v>210</v>
      </c>
      <c r="I762">
        <f>IF($E762 = 0, ROUND($I762 =0,0),ROUND($E762/$H762,2))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9">
        <f>((($L762/60)/60)/24)+DATE(1970,1,1)</f>
        <v>43678.208333333328</v>
      </c>
      <c r="O762" s="9">
        <f>((($M762/60)/60)/24)+DATE(1970,1,1)</f>
        <v>43707.208333333328</v>
      </c>
      <c r="P762" t="b">
        <v>0</v>
      </c>
      <c r="Q762" t="b">
        <v>1</v>
      </c>
      <c r="R762" t="s">
        <v>89</v>
      </c>
      <c r="S762" t="str">
        <f>_xlfn.TEXTBEFORE(R762,"/")</f>
        <v>games</v>
      </c>
      <c r="T762" t="str">
        <f>_xlfn.TEXTAFTER(R762,"/")</f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$E763/$D763</f>
        <v>6.5545454545454547</v>
      </c>
      <c r="G763" t="s">
        <v>20</v>
      </c>
      <c r="H763">
        <v>166</v>
      </c>
      <c r="I763">
        <f>IF($E763 = 0, ROUND($I763 =0,0),ROUND($E763/$H763,2))</f>
        <v>86.87</v>
      </c>
      <c r="J763" t="s">
        <v>21</v>
      </c>
      <c r="K763" t="s">
        <v>22</v>
      </c>
      <c r="L763">
        <v>1500699600</v>
      </c>
      <c r="M763">
        <v>1501131600</v>
      </c>
      <c r="N763" s="9">
        <f>((($L763/60)/60)/24)+DATE(1970,1,1)</f>
        <v>42938.208333333328</v>
      </c>
      <c r="O763" s="9">
        <f>((($M763/60)/60)/24)+DATE(1970,1,1)</f>
        <v>42943.208333333328</v>
      </c>
      <c r="P763" t="b">
        <v>0</v>
      </c>
      <c r="Q763" t="b">
        <v>0</v>
      </c>
      <c r="R763" t="s">
        <v>23</v>
      </c>
      <c r="S763" t="str">
        <f>_xlfn.TEXTBEFORE(R763,"/")</f>
        <v>music</v>
      </c>
      <c r="T763" t="str">
        <f>_xlfn.TEXTAFTER(R763,"/")</f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$E764/$D764</f>
        <v>1.7725714285714285</v>
      </c>
      <c r="G764" t="s">
        <v>20</v>
      </c>
      <c r="H764">
        <v>100</v>
      </c>
      <c r="I764">
        <f>IF($E764 = 0, ROUND($I764 =0,0),ROUND($E764/$H764,2))</f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((($L764/60)/60)/24)+DATE(1970,1,1)</f>
        <v>41241.25</v>
      </c>
      <c r="O764" s="9">
        <f>((($M764/60)/60)/24)+DATE(1970,1,1)</f>
        <v>41252.25</v>
      </c>
      <c r="P764" t="b">
        <v>0</v>
      </c>
      <c r="Q764" t="b">
        <v>0</v>
      </c>
      <c r="R764" t="s">
        <v>159</v>
      </c>
      <c r="S764" t="str">
        <f>_xlfn.TEXTBEFORE(R764,"/")</f>
        <v>music</v>
      </c>
      <c r="T764" t="str">
        <f>_xlfn.TEXTAFTER(R764,"/")</f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$E765/$D765</f>
        <v>1.1317857142857144</v>
      </c>
      <c r="G765" t="s">
        <v>20</v>
      </c>
      <c r="H765">
        <v>235</v>
      </c>
      <c r="I765">
        <f>IF($E765 = 0, ROUND($I765 =0,0),ROUND($E765/$H765,2))</f>
        <v>26.97</v>
      </c>
      <c r="J765" t="s">
        <v>21</v>
      </c>
      <c r="K765" t="s">
        <v>22</v>
      </c>
      <c r="L765">
        <v>1336453200</v>
      </c>
      <c r="M765">
        <v>1339477200</v>
      </c>
      <c r="N765" s="9">
        <f>((($L765/60)/60)/24)+DATE(1970,1,1)</f>
        <v>41037.208333333336</v>
      </c>
      <c r="O765" s="9">
        <f>((($M765/60)/60)/24)+DATE(1970,1,1)</f>
        <v>41072.208333333336</v>
      </c>
      <c r="P765" t="b">
        <v>0</v>
      </c>
      <c r="Q765" t="b">
        <v>1</v>
      </c>
      <c r="R765" t="s">
        <v>33</v>
      </c>
      <c r="S765" t="str">
        <f>_xlfn.TEXTBEFORE(R765,"/")</f>
        <v>theater</v>
      </c>
      <c r="T765" t="str">
        <f>_xlfn.TEXTAFTER(R765,"/")</f>
        <v>plays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$E766/$D766</f>
        <v>7.2818181818181822</v>
      </c>
      <c r="G766" t="s">
        <v>20</v>
      </c>
      <c r="H766">
        <v>148</v>
      </c>
      <c r="I766">
        <f>IF($E766 = 0, ROUND($I766 =0,0),ROUND($E766/$H766,2))</f>
        <v>54.12</v>
      </c>
      <c r="J766" t="s">
        <v>21</v>
      </c>
      <c r="K766" t="s">
        <v>22</v>
      </c>
      <c r="L766">
        <v>1305262800</v>
      </c>
      <c r="M766">
        <v>1305954000</v>
      </c>
      <c r="N766" s="9">
        <f>((($L766/60)/60)/24)+DATE(1970,1,1)</f>
        <v>40676.208333333336</v>
      </c>
      <c r="O766" s="9">
        <f>((($M766/60)/60)/24)+DATE(1970,1,1)</f>
        <v>40684.208333333336</v>
      </c>
      <c r="P766" t="b">
        <v>0</v>
      </c>
      <c r="Q766" t="b">
        <v>0</v>
      </c>
      <c r="R766" t="s">
        <v>23</v>
      </c>
      <c r="S766" t="str">
        <f>_xlfn.TEXTBEFORE(R766,"/")</f>
        <v>music</v>
      </c>
      <c r="T766" t="str">
        <f>_xlfn.TEXTAFTER(R766,"/")</f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$E767/$D767</f>
        <v>2.0833333333333335</v>
      </c>
      <c r="G767" t="s">
        <v>20</v>
      </c>
      <c r="H767">
        <v>198</v>
      </c>
      <c r="I767">
        <f>IF($E767 = 0, ROUND($I767 =0,0),ROUND($E767/$H767,2))</f>
        <v>41.04</v>
      </c>
      <c r="J767" t="s">
        <v>21</v>
      </c>
      <c r="K767" t="s">
        <v>22</v>
      </c>
      <c r="L767">
        <v>1492232400</v>
      </c>
      <c r="M767">
        <v>1494392400</v>
      </c>
      <c r="N767" s="9">
        <f>((($L767/60)/60)/24)+DATE(1970,1,1)</f>
        <v>42840.208333333328</v>
      </c>
      <c r="O767" s="9">
        <f>((($M767/60)/60)/24)+DATE(1970,1,1)</f>
        <v>42865.208333333328</v>
      </c>
      <c r="P767" t="b">
        <v>1</v>
      </c>
      <c r="Q767" t="b">
        <v>1</v>
      </c>
      <c r="R767" t="s">
        <v>60</v>
      </c>
      <c r="S767" t="str">
        <f>_xlfn.TEXTBEFORE(R767,"/")</f>
        <v>music</v>
      </c>
      <c r="T767" t="str">
        <f>_xlfn.TEXTAFTER(R767,"/")</f>
        <v>indie rock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$E768/$D768</f>
        <v>0.31171232876712329</v>
      </c>
      <c r="G768" t="s">
        <v>14</v>
      </c>
      <c r="H768">
        <v>248</v>
      </c>
      <c r="I768">
        <f>IF($E768 = 0, ROUND($I768 =0,0),ROUND($E768/$H768,2))</f>
        <v>55.05</v>
      </c>
      <c r="J768" t="s">
        <v>26</v>
      </c>
      <c r="K768" t="s">
        <v>27</v>
      </c>
      <c r="L768">
        <v>1537333200</v>
      </c>
      <c r="M768">
        <v>1537419600</v>
      </c>
      <c r="N768" s="9">
        <f>((($L768/60)/60)/24)+DATE(1970,1,1)</f>
        <v>43362.208333333328</v>
      </c>
      <c r="O768" s="9">
        <f>((($M768/60)/60)/24)+DATE(1970,1,1)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_xlfn.TEXTBEFORE(R768,"/")</f>
        <v>film &amp; video</v>
      </c>
      <c r="T768" t="str">
        <f>_xlfn.TEXTAFTER(R768,"/")</f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$E769/$D769</f>
        <v>0.56967078189300413</v>
      </c>
      <c r="G769" t="s">
        <v>14</v>
      </c>
      <c r="H769">
        <v>513</v>
      </c>
      <c r="I769">
        <f>IF($E769 = 0, ROUND($I769 =0,0),ROUND($E769/$H769,2))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9">
        <f>((($L769/60)/60)/24)+DATE(1970,1,1)</f>
        <v>42283.208333333328</v>
      </c>
      <c r="O769" s="9">
        <f>((($M769/60)/60)/24)+DATE(1970,1,1)</f>
        <v>42328.25</v>
      </c>
      <c r="P769" t="b">
        <v>0</v>
      </c>
      <c r="Q769" t="b">
        <v>0</v>
      </c>
      <c r="R769" t="s">
        <v>206</v>
      </c>
      <c r="S769" t="str">
        <f>_xlfn.TEXTBEFORE(R769,"/")</f>
        <v>publishing</v>
      </c>
      <c r="T769" t="str">
        <f>_xlfn.TEXTAFTER(R769,"/")</f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$E770/$D770</f>
        <v>2.31</v>
      </c>
      <c r="G770" t="s">
        <v>20</v>
      </c>
      <c r="H770">
        <v>150</v>
      </c>
      <c r="I770">
        <f>IF($E770 = 0, ROUND($I770 =0,0),ROUND($E770/$H770,2))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((($L770/60)/60)/24)+DATE(1970,1,1)</f>
        <v>41619.25</v>
      </c>
      <c r="O770" s="9">
        <f>((($M770/60)/60)/24)+DATE(1970,1,1)</f>
        <v>41634.25</v>
      </c>
      <c r="P770" t="b">
        <v>0</v>
      </c>
      <c r="Q770" t="b">
        <v>0</v>
      </c>
      <c r="R770" t="s">
        <v>33</v>
      </c>
      <c r="S770" t="str">
        <f>_xlfn.TEXTBEFORE(R770,"/")</f>
        <v>theater</v>
      </c>
      <c r="T770" t="str">
        <f>_xlfn.TEXTAFTER(R770,"/")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$E771/$D771</f>
        <v>0.86867834394904464</v>
      </c>
      <c r="G771" t="s">
        <v>14</v>
      </c>
      <c r="H771">
        <v>3410</v>
      </c>
      <c r="I771">
        <f>IF($E771 = 0, ROUND($I771 =0,0),ROUND($E771/$H771,2))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9">
        <f>((($L771/60)/60)/24)+DATE(1970,1,1)</f>
        <v>41501.208333333336</v>
      </c>
      <c r="O771" s="9">
        <f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>_xlfn.TEXTBEFORE(R771,"/")</f>
        <v>games</v>
      </c>
      <c r="T771" t="str">
        <f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$E772/$D772</f>
        <v>2.7074418604651163</v>
      </c>
      <c r="G772" t="s">
        <v>20</v>
      </c>
      <c r="H772">
        <v>216</v>
      </c>
      <c r="I772">
        <f>IF($E772 = 0, ROUND($I772 =0,0),ROUND($E772/$H772,2))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9">
        <f>((($L772/60)/60)/24)+DATE(1970,1,1)</f>
        <v>41743.208333333336</v>
      </c>
      <c r="O772" s="9">
        <f>((($M772/60)/60)/24)+DATE(1970,1,1)</f>
        <v>41750.208333333336</v>
      </c>
      <c r="P772" t="b">
        <v>0</v>
      </c>
      <c r="Q772" t="b">
        <v>1</v>
      </c>
      <c r="R772" t="s">
        <v>33</v>
      </c>
      <c r="S772" t="str">
        <f>_xlfn.TEXTBEFORE(R772,"/")</f>
        <v>theater</v>
      </c>
      <c r="T772" t="str">
        <f>_xlfn.TEXTAFTER(R772,"/")</f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$E773/$D773</f>
        <v>0.49446428571428569</v>
      </c>
      <c r="G773" t="s">
        <v>74</v>
      </c>
      <c r="H773">
        <v>26</v>
      </c>
      <c r="I773">
        <f>IF($E773 = 0, ROUND($I773 =0,0),ROUND($E773/$H773,2))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((($L773/60)/60)/24)+DATE(1970,1,1)</f>
        <v>43491.25</v>
      </c>
      <c r="O773" s="9">
        <f>((($M773/60)/60)/24)+DATE(1970,1,1)</f>
        <v>43518.25</v>
      </c>
      <c r="P773" t="b">
        <v>0</v>
      </c>
      <c r="Q773" t="b">
        <v>0</v>
      </c>
      <c r="R773" t="s">
        <v>33</v>
      </c>
      <c r="S773" t="str">
        <f>_xlfn.TEXTBEFORE(R773,"/")</f>
        <v>theater</v>
      </c>
      <c r="T773" t="str">
        <f>_xlfn.TEXTAFTER(R773,"/")</f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$E774/$D774</f>
        <v>1.1335962566844919</v>
      </c>
      <c r="G774" t="s">
        <v>20</v>
      </c>
      <c r="H774">
        <v>5139</v>
      </c>
      <c r="I774">
        <f>IF($E774 = 0, ROUND($I774 =0,0),ROUND($E774/$H774,2))</f>
        <v>33</v>
      </c>
      <c r="J774" t="s">
        <v>21</v>
      </c>
      <c r="K774" t="s">
        <v>22</v>
      </c>
      <c r="L774">
        <v>1549692000</v>
      </c>
      <c r="M774">
        <v>1550037600</v>
      </c>
      <c r="N774" s="9">
        <f>((($L774/60)/60)/24)+DATE(1970,1,1)</f>
        <v>43505.25</v>
      </c>
      <c r="O774" s="9">
        <f>((($M774/60)/60)/24)+DATE(1970,1,1)</f>
        <v>43509.25</v>
      </c>
      <c r="P774" t="b">
        <v>0</v>
      </c>
      <c r="Q774" t="b">
        <v>0</v>
      </c>
      <c r="R774" t="s">
        <v>60</v>
      </c>
      <c r="S774" t="str">
        <f>_xlfn.TEXTBEFORE(R774,"/")</f>
        <v>music</v>
      </c>
      <c r="T774" t="str">
        <f>_xlfn.TEXTAFTER(R774,"/")</f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$E775/$D775</f>
        <v>1.9055555555555554</v>
      </c>
      <c r="G775" t="s">
        <v>20</v>
      </c>
      <c r="H775">
        <v>2353</v>
      </c>
      <c r="I775">
        <f>IF($E775 = 0, ROUND($I775 =0,0),ROUND($E775/$H775,2))</f>
        <v>43</v>
      </c>
      <c r="J775" t="s">
        <v>21</v>
      </c>
      <c r="K775" t="s">
        <v>22</v>
      </c>
      <c r="L775">
        <v>1492059600</v>
      </c>
      <c r="M775">
        <v>1492923600</v>
      </c>
      <c r="N775" s="9">
        <f>((($L775/60)/60)/24)+DATE(1970,1,1)</f>
        <v>42838.208333333328</v>
      </c>
      <c r="O775" s="9">
        <f>((($M775/60)/60)/24)+DATE(1970,1,1)</f>
        <v>42848.208333333328</v>
      </c>
      <c r="P775" t="b">
        <v>0</v>
      </c>
      <c r="Q775" t="b">
        <v>0</v>
      </c>
      <c r="R775" t="s">
        <v>33</v>
      </c>
      <c r="S775" t="str">
        <f>_xlfn.TEXTBEFORE(R775,"/")</f>
        <v>theater</v>
      </c>
      <c r="T775" t="str">
        <f>_xlfn.TEXTAFTER(R775,"/")</f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$E776/$D776</f>
        <v>1.355</v>
      </c>
      <c r="G776" t="s">
        <v>20</v>
      </c>
      <c r="H776">
        <v>78</v>
      </c>
      <c r="I776">
        <f>IF($E776 = 0, ROUND($I776 =0,0),ROUND($E776/$H776,2))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9">
        <f>((($L776/60)/60)/24)+DATE(1970,1,1)</f>
        <v>42513.208333333328</v>
      </c>
      <c r="O776" s="9">
        <f>((($M776/60)/60)/24)+DATE(1970,1,1)</f>
        <v>42554.208333333328</v>
      </c>
      <c r="P776" t="b">
        <v>0</v>
      </c>
      <c r="Q776" t="b">
        <v>0</v>
      </c>
      <c r="R776" t="s">
        <v>28</v>
      </c>
      <c r="S776" t="str">
        <f>_xlfn.TEXTBEFORE(R776,"/")</f>
        <v>technology</v>
      </c>
      <c r="T776" t="str">
        <f>_xlfn.TEXTAFTER(R776,"/")</f>
        <v>web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$E777/$D777</f>
        <v>0.10297872340425532</v>
      </c>
      <c r="G777" t="s">
        <v>14</v>
      </c>
      <c r="H777">
        <v>10</v>
      </c>
      <c r="I777">
        <f>IF($E777 = 0, ROUND($I777 =0,0),ROUND($E777/$H777,2))</f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((($L777/60)/60)/24)+DATE(1970,1,1)</f>
        <v>41949.25</v>
      </c>
      <c r="O777" s="9">
        <f>((($M777/60)/60)/24)+DATE(1970,1,1)</f>
        <v>41959.25</v>
      </c>
      <c r="P777" t="b">
        <v>0</v>
      </c>
      <c r="Q777" t="b">
        <v>0</v>
      </c>
      <c r="R777" t="s">
        <v>23</v>
      </c>
      <c r="S777" t="str">
        <f>_xlfn.TEXTBEFORE(R777,"/")</f>
        <v>music</v>
      </c>
      <c r="T777" t="str">
        <f>_xlfn.TEXTAFTER(R777,"/")</f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$E778/$D778</f>
        <v>0.65544223826714798</v>
      </c>
      <c r="G778" t="s">
        <v>14</v>
      </c>
      <c r="H778">
        <v>2201</v>
      </c>
      <c r="I778">
        <f>IF($E778 = 0, ROUND($I778 =0,0),ROUND($E778/$H778,2))</f>
        <v>33</v>
      </c>
      <c r="J778" t="s">
        <v>21</v>
      </c>
      <c r="K778" t="s">
        <v>22</v>
      </c>
      <c r="L778">
        <v>1562216400</v>
      </c>
      <c r="M778">
        <v>1563771600</v>
      </c>
      <c r="N778" s="9">
        <f>((($L778/60)/60)/24)+DATE(1970,1,1)</f>
        <v>43650.208333333328</v>
      </c>
      <c r="O778" s="9">
        <f>((($M778/60)/60)/24)+DATE(1970,1,1)</f>
        <v>43668.208333333328</v>
      </c>
      <c r="P778" t="b">
        <v>0</v>
      </c>
      <c r="Q778" t="b">
        <v>0</v>
      </c>
      <c r="R778" t="s">
        <v>33</v>
      </c>
      <c r="S778" t="str">
        <f>_xlfn.TEXTBEFORE(R778,"/")</f>
        <v>theater</v>
      </c>
      <c r="T778" t="str">
        <f>_xlfn.TEXTAFTER(R778,"/")</f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$E779/$D779</f>
        <v>0.49026652452025588</v>
      </c>
      <c r="G779" t="s">
        <v>14</v>
      </c>
      <c r="H779">
        <v>676</v>
      </c>
      <c r="I779">
        <f>IF($E779 = 0, ROUND($I779 =0,0),ROUND($E779/$H779,2))</f>
        <v>68.03</v>
      </c>
      <c r="J779" t="s">
        <v>21</v>
      </c>
      <c r="K779" t="s">
        <v>22</v>
      </c>
      <c r="L779">
        <v>1316754000</v>
      </c>
      <c r="M779">
        <v>1319259600</v>
      </c>
      <c r="N779" s="9">
        <f>((($L779/60)/60)/24)+DATE(1970,1,1)</f>
        <v>40809.208333333336</v>
      </c>
      <c r="O779" s="9">
        <f>((($M779/60)/60)/24)+DATE(1970,1,1)</f>
        <v>40838.208333333336</v>
      </c>
      <c r="P779" t="b">
        <v>0</v>
      </c>
      <c r="Q779" t="b">
        <v>0</v>
      </c>
      <c r="R779" t="s">
        <v>33</v>
      </c>
      <c r="S779" t="str">
        <f>_xlfn.TEXTBEFORE(R779,"/")</f>
        <v>theater</v>
      </c>
      <c r="T779" t="str">
        <f>_xlfn.TEXTAFTER(R779,"/")</f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$E780/$D780</f>
        <v>7.8792307692307695</v>
      </c>
      <c r="G780" t="s">
        <v>20</v>
      </c>
      <c r="H780">
        <v>174</v>
      </c>
      <c r="I780">
        <f>IF($E780 = 0, ROUND($I780 =0,0),ROUND($E780/$H780,2))</f>
        <v>58.87</v>
      </c>
      <c r="J780" t="s">
        <v>98</v>
      </c>
      <c r="K780" t="s">
        <v>99</v>
      </c>
      <c r="L780">
        <v>1313211600</v>
      </c>
      <c r="M780">
        <v>1313643600</v>
      </c>
      <c r="N780" s="9">
        <f>((($L780/60)/60)/24)+DATE(1970,1,1)</f>
        <v>40768.208333333336</v>
      </c>
      <c r="O780" s="9">
        <f>((($M780/60)/60)/24)+DATE(1970,1,1)</f>
        <v>40773.208333333336</v>
      </c>
      <c r="P780" t="b">
        <v>0</v>
      </c>
      <c r="Q780" t="b">
        <v>0</v>
      </c>
      <c r="R780" t="s">
        <v>71</v>
      </c>
      <c r="S780" t="str">
        <f>_xlfn.TEXTBEFORE(R780,"/")</f>
        <v>film &amp; video</v>
      </c>
      <c r="T780" t="str">
        <f>_xlfn.TEXTAFTER(R780,"/")</f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$E781/$D781</f>
        <v>0.80306347746090156</v>
      </c>
      <c r="G781" t="s">
        <v>14</v>
      </c>
      <c r="H781">
        <v>831</v>
      </c>
      <c r="I781">
        <f>IF($E781 = 0, ROUND($I781 =0,0),ROUND($E781/$H781,2))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9">
        <f>((($L781/60)/60)/24)+DATE(1970,1,1)</f>
        <v>42230.208333333328</v>
      </c>
      <c r="O781" s="9">
        <f>((($M781/60)/60)/24)+DATE(1970,1,1)</f>
        <v>42239.208333333328</v>
      </c>
      <c r="P781" t="b">
        <v>0</v>
      </c>
      <c r="Q781" t="b">
        <v>1</v>
      </c>
      <c r="R781" t="s">
        <v>33</v>
      </c>
      <c r="S781" t="str">
        <f>_xlfn.TEXTBEFORE(R781,"/")</f>
        <v>theater</v>
      </c>
      <c r="T781" t="str">
        <f>_xlfn.TEXTAFTER(R781,"/")</f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$E782/$D782</f>
        <v>1.0629411764705883</v>
      </c>
      <c r="G782" t="s">
        <v>20</v>
      </c>
      <c r="H782">
        <v>164</v>
      </c>
      <c r="I782">
        <f>IF($E782 = 0, ROUND($I782 =0,0),ROUND($E782/$H782,2))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9">
        <f>((($L782/60)/60)/24)+DATE(1970,1,1)</f>
        <v>42573.208333333328</v>
      </c>
      <c r="O782" s="9">
        <f>((($M782/60)/60)/24)+DATE(1970,1,1)</f>
        <v>42592.208333333328</v>
      </c>
      <c r="P782" t="b">
        <v>0</v>
      </c>
      <c r="Q782" t="b">
        <v>1</v>
      </c>
      <c r="R782" t="s">
        <v>53</v>
      </c>
      <c r="S782" t="str">
        <f>_xlfn.TEXTBEFORE(R782,"/")</f>
        <v>film &amp; video</v>
      </c>
      <c r="T782" t="str">
        <f>_xlfn.TEXTAFTER(R782,"/")</f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$E783/$D783</f>
        <v>0.50735632183908042</v>
      </c>
      <c r="G783" t="s">
        <v>74</v>
      </c>
      <c r="H783">
        <v>56</v>
      </c>
      <c r="I783">
        <f>IF($E783 = 0, ROUND($I783 =0,0),ROUND($E783/$H783,2))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9">
        <f>((($L783/60)/60)/24)+DATE(1970,1,1)</f>
        <v>40482.208333333336</v>
      </c>
      <c r="O783" s="9">
        <f>((($M783/60)/60)/24)+DATE(1970,1,1)</f>
        <v>40533.25</v>
      </c>
      <c r="P783" t="b">
        <v>0</v>
      </c>
      <c r="Q783" t="b">
        <v>0</v>
      </c>
      <c r="R783" t="s">
        <v>33</v>
      </c>
      <c r="S783" t="str">
        <f>_xlfn.TEXTBEFORE(R783,"/")</f>
        <v>theater</v>
      </c>
      <c r="T783" t="str">
        <f>_xlfn.TEXTAFTER(R783,"/")</f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$E784/$D784</f>
        <v>2.153137254901961</v>
      </c>
      <c r="G784" t="s">
        <v>20</v>
      </c>
      <c r="H784">
        <v>161</v>
      </c>
      <c r="I784">
        <f>IF($E784 = 0, ROUND($I784 =0,0),ROUND($E784/$H784,2))</f>
        <v>68.2</v>
      </c>
      <c r="J784" t="s">
        <v>21</v>
      </c>
      <c r="K784" t="s">
        <v>22</v>
      </c>
      <c r="L784">
        <v>1298959200</v>
      </c>
      <c r="M784">
        <v>1301374800</v>
      </c>
      <c r="N784" s="9">
        <f>((($L784/60)/60)/24)+DATE(1970,1,1)</f>
        <v>40603.25</v>
      </c>
      <c r="O784" s="9">
        <f>((($M784/60)/60)/24)+DATE(1970,1,1)</f>
        <v>40631.208333333336</v>
      </c>
      <c r="P784" t="b">
        <v>0</v>
      </c>
      <c r="Q784" t="b">
        <v>1</v>
      </c>
      <c r="R784" t="s">
        <v>71</v>
      </c>
      <c r="S784" t="str">
        <f>_xlfn.TEXTBEFORE(R784,"/")</f>
        <v>film &amp; video</v>
      </c>
      <c r="T784" t="str">
        <f>_xlfn.TEXTAFTER(R784,"/")</f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$E785/$D785</f>
        <v>1.4122972972972974</v>
      </c>
      <c r="G785" t="s">
        <v>20</v>
      </c>
      <c r="H785">
        <v>138</v>
      </c>
      <c r="I785">
        <f>IF($E785 = 0, ROUND($I785 =0,0),ROUND($E785/$H785,2))</f>
        <v>75.73</v>
      </c>
      <c r="J785" t="s">
        <v>21</v>
      </c>
      <c r="K785" t="s">
        <v>22</v>
      </c>
      <c r="L785">
        <v>1387260000</v>
      </c>
      <c r="M785">
        <v>1387864800</v>
      </c>
      <c r="N785" s="9">
        <f>((($L785/60)/60)/24)+DATE(1970,1,1)</f>
        <v>41625.25</v>
      </c>
      <c r="O785" s="9">
        <f>((($M785/60)/60)/24)+DATE(1970,1,1)</f>
        <v>41632.25</v>
      </c>
      <c r="P785" t="b">
        <v>0</v>
      </c>
      <c r="Q785" t="b">
        <v>0</v>
      </c>
      <c r="R785" t="s">
        <v>23</v>
      </c>
      <c r="S785" t="str">
        <f>_xlfn.TEXTBEFORE(R785,"/")</f>
        <v>music</v>
      </c>
      <c r="T785" t="str">
        <f>_xlfn.TEXTAFTER(R785,"/")</f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$E786/$D786</f>
        <v>1.1533745781777278</v>
      </c>
      <c r="G786" t="s">
        <v>20</v>
      </c>
      <c r="H786">
        <v>3308</v>
      </c>
      <c r="I786">
        <f>IF($E786 = 0, ROUND($I786 =0,0),ROUND($E786/$H786,2))</f>
        <v>31</v>
      </c>
      <c r="J786" t="s">
        <v>21</v>
      </c>
      <c r="K786" t="s">
        <v>22</v>
      </c>
      <c r="L786">
        <v>1457244000</v>
      </c>
      <c r="M786">
        <v>1458190800</v>
      </c>
      <c r="N786" s="9">
        <f>((($L786/60)/60)/24)+DATE(1970,1,1)</f>
        <v>42435.25</v>
      </c>
      <c r="O786" s="9">
        <f>((($M786/60)/60)/24)+DATE(1970,1,1)</f>
        <v>42446.208333333328</v>
      </c>
      <c r="P786" t="b">
        <v>0</v>
      </c>
      <c r="Q786" t="b">
        <v>0</v>
      </c>
      <c r="R786" t="s">
        <v>28</v>
      </c>
      <c r="S786" t="str">
        <f>_xlfn.TEXTBEFORE(R786,"/")</f>
        <v>technology</v>
      </c>
      <c r="T786" t="str">
        <f>_xlfn.TEXTAFTER(R786,"/")</f>
        <v>web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$E787/$D787</f>
        <v>1.9311940298507462</v>
      </c>
      <c r="G787" t="s">
        <v>20</v>
      </c>
      <c r="H787">
        <v>127</v>
      </c>
      <c r="I787">
        <f>IF($E787 = 0, ROUND($I787 =0,0),ROUND($E787/$H787,2))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9">
        <f>((($L787/60)/60)/24)+DATE(1970,1,1)</f>
        <v>43582.208333333328</v>
      </c>
      <c r="O787" s="9">
        <f>((($M787/60)/60)/24)+DATE(1970,1,1)</f>
        <v>43616.208333333328</v>
      </c>
      <c r="P787" t="b">
        <v>0</v>
      </c>
      <c r="Q787" t="b">
        <v>1</v>
      </c>
      <c r="R787" t="s">
        <v>71</v>
      </c>
      <c r="S787" t="str">
        <f>_xlfn.TEXTBEFORE(R787,"/")</f>
        <v>film &amp; video</v>
      </c>
      <c r="T787" t="str">
        <f>_xlfn.TEXTAFTER(R787,"/")</f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$E788/$D788</f>
        <v>7.2973333333333334</v>
      </c>
      <c r="G788" t="s">
        <v>20</v>
      </c>
      <c r="H788">
        <v>207</v>
      </c>
      <c r="I788">
        <f>IF($E788 = 0, ROUND($I788 =0,0),ROUND($E788/$H788,2))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9">
        <f>((($L788/60)/60)/24)+DATE(1970,1,1)</f>
        <v>43186.208333333328</v>
      </c>
      <c r="O788" s="9">
        <f>((($M788/60)/60)/24)+DATE(1970,1,1)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_xlfn.TEXTBEFORE(R788,"/")</f>
        <v>music</v>
      </c>
      <c r="T788" t="str">
        <f>_xlfn.TEXTAFTER(R788,"/")</f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$E789/$D789</f>
        <v>0.99663398692810456</v>
      </c>
      <c r="G789" t="s">
        <v>14</v>
      </c>
      <c r="H789">
        <v>859</v>
      </c>
      <c r="I789">
        <f>IF($E789 = 0, ROUND($I789 =0,0),ROUND($E789/$H789,2))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9">
        <f>((($L789/60)/60)/24)+DATE(1970,1,1)</f>
        <v>40684.208333333336</v>
      </c>
      <c r="O789" s="9">
        <f>((($M789/60)/60)/24)+DATE(1970,1,1)</f>
        <v>40693.208333333336</v>
      </c>
      <c r="P789" t="b">
        <v>0</v>
      </c>
      <c r="Q789" t="b">
        <v>0</v>
      </c>
      <c r="R789" t="s">
        <v>23</v>
      </c>
      <c r="S789" t="str">
        <f>_xlfn.TEXTBEFORE(R789,"/")</f>
        <v>music</v>
      </c>
      <c r="T789" t="str">
        <f>_xlfn.TEXTAFTER(R789,"/")</f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$E790/$D790</f>
        <v>0.88166666666666671</v>
      </c>
      <c r="G790" t="s">
        <v>47</v>
      </c>
      <c r="H790">
        <v>31</v>
      </c>
      <c r="I790">
        <f>IF($E790 = 0, ROUND($I790 =0,0),ROUND($E790/$H790,2))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9">
        <f>((($L790/60)/60)/24)+DATE(1970,1,1)</f>
        <v>41202.208333333336</v>
      </c>
      <c r="O790" s="9">
        <f>((($M790/60)/60)/24)+DATE(1970,1,1)</f>
        <v>41223.25</v>
      </c>
      <c r="P790" t="b">
        <v>0</v>
      </c>
      <c r="Q790" t="b">
        <v>0</v>
      </c>
      <c r="R790" t="s">
        <v>71</v>
      </c>
      <c r="S790" t="str">
        <f>_xlfn.TEXTBEFORE(R790,"/")</f>
        <v>film &amp; video</v>
      </c>
      <c r="T790" t="str">
        <f>_xlfn.TEXTAFTER(R790,"/")</f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$E791/$D791</f>
        <v>0.37233333333333335</v>
      </c>
      <c r="G791" t="s">
        <v>14</v>
      </c>
      <c r="H791">
        <v>45</v>
      </c>
      <c r="I791">
        <f>IF($E791 = 0, ROUND($I791 =0,0),ROUND($E791/$H791,2))</f>
        <v>74.47</v>
      </c>
      <c r="J791" t="s">
        <v>21</v>
      </c>
      <c r="K791" t="s">
        <v>22</v>
      </c>
      <c r="L791">
        <v>1401166800</v>
      </c>
      <c r="M791">
        <v>1404363600</v>
      </c>
      <c r="N791" s="9">
        <f>((($L791/60)/60)/24)+DATE(1970,1,1)</f>
        <v>41786.208333333336</v>
      </c>
      <c r="O791" s="9">
        <f>((($M791/60)/60)/24)+DATE(1970,1,1)</f>
        <v>41823.208333333336</v>
      </c>
      <c r="P791" t="b">
        <v>0</v>
      </c>
      <c r="Q791" t="b">
        <v>0</v>
      </c>
      <c r="R791" t="s">
        <v>33</v>
      </c>
      <c r="S791" t="str">
        <f>_xlfn.TEXTBEFORE(R791,"/")</f>
        <v>theater</v>
      </c>
      <c r="T791" t="str">
        <f>_xlfn.TEXTAFTER(R791,"/")</f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$E792/$D792</f>
        <v>0.30540075309306081</v>
      </c>
      <c r="G792" t="s">
        <v>74</v>
      </c>
      <c r="H792">
        <v>1113</v>
      </c>
      <c r="I792">
        <f>IF($E792 = 0, ROUND($I792 =0,0),ROUND($E792/$H792,2))</f>
        <v>51.01</v>
      </c>
      <c r="J792" t="s">
        <v>21</v>
      </c>
      <c r="K792" t="s">
        <v>22</v>
      </c>
      <c r="L792">
        <v>1266127200</v>
      </c>
      <c r="M792">
        <v>1266645600</v>
      </c>
      <c r="N792" s="9">
        <f>((($L792/60)/60)/24)+DATE(1970,1,1)</f>
        <v>40223.25</v>
      </c>
      <c r="O792" s="9">
        <f>((($M792/60)/60)/24)+DATE(1970,1,1)</f>
        <v>40229.25</v>
      </c>
      <c r="P792" t="b">
        <v>0</v>
      </c>
      <c r="Q792" t="b">
        <v>0</v>
      </c>
      <c r="R792" t="s">
        <v>33</v>
      </c>
      <c r="S792" t="str">
        <f>_xlfn.TEXTBEFORE(R792,"/")</f>
        <v>theater</v>
      </c>
      <c r="T792" t="str">
        <f>_xlfn.TEXTAFTER(R792,"/")</f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$E793/$D793</f>
        <v>0.25714285714285712</v>
      </c>
      <c r="G793" t="s">
        <v>14</v>
      </c>
      <c r="H793">
        <v>6</v>
      </c>
      <c r="I793">
        <f>IF($E793 = 0, ROUND($I793 =0,0),ROUND($E793/$H793,2))</f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((($L793/60)/60)/24)+DATE(1970,1,1)</f>
        <v>42715.25</v>
      </c>
      <c r="O793" s="9">
        <f>((($M793/60)/60)/24)+DATE(1970,1,1)</f>
        <v>42731.25</v>
      </c>
      <c r="P793" t="b">
        <v>0</v>
      </c>
      <c r="Q793" t="b">
        <v>0</v>
      </c>
      <c r="R793" t="s">
        <v>17</v>
      </c>
      <c r="S793" t="str">
        <f>_xlfn.TEXTBEFORE(R793,"/")</f>
        <v>food</v>
      </c>
      <c r="T793" t="str">
        <f>_xlfn.TEXTAFTER(R793,"/")</f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$E794/$D794</f>
        <v>0.34</v>
      </c>
      <c r="G794" t="s">
        <v>14</v>
      </c>
      <c r="H794">
        <v>7</v>
      </c>
      <c r="I794">
        <f>IF($E794 = 0, ROUND($I794 =0,0),ROUND($E794/$H794,2))</f>
        <v>97.14</v>
      </c>
      <c r="J794" t="s">
        <v>21</v>
      </c>
      <c r="K794" t="s">
        <v>22</v>
      </c>
      <c r="L794">
        <v>1372222800</v>
      </c>
      <c r="M794">
        <v>1374642000</v>
      </c>
      <c r="N794" s="9">
        <f>((($L794/60)/60)/24)+DATE(1970,1,1)</f>
        <v>41451.208333333336</v>
      </c>
      <c r="O794" s="9">
        <f>((($M794/60)/60)/24)+DATE(1970,1,1)</f>
        <v>41479.208333333336</v>
      </c>
      <c r="P794" t="b">
        <v>0</v>
      </c>
      <c r="Q794" t="b">
        <v>1</v>
      </c>
      <c r="R794" t="s">
        <v>33</v>
      </c>
      <c r="S794" t="str">
        <f>_xlfn.TEXTBEFORE(R794,"/")</f>
        <v>theater</v>
      </c>
      <c r="T794" t="str">
        <f>_xlfn.TEXTAFTER(R794,"/")</f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$E795/$D795</f>
        <v>11.859090909090909</v>
      </c>
      <c r="G795" t="s">
        <v>20</v>
      </c>
      <c r="H795">
        <v>181</v>
      </c>
      <c r="I795">
        <f>IF($E795 = 0, ROUND($I795 =0,0),ROUND($E795/$H795,2))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9">
        <f>((($L795/60)/60)/24)+DATE(1970,1,1)</f>
        <v>41450.208333333336</v>
      </c>
      <c r="O795" s="9">
        <f>((($M795/60)/60)/24)+DATE(1970,1,1)</f>
        <v>41454.208333333336</v>
      </c>
      <c r="P795" t="b">
        <v>0</v>
      </c>
      <c r="Q795" t="b">
        <v>0</v>
      </c>
      <c r="R795" t="s">
        <v>68</v>
      </c>
      <c r="S795" t="str">
        <f>_xlfn.TEXTBEFORE(R795,"/")</f>
        <v>publishing</v>
      </c>
      <c r="T795" t="str">
        <f>_xlfn.TEXTAFTER(R795,"/")</f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$E796/$D796</f>
        <v>1.2539393939393939</v>
      </c>
      <c r="G796" t="s">
        <v>20</v>
      </c>
      <c r="H796">
        <v>110</v>
      </c>
      <c r="I796">
        <f>IF($E796 = 0, ROUND($I796 =0,0),ROUND($E796/$H796,2))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9">
        <f>((($L796/60)/60)/24)+DATE(1970,1,1)</f>
        <v>43091.25</v>
      </c>
      <c r="O796" s="9">
        <f>((($M796/60)/60)/24)+DATE(1970,1,1)</f>
        <v>43103.25</v>
      </c>
      <c r="P796" t="b">
        <v>0</v>
      </c>
      <c r="Q796" t="b">
        <v>0</v>
      </c>
      <c r="R796" t="s">
        <v>23</v>
      </c>
      <c r="S796" t="str">
        <f>_xlfn.TEXTBEFORE(R796,"/")</f>
        <v>music</v>
      </c>
      <c r="T796" t="str">
        <f>_xlfn.TEXTAFTER(R796,"/")</f>
        <v>rock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$E797/$D797</f>
        <v>0.14394366197183098</v>
      </c>
      <c r="G797" t="s">
        <v>14</v>
      </c>
      <c r="H797">
        <v>31</v>
      </c>
      <c r="I797">
        <f>IF($E797 = 0, ROUND($I797 =0,0),ROUND($E797/$H797,2))</f>
        <v>32.97</v>
      </c>
      <c r="J797" t="s">
        <v>21</v>
      </c>
      <c r="K797" t="s">
        <v>22</v>
      </c>
      <c r="L797">
        <v>1477976400</v>
      </c>
      <c r="M797">
        <v>1478235600</v>
      </c>
      <c r="N797" s="9">
        <f>((($L797/60)/60)/24)+DATE(1970,1,1)</f>
        <v>42675.208333333328</v>
      </c>
      <c r="O797" s="9">
        <f>((($M797/60)/60)/24)+DATE(1970,1,1)</f>
        <v>42678.208333333328</v>
      </c>
      <c r="P797" t="b">
        <v>0</v>
      </c>
      <c r="Q797" t="b">
        <v>0</v>
      </c>
      <c r="R797" t="s">
        <v>53</v>
      </c>
      <c r="S797" t="str">
        <f>_xlfn.TEXTBEFORE(R797,"/")</f>
        <v>film &amp; video</v>
      </c>
      <c r="T797" t="str">
        <f>_xlfn.TEXTAFTER(R797,"/")</f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$E798/$D798</f>
        <v>0.54807692307692313</v>
      </c>
      <c r="G798" t="s">
        <v>14</v>
      </c>
      <c r="H798">
        <v>78</v>
      </c>
      <c r="I798">
        <f>IF($E798 = 0, ROUND($I798 =0,0),ROUND($E798/$H798,2))</f>
        <v>54.81</v>
      </c>
      <c r="J798" t="s">
        <v>21</v>
      </c>
      <c r="K798" t="s">
        <v>22</v>
      </c>
      <c r="L798">
        <v>1407474000</v>
      </c>
      <c r="M798">
        <v>1408078800</v>
      </c>
      <c r="N798" s="9">
        <f>((($L798/60)/60)/24)+DATE(1970,1,1)</f>
        <v>41859.208333333336</v>
      </c>
      <c r="O798" s="9">
        <f>((($M798/60)/60)/24)+DATE(1970,1,1)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_xlfn.TEXTBEFORE(R798,"/")</f>
        <v>games</v>
      </c>
      <c r="T798" t="str">
        <f>_xlfn.TEXTAFTER(R798,"/")</f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$E799/$D799</f>
        <v>1.0963157894736841</v>
      </c>
      <c r="G799" t="s">
        <v>20</v>
      </c>
      <c r="H799">
        <v>185</v>
      </c>
      <c r="I799">
        <f>IF($E799 = 0, ROUND($I799 =0,0),ROUND($E799/$H799,2))</f>
        <v>45.04</v>
      </c>
      <c r="J799" t="s">
        <v>21</v>
      </c>
      <c r="K799" t="s">
        <v>22</v>
      </c>
      <c r="L799">
        <v>1546149600</v>
      </c>
      <c r="M799">
        <v>1548136800</v>
      </c>
      <c r="N799" s="9">
        <f>((($L799/60)/60)/24)+DATE(1970,1,1)</f>
        <v>43464.25</v>
      </c>
      <c r="O799" s="9">
        <f>((($M799/60)/60)/24)+DATE(1970,1,1)</f>
        <v>43487.25</v>
      </c>
      <c r="P799" t="b">
        <v>0</v>
      </c>
      <c r="Q799" t="b">
        <v>0</v>
      </c>
      <c r="R799" t="s">
        <v>28</v>
      </c>
      <c r="S799" t="str">
        <f>_xlfn.TEXTBEFORE(R799,"/")</f>
        <v>technology</v>
      </c>
      <c r="T799" t="str">
        <f>_xlfn.TEXTAFTER(R799,"/")</f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$E800/$D800</f>
        <v>1.8847058823529412</v>
      </c>
      <c r="G800" t="s">
        <v>20</v>
      </c>
      <c r="H800">
        <v>121</v>
      </c>
      <c r="I800">
        <f>IF($E800 = 0, ROUND($I800 =0,0),ROUND($E800/$H800,2))</f>
        <v>52.96</v>
      </c>
      <c r="J800" t="s">
        <v>21</v>
      </c>
      <c r="K800" t="s">
        <v>22</v>
      </c>
      <c r="L800">
        <v>1338440400</v>
      </c>
      <c r="M800">
        <v>1340859600</v>
      </c>
      <c r="N800" s="9">
        <f>((($L800/60)/60)/24)+DATE(1970,1,1)</f>
        <v>41060.208333333336</v>
      </c>
      <c r="O800" s="9">
        <f>((($M800/60)/60)/24)+DATE(1970,1,1)</f>
        <v>41088.208333333336</v>
      </c>
      <c r="P800" t="b">
        <v>0</v>
      </c>
      <c r="Q800" t="b">
        <v>1</v>
      </c>
      <c r="R800" t="s">
        <v>33</v>
      </c>
      <c r="S800" t="str">
        <f>_xlfn.TEXTBEFORE(R800,"/")</f>
        <v>theater</v>
      </c>
      <c r="T800" t="str">
        <f>_xlfn.TEXTAFTER(R800,"/")</f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$E801/$D801</f>
        <v>0.87008284023668636</v>
      </c>
      <c r="G801" t="s">
        <v>14</v>
      </c>
      <c r="H801">
        <v>1225</v>
      </c>
      <c r="I801">
        <f>IF($E801 = 0, ROUND($I801 =0,0),ROUND($E801/$H801,2))</f>
        <v>60.02</v>
      </c>
      <c r="J801" t="s">
        <v>40</v>
      </c>
      <c r="K801" t="s">
        <v>41</v>
      </c>
      <c r="L801">
        <v>1454133600</v>
      </c>
      <c r="M801">
        <v>1454479200</v>
      </c>
      <c r="N801" s="9">
        <f>((($L801/60)/60)/24)+DATE(1970,1,1)</f>
        <v>42399.25</v>
      </c>
      <c r="O801" s="9">
        <f>((($M801/60)/60)/24)+DATE(1970,1,1)</f>
        <v>42403.25</v>
      </c>
      <c r="P801" t="b">
        <v>0</v>
      </c>
      <c r="Q801" t="b">
        <v>0</v>
      </c>
      <c r="R801" t="s">
        <v>33</v>
      </c>
      <c r="S801" t="str">
        <f>_xlfn.TEXTBEFORE(R801,"/")</f>
        <v>theater</v>
      </c>
      <c r="T801" t="str">
        <f>_xlfn.TEXTAFTER(R801,"/")</f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$E802/$D802</f>
        <v>0.01</v>
      </c>
      <c r="G802" t="s">
        <v>14</v>
      </c>
      <c r="H802">
        <v>1</v>
      </c>
      <c r="I802">
        <f>IF($E802 = 0, ROUND($I802 =0,0),ROUND($E802/$H802,2))</f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((($L802/60)/60)/24)+DATE(1970,1,1)</f>
        <v>42167.208333333328</v>
      </c>
      <c r="O802" s="9">
        <f>((($M802/60)/60)/24)+DATE(1970,1,1)</f>
        <v>42171.208333333328</v>
      </c>
      <c r="P802" t="b">
        <v>0</v>
      </c>
      <c r="Q802" t="b">
        <v>0</v>
      </c>
      <c r="R802" t="s">
        <v>23</v>
      </c>
      <c r="S802" t="str">
        <f>_xlfn.TEXTBEFORE(R802,"/")</f>
        <v>music</v>
      </c>
      <c r="T802" t="str">
        <f>_xlfn.TEXTAFTER(R802,"/")</f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$E803/$D803</f>
        <v>2.0291304347826089</v>
      </c>
      <c r="G803" t="s">
        <v>20</v>
      </c>
      <c r="H803">
        <v>106</v>
      </c>
      <c r="I803">
        <f>IF($E803 = 0, ROUND($I803 =0,0),ROUND($E803/$H803,2))</f>
        <v>44.03</v>
      </c>
      <c r="J803" t="s">
        <v>21</v>
      </c>
      <c r="K803" t="s">
        <v>22</v>
      </c>
      <c r="L803">
        <v>1577772000</v>
      </c>
      <c r="M803">
        <v>1579672800</v>
      </c>
      <c r="N803" s="9">
        <f>((($L803/60)/60)/24)+DATE(1970,1,1)</f>
        <v>43830.25</v>
      </c>
      <c r="O803" s="9">
        <f>((($M803/60)/60)/24)+DATE(1970,1,1)</f>
        <v>43852.25</v>
      </c>
      <c r="P803" t="b">
        <v>0</v>
      </c>
      <c r="Q803" t="b">
        <v>1</v>
      </c>
      <c r="R803" t="s">
        <v>122</v>
      </c>
      <c r="S803" t="str">
        <f>_xlfn.TEXTBEFORE(R803,"/")</f>
        <v>photography</v>
      </c>
      <c r="T803" t="str">
        <f>_xlfn.TEXTAFTER(R803,"/")</f>
        <v>photography books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$E804/$D804</f>
        <v>1.9703225806451612</v>
      </c>
      <c r="G804" t="s">
        <v>20</v>
      </c>
      <c r="H804">
        <v>142</v>
      </c>
      <c r="I804">
        <f>IF($E804 = 0, ROUND($I804 =0,0),ROUND($E804/$H804,2))</f>
        <v>86.03</v>
      </c>
      <c r="J804" t="s">
        <v>21</v>
      </c>
      <c r="K804" t="s">
        <v>22</v>
      </c>
      <c r="L804">
        <v>1562216400</v>
      </c>
      <c r="M804">
        <v>1562389200</v>
      </c>
      <c r="N804" s="9">
        <f>((($L804/60)/60)/24)+DATE(1970,1,1)</f>
        <v>43650.208333333328</v>
      </c>
      <c r="O804" s="9">
        <f>((($M804/60)/60)/24)+DATE(1970,1,1)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_xlfn.TEXTBEFORE(R804,"/")</f>
        <v>photography</v>
      </c>
      <c r="T804" t="str">
        <f>_xlfn.TEXTAFTER(R804,"/")</f>
        <v>photography books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$E805/$D805</f>
        <v>1.07</v>
      </c>
      <c r="G805" t="s">
        <v>20</v>
      </c>
      <c r="H805">
        <v>233</v>
      </c>
      <c r="I805">
        <f>IF($E805 = 0, ROUND($I805 =0,0),ROUND($E805/$H805,2))</f>
        <v>28.01</v>
      </c>
      <c r="J805" t="s">
        <v>21</v>
      </c>
      <c r="K805" t="s">
        <v>22</v>
      </c>
      <c r="L805">
        <v>1548568800</v>
      </c>
      <c r="M805">
        <v>1551506400</v>
      </c>
      <c r="N805" s="9">
        <f>((($L805/60)/60)/24)+DATE(1970,1,1)</f>
        <v>43492.25</v>
      </c>
      <c r="O805" s="9">
        <f>((($M805/60)/60)/24)+DATE(1970,1,1)</f>
        <v>43526.25</v>
      </c>
      <c r="P805" t="b">
        <v>0</v>
      </c>
      <c r="Q805" t="b">
        <v>0</v>
      </c>
      <c r="R805" t="s">
        <v>33</v>
      </c>
      <c r="S805" t="str">
        <f>_xlfn.TEXTBEFORE(R805,"/")</f>
        <v>theater</v>
      </c>
      <c r="T805" t="str">
        <f>_xlfn.TEXTAFTER(R805,"/")</f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$E806/$D806</f>
        <v>2.6873076923076922</v>
      </c>
      <c r="G806" t="s">
        <v>20</v>
      </c>
      <c r="H806">
        <v>218</v>
      </c>
      <c r="I806">
        <f>IF($E806 = 0, ROUND($I806 =0,0),ROUND($E806/$H806,2))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9">
        <f>((($L806/60)/60)/24)+DATE(1970,1,1)</f>
        <v>43102.25</v>
      </c>
      <c r="O806" s="9">
        <f>((($M806/60)/60)/24)+DATE(1970,1,1)</f>
        <v>43122.25</v>
      </c>
      <c r="P806" t="b">
        <v>0</v>
      </c>
      <c r="Q806" t="b">
        <v>0</v>
      </c>
      <c r="R806" t="s">
        <v>23</v>
      </c>
      <c r="S806" t="str">
        <f>_xlfn.TEXTBEFORE(R806,"/")</f>
        <v>music</v>
      </c>
      <c r="T806" t="str">
        <f>_xlfn.TEXTAFTER(R806,"/")</f>
        <v>rock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$E807/$D807</f>
        <v>0.50845360824742269</v>
      </c>
      <c r="G807" t="s">
        <v>14</v>
      </c>
      <c r="H807">
        <v>67</v>
      </c>
      <c r="I807">
        <f>IF($E807 = 0, ROUND($I807 =0,0),ROUND($E807/$H807,2))</f>
        <v>73.61</v>
      </c>
      <c r="J807" t="s">
        <v>26</v>
      </c>
      <c r="K807" t="s">
        <v>27</v>
      </c>
      <c r="L807">
        <v>1416031200</v>
      </c>
      <c r="M807">
        <v>1420437600</v>
      </c>
      <c r="N807" s="9">
        <f>((($L807/60)/60)/24)+DATE(1970,1,1)</f>
        <v>41958.25</v>
      </c>
      <c r="O807" s="9">
        <f>((($M807/60)/60)/24)+DATE(1970,1,1)</f>
        <v>42009.25</v>
      </c>
      <c r="P807" t="b">
        <v>0</v>
      </c>
      <c r="Q807" t="b">
        <v>0</v>
      </c>
      <c r="R807" t="s">
        <v>42</v>
      </c>
      <c r="S807" t="str">
        <f>_xlfn.TEXTBEFORE(R807,"/")</f>
        <v>film &amp; video</v>
      </c>
      <c r="T807" t="str">
        <f>_xlfn.TEXTAFTER(R807,"/")</f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$E808/$D808</f>
        <v>11.802857142857142</v>
      </c>
      <c r="G808" t="s">
        <v>20</v>
      </c>
      <c r="H808">
        <v>76</v>
      </c>
      <c r="I808">
        <f>IF($E808 = 0, ROUND($I808 =0,0),ROUND($E808/$H808,2))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9">
        <f>((($L808/60)/60)/24)+DATE(1970,1,1)</f>
        <v>40973.25</v>
      </c>
      <c r="O808" s="9">
        <f>((($M808/60)/60)/24)+DATE(1970,1,1)</f>
        <v>40997.208333333336</v>
      </c>
      <c r="P808" t="b">
        <v>0</v>
      </c>
      <c r="Q808" t="b">
        <v>1</v>
      </c>
      <c r="R808" t="s">
        <v>53</v>
      </c>
      <c r="S808" t="str">
        <f>_xlfn.TEXTBEFORE(R808,"/")</f>
        <v>film &amp; video</v>
      </c>
      <c r="T808" t="str">
        <f>_xlfn.TEXTAFTER(R808,"/")</f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$E809/$D809</f>
        <v>2.64</v>
      </c>
      <c r="G809" t="s">
        <v>20</v>
      </c>
      <c r="H809">
        <v>43</v>
      </c>
      <c r="I809">
        <f>IF($E809 = 0, ROUND($I809 =0,0),ROUND($E809/$H809,2))</f>
        <v>42.98</v>
      </c>
      <c r="J809" t="s">
        <v>21</v>
      </c>
      <c r="K809" t="s">
        <v>22</v>
      </c>
      <c r="L809">
        <v>1571115600</v>
      </c>
      <c r="M809">
        <v>1574920800</v>
      </c>
      <c r="N809" s="9">
        <f>((($L809/60)/60)/24)+DATE(1970,1,1)</f>
        <v>43753.208333333328</v>
      </c>
      <c r="O809" s="9">
        <f>((($M809/60)/60)/24)+DATE(1970,1,1)</f>
        <v>43797.25</v>
      </c>
      <c r="P809" t="b">
        <v>0</v>
      </c>
      <c r="Q809" t="b">
        <v>1</v>
      </c>
      <c r="R809" t="s">
        <v>33</v>
      </c>
      <c r="S809" t="str">
        <f>_xlfn.TEXTBEFORE(R809,"/")</f>
        <v>theater</v>
      </c>
      <c r="T809" t="str">
        <f>_xlfn.TEXTAFTER(R809,"/")</f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$E810/$D810</f>
        <v>0.30442307692307691</v>
      </c>
      <c r="G810" t="s">
        <v>14</v>
      </c>
      <c r="H810">
        <v>19</v>
      </c>
      <c r="I810">
        <f>IF($E810 = 0, ROUND($I810 =0,0),ROUND($E810/$H810,2))</f>
        <v>83.32</v>
      </c>
      <c r="J810" t="s">
        <v>21</v>
      </c>
      <c r="K810" t="s">
        <v>22</v>
      </c>
      <c r="L810">
        <v>1463461200</v>
      </c>
      <c r="M810">
        <v>1464930000</v>
      </c>
      <c r="N810" s="9">
        <f>((($L810/60)/60)/24)+DATE(1970,1,1)</f>
        <v>42507.208333333328</v>
      </c>
      <c r="O810" s="9">
        <f>((($M810/60)/60)/24)+DATE(1970,1,1)</f>
        <v>42524.208333333328</v>
      </c>
      <c r="P810" t="b">
        <v>0</v>
      </c>
      <c r="Q810" t="b">
        <v>0</v>
      </c>
      <c r="R810" t="s">
        <v>17</v>
      </c>
      <c r="S810" t="str">
        <f>_xlfn.TEXTBEFORE(R810,"/")</f>
        <v>food</v>
      </c>
      <c r="T810" t="str">
        <f>_xlfn.TEXTAFTER(R810,"/")</f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$E811/$D811</f>
        <v>0.62880681818181816</v>
      </c>
      <c r="G811" t="s">
        <v>14</v>
      </c>
      <c r="H811">
        <v>2108</v>
      </c>
      <c r="I811">
        <f>IF($E811 = 0, ROUND($I811 =0,0),ROUND($E811/$H811,2))</f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((($L811/60)/60)/24)+DATE(1970,1,1)</f>
        <v>41135.208333333336</v>
      </c>
      <c r="O811" s="9">
        <f>((($M811/60)/60)/24)+DATE(1970,1,1)</f>
        <v>41136.208333333336</v>
      </c>
      <c r="P811" t="b">
        <v>0</v>
      </c>
      <c r="Q811" t="b">
        <v>0</v>
      </c>
      <c r="R811" t="s">
        <v>42</v>
      </c>
      <c r="S811" t="str">
        <f>_xlfn.TEXTBEFORE(R811,"/")</f>
        <v>film &amp; video</v>
      </c>
      <c r="T811" t="str">
        <f>_xlfn.TEXTAFTER(R811,"/")</f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$E812/$D812</f>
        <v>1.9312499999999999</v>
      </c>
      <c r="G812" t="s">
        <v>20</v>
      </c>
      <c r="H812">
        <v>221</v>
      </c>
      <c r="I812">
        <f>IF($E812 = 0, ROUND($I812 =0,0),ROUND($E812/$H812,2))</f>
        <v>55.93</v>
      </c>
      <c r="J812" t="s">
        <v>21</v>
      </c>
      <c r="K812" t="s">
        <v>22</v>
      </c>
      <c r="L812">
        <v>1511848800</v>
      </c>
      <c r="M812">
        <v>1512712800</v>
      </c>
      <c r="N812" s="9">
        <f>((($L812/60)/60)/24)+DATE(1970,1,1)</f>
        <v>43067.25</v>
      </c>
      <c r="O812" s="9">
        <f>((($M812/60)/60)/24)+DATE(1970,1,1)</f>
        <v>43077.25</v>
      </c>
      <c r="P812" t="b">
        <v>0</v>
      </c>
      <c r="Q812" t="b">
        <v>1</v>
      </c>
      <c r="R812" t="s">
        <v>33</v>
      </c>
      <c r="S812" t="str">
        <f>_xlfn.TEXTBEFORE(R812,"/")</f>
        <v>theater</v>
      </c>
      <c r="T812" t="str">
        <f>_xlfn.TEXTAFTER(R812,"/")</f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$E813/$D813</f>
        <v>0.77102702702702708</v>
      </c>
      <c r="G813" t="s">
        <v>14</v>
      </c>
      <c r="H813">
        <v>679</v>
      </c>
      <c r="I813">
        <f>IF($E813 = 0, ROUND($I813 =0,0),ROUND($E813/$H813,2))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9">
        <f>((($L813/60)/60)/24)+DATE(1970,1,1)</f>
        <v>42378.25</v>
      </c>
      <c r="O813" s="9">
        <f>((($M813/60)/60)/24)+DATE(1970,1,1)</f>
        <v>42380.25</v>
      </c>
      <c r="P813" t="b">
        <v>0</v>
      </c>
      <c r="Q813" t="b">
        <v>1</v>
      </c>
      <c r="R813" t="s">
        <v>89</v>
      </c>
      <c r="S813" t="str">
        <f>_xlfn.TEXTBEFORE(R813,"/")</f>
        <v>games</v>
      </c>
      <c r="T813" t="str">
        <f>_xlfn.TEXTAFTER(R813,"/")</f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$E814/$D814</f>
        <v>2.2552763819095478</v>
      </c>
      <c r="G814" t="s">
        <v>20</v>
      </c>
      <c r="H814">
        <v>2805</v>
      </c>
      <c r="I814">
        <f>IF($E814 = 0, ROUND($I814 =0,0),ROUND($E814/$H814,2))</f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((($L814/60)/60)/24)+DATE(1970,1,1)</f>
        <v>43206.208333333328</v>
      </c>
      <c r="O814" s="9">
        <f>((($M814/60)/60)/24)+DATE(1970,1,1)</f>
        <v>43211.208333333328</v>
      </c>
      <c r="P814" t="b">
        <v>0</v>
      </c>
      <c r="Q814" t="b">
        <v>0</v>
      </c>
      <c r="R814" t="s">
        <v>68</v>
      </c>
      <c r="S814" t="str">
        <f>_xlfn.TEXTBEFORE(R814,"/")</f>
        <v>publishing</v>
      </c>
      <c r="T814" t="str">
        <f>_xlfn.TEXTAFTER(R814,"/")</f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$E815/$D815</f>
        <v>2.3940625</v>
      </c>
      <c r="G815" t="s">
        <v>20</v>
      </c>
      <c r="H815">
        <v>68</v>
      </c>
      <c r="I815">
        <f>IF($E815 = 0, ROUND($I815 =0,0),ROUND($E815/$H815,2))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9">
        <f>((($L815/60)/60)/24)+DATE(1970,1,1)</f>
        <v>41148.208333333336</v>
      </c>
      <c r="O815" s="9">
        <f>((($M815/60)/60)/24)+DATE(1970,1,1)</f>
        <v>41158.208333333336</v>
      </c>
      <c r="P815" t="b">
        <v>0</v>
      </c>
      <c r="Q815" t="b">
        <v>0</v>
      </c>
      <c r="R815" t="s">
        <v>89</v>
      </c>
      <c r="S815" t="str">
        <f>_xlfn.TEXTBEFORE(R815,"/")</f>
        <v>games</v>
      </c>
      <c r="T815" t="str">
        <f>_xlfn.TEXTAFTER(R815,"/")</f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$E816/$D816</f>
        <v>0.921875</v>
      </c>
      <c r="G816" t="s">
        <v>14</v>
      </c>
      <c r="H816">
        <v>36</v>
      </c>
      <c r="I816">
        <f>IF($E816 = 0, ROUND($I816 =0,0),ROUND($E816/$H816,2))</f>
        <v>81.94</v>
      </c>
      <c r="J816" t="s">
        <v>36</v>
      </c>
      <c r="K816" t="s">
        <v>37</v>
      </c>
      <c r="L816">
        <v>1464325200</v>
      </c>
      <c r="M816">
        <v>1464498000</v>
      </c>
      <c r="N816" s="9">
        <f>((($L816/60)/60)/24)+DATE(1970,1,1)</f>
        <v>42517.208333333328</v>
      </c>
      <c r="O816" s="9">
        <f>((($M816/60)/60)/24)+DATE(1970,1,1)</f>
        <v>42519.208333333328</v>
      </c>
      <c r="P816" t="b">
        <v>0</v>
      </c>
      <c r="Q816" t="b">
        <v>1</v>
      </c>
      <c r="R816" t="s">
        <v>23</v>
      </c>
      <c r="S816" t="str">
        <f>_xlfn.TEXTBEFORE(R816,"/")</f>
        <v>music</v>
      </c>
      <c r="T816" t="str">
        <f>_xlfn.TEXTAFTER(R816,"/")</f>
        <v>rock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$E817/$D817</f>
        <v>1.3023333333333333</v>
      </c>
      <c r="G817" t="s">
        <v>20</v>
      </c>
      <c r="H817">
        <v>183</v>
      </c>
      <c r="I817">
        <f>IF($E817 = 0, ROUND($I817 =0,0),ROUND($E817/$H817,2))</f>
        <v>64.05</v>
      </c>
      <c r="J817" t="s">
        <v>15</v>
      </c>
      <c r="K817" t="s">
        <v>16</v>
      </c>
      <c r="L817">
        <v>1511935200</v>
      </c>
      <c r="M817">
        <v>1514181600</v>
      </c>
      <c r="N817" s="9">
        <f>((($L817/60)/60)/24)+DATE(1970,1,1)</f>
        <v>43068.25</v>
      </c>
      <c r="O817" s="9">
        <f>((($M817/60)/60)/24)+DATE(1970,1,1)</f>
        <v>43094.25</v>
      </c>
      <c r="P817" t="b">
        <v>0</v>
      </c>
      <c r="Q817" t="b">
        <v>0</v>
      </c>
      <c r="R817" t="s">
        <v>23</v>
      </c>
      <c r="S817" t="str">
        <f>_xlfn.TEXTBEFORE(R817,"/")</f>
        <v>music</v>
      </c>
      <c r="T817" t="str">
        <f>_xlfn.TEXTAFTER(R817,"/")</f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$E818/$D818</f>
        <v>6.1521739130434785</v>
      </c>
      <c r="G818" t="s">
        <v>20</v>
      </c>
      <c r="H818">
        <v>133</v>
      </c>
      <c r="I818">
        <f>IF($E818 = 0, ROUND($I818 =0,0),ROUND($E818/$H818,2))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9">
        <f>((($L818/60)/60)/24)+DATE(1970,1,1)</f>
        <v>41680.25</v>
      </c>
      <c r="O818" s="9">
        <f>((($M818/60)/60)/24)+DATE(1970,1,1)</f>
        <v>41682.25</v>
      </c>
      <c r="P818" t="b">
        <v>1</v>
      </c>
      <c r="Q818" t="b">
        <v>1</v>
      </c>
      <c r="R818" t="s">
        <v>33</v>
      </c>
      <c r="S818" t="str">
        <f>_xlfn.TEXTBEFORE(R818,"/")</f>
        <v>theater</v>
      </c>
      <c r="T818" t="str">
        <f>_xlfn.TEXTAFTER(R818,"/")</f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$E819/$D819</f>
        <v>3.687953216374269</v>
      </c>
      <c r="G819" t="s">
        <v>20</v>
      </c>
      <c r="H819">
        <v>2489</v>
      </c>
      <c r="I819">
        <f>IF($E819 = 0, ROUND($I819 =0,0),ROUND($E819/$H819,2))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9">
        <f>((($L819/60)/60)/24)+DATE(1970,1,1)</f>
        <v>43589.208333333328</v>
      </c>
      <c r="O819" s="9">
        <f>((($M819/60)/60)/24)+DATE(1970,1,1)</f>
        <v>43617.208333333328</v>
      </c>
      <c r="P819" t="b">
        <v>0</v>
      </c>
      <c r="Q819" t="b">
        <v>1</v>
      </c>
      <c r="R819" t="s">
        <v>68</v>
      </c>
      <c r="S819" t="str">
        <f>_xlfn.TEXTBEFORE(R819,"/")</f>
        <v>publishing</v>
      </c>
      <c r="T819" t="str">
        <f>_xlfn.TEXTAFTER(R819,"/")</f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$E820/$D820</f>
        <v>10.948571428571428</v>
      </c>
      <c r="G820" t="s">
        <v>20</v>
      </c>
      <c r="H820">
        <v>69</v>
      </c>
      <c r="I820">
        <f>IF($E820 = 0, ROUND($I820 =0,0),ROUND($E820/$H820,2))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9">
        <f>((($L820/60)/60)/24)+DATE(1970,1,1)</f>
        <v>43486.25</v>
      </c>
      <c r="O820" s="9">
        <f>((($M820/60)/60)/24)+DATE(1970,1,1)</f>
        <v>43499.25</v>
      </c>
      <c r="P820" t="b">
        <v>0</v>
      </c>
      <c r="Q820" t="b">
        <v>1</v>
      </c>
      <c r="R820" t="s">
        <v>33</v>
      </c>
      <c r="S820" t="str">
        <f>_xlfn.TEXTBEFORE(R820,"/")</f>
        <v>theater</v>
      </c>
      <c r="T820" t="str">
        <f>_xlfn.TEXTAFTER(R820,"/")</f>
        <v>plays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$E821/$D821</f>
        <v>0.50662921348314605</v>
      </c>
      <c r="G821" t="s">
        <v>14</v>
      </c>
      <c r="H821">
        <v>47</v>
      </c>
      <c r="I821">
        <f>IF($E821 = 0, ROUND($I821 =0,0),ROUND($E821/$H821,2))</f>
        <v>95.94</v>
      </c>
      <c r="J821" t="s">
        <v>21</v>
      </c>
      <c r="K821" t="s">
        <v>22</v>
      </c>
      <c r="L821">
        <v>1353736800</v>
      </c>
      <c r="M821">
        <v>1355032800</v>
      </c>
      <c r="N821" s="9">
        <f>((($L821/60)/60)/24)+DATE(1970,1,1)</f>
        <v>41237.25</v>
      </c>
      <c r="O821" s="9">
        <f>((($M821/60)/60)/24)+DATE(1970,1,1)</f>
        <v>41252.25</v>
      </c>
      <c r="P821" t="b">
        <v>1</v>
      </c>
      <c r="Q821" t="b">
        <v>0</v>
      </c>
      <c r="R821" t="s">
        <v>89</v>
      </c>
      <c r="S821" t="str">
        <f>_xlfn.TEXTBEFORE(R821,"/")</f>
        <v>games</v>
      </c>
      <c r="T821" t="str">
        <f>_xlfn.TEXTAFTER(R821,"/")</f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$E822/$D822</f>
        <v>8.0060000000000002</v>
      </c>
      <c r="G822" t="s">
        <v>20</v>
      </c>
      <c r="H822">
        <v>279</v>
      </c>
      <c r="I822">
        <f>IF($E822 = 0, ROUND($I822 =0,0),ROUND($E822/$H822,2))</f>
        <v>43.04</v>
      </c>
      <c r="J822" t="s">
        <v>40</v>
      </c>
      <c r="K822" t="s">
        <v>41</v>
      </c>
      <c r="L822">
        <v>1532840400</v>
      </c>
      <c r="M822">
        <v>1533963600</v>
      </c>
      <c r="N822" s="9">
        <f>((($L822/60)/60)/24)+DATE(1970,1,1)</f>
        <v>43310.208333333328</v>
      </c>
      <c r="O822" s="9">
        <f>((($M822/60)/60)/24)+DATE(1970,1,1)</f>
        <v>43323.208333333328</v>
      </c>
      <c r="P822" t="b">
        <v>0</v>
      </c>
      <c r="Q822" t="b">
        <v>1</v>
      </c>
      <c r="R822" t="s">
        <v>23</v>
      </c>
      <c r="S822" t="str">
        <f>_xlfn.TEXTBEFORE(R822,"/")</f>
        <v>music</v>
      </c>
      <c r="T822" t="str">
        <f>_xlfn.TEXTAFTER(R822,"/")</f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$E823/$D823</f>
        <v>2.9128571428571428</v>
      </c>
      <c r="G823" t="s">
        <v>20</v>
      </c>
      <c r="H823">
        <v>210</v>
      </c>
      <c r="I823">
        <f>IF($E823 = 0, ROUND($I823 =0,0),ROUND($E823/$H823,2))</f>
        <v>67.97</v>
      </c>
      <c r="J823" t="s">
        <v>21</v>
      </c>
      <c r="K823" t="s">
        <v>22</v>
      </c>
      <c r="L823">
        <v>1488261600</v>
      </c>
      <c r="M823">
        <v>1489381200</v>
      </c>
      <c r="N823" s="9">
        <f>((($L823/60)/60)/24)+DATE(1970,1,1)</f>
        <v>42794.25</v>
      </c>
      <c r="O823" s="9">
        <f>((($M823/60)/60)/24)+DATE(1970,1,1)</f>
        <v>42807.208333333328</v>
      </c>
      <c r="P823" t="b">
        <v>0</v>
      </c>
      <c r="Q823" t="b">
        <v>0</v>
      </c>
      <c r="R823" t="s">
        <v>42</v>
      </c>
      <c r="S823" t="str">
        <f>_xlfn.TEXTBEFORE(R823,"/")</f>
        <v>film &amp; video</v>
      </c>
      <c r="T823" t="str">
        <f>_xlfn.TEXTAFTER(R823,"/")</f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$E824/$D824</f>
        <v>3.4996666666666667</v>
      </c>
      <c r="G824" t="s">
        <v>20</v>
      </c>
      <c r="H824">
        <v>2100</v>
      </c>
      <c r="I824">
        <f>IF($E824 = 0, ROUND($I824 =0,0),ROUND($E824/$H824,2))</f>
        <v>89.99</v>
      </c>
      <c r="J824" t="s">
        <v>21</v>
      </c>
      <c r="K824" t="s">
        <v>22</v>
      </c>
      <c r="L824">
        <v>1393567200</v>
      </c>
      <c r="M824">
        <v>1395032400</v>
      </c>
      <c r="N824" s="9">
        <f>((($L824/60)/60)/24)+DATE(1970,1,1)</f>
        <v>41698.25</v>
      </c>
      <c r="O824" s="9">
        <f>((($M824/60)/60)/24)+DATE(1970,1,1)</f>
        <v>41715.208333333336</v>
      </c>
      <c r="P824" t="b">
        <v>0</v>
      </c>
      <c r="Q824" t="b">
        <v>0</v>
      </c>
      <c r="R824" t="s">
        <v>23</v>
      </c>
      <c r="S824" t="str">
        <f>_xlfn.TEXTBEFORE(R824,"/")</f>
        <v>music</v>
      </c>
      <c r="T824" t="str">
        <f>_xlfn.TEXTAFTER(R824,"/")</f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$E825/$D825</f>
        <v>3.5707317073170732</v>
      </c>
      <c r="G825" t="s">
        <v>20</v>
      </c>
      <c r="H825">
        <v>252</v>
      </c>
      <c r="I825">
        <f>IF($E825 = 0, ROUND($I825 =0,0),ROUND($E825/$H825,2))</f>
        <v>58.1</v>
      </c>
      <c r="J825" t="s">
        <v>21</v>
      </c>
      <c r="K825" t="s">
        <v>22</v>
      </c>
      <c r="L825">
        <v>1410325200</v>
      </c>
      <c r="M825">
        <v>1412485200</v>
      </c>
      <c r="N825" s="9">
        <f>((($L825/60)/60)/24)+DATE(1970,1,1)</f>
        <v>41892.208333333336</v>
      </c>
      <c r="O825" s="9">
        <f>((($M825/60)/60)/24)+DATE(1970,1,1)</f>
        <v>41917.208333333336</v>
      </c>
      <c r="P825" t="b">
        <v>1</v>
      </c>
      <c r="Q825" t="b">
        <v>1</v>
      </c>
      <c r="R825" t="s">
        <v>23</v>
      </c>
      <c r="S825" t="str">
        <f>_xlfn.TEXTBEFORE(R825,"/")</f>
        <v>music</v>
      </c>
      <c r="T825" t="str">
        <f>_xlfn.TEXTAFTER(R825,"/")</f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$E826/$D826</f>
        <v>1.2648941176470587</v>
      </c>
      <c r="G826" t="s">
        <v>20</v>
      </c>
      <c r="H826">
        <v>1280</v>
      </c>
      <c r="I826">
        <f>IF($E826 = 0, ROUND($I826 =0,0),ROUND($E826/$H826,2))</f>
        <v>84</v>
      </c>
      <c r="J826" t="s">
        <v>21</v>
      </c>
      <c r="K826" t="s">
        <v>22</v>
      </c>
      <c r="L826">
        <v>1276923600</v>
      </c>
      <c r="M826">
        <v>1279688400</v>
      </c>
      <c r="N826" s="9">
        <f>((($L826/60)/60)/24)+DATE(1970,1,1)</f>
        <v>40348.208333333336</v>
      </c>
      <c r="O826" s="9">
        <f>((($M826/60)/60)/24)+DATE(1970,1,1)</f>
        <v>40380.208333333336</v>
      </c>
      <c r="P826" t="b">
        <v>0</v>
      </c>
      <c r="Q826" t="b">
        <v>1</v>
      </c>
      <c r="R826" t="s">
        <v>68</v>
      </c>
      <c r="S826" t="str">
        <f>_xlfn.TEXTBEFORE(R826,"/")</f>
        <v>publishing</v>
      </c>
      <c r="T826" t="str">
        <f>_xlfn.TEXTAFTER(R826,"/")</f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$E827/$D827</f>
        <v>3.875</v>
      </c>
      <c r="G827" t="s">
        <v>20</v>
      </c>
      <c r="H827">
        <v>157</v>
      </c>
      <c r="I827">
        <f>IF($E827 = 0, ROUND($I827 =0,0),ROUND($E827/$H827,2))</f>
        <v>88.85</v>
      </c>
      <c r="J827" t="s">
        <v>40</v>
      </c>
      <c r="K827" t="s">
        <v>41</v>
      </c>
      <c r="L827">
        <v>1500958800</v>
      </c>
      <c r="M827">
        <v>1501995600</v>
      </c>
      <c r="N827" s="9">
        <f>((($L827/60)/60)/24)+DATE(1970,1,1)</f>
        <v>42941.208333333328</v>
      </c>
      <c r="O827" s="9">
        <f>((($M827/60)/60)/24)+DATE(1970,1,1)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_xlfn.TEXTBEFORE(R827,"/")</f>
        <v>film &amp; video</v>
      </c>
      <c r="T827" t="str">
        <f>_xlfn.TEXTAFTER(R827,"/")</f>
        <v>shorts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$E828/$D828</f>
        <v>4.5703571428571426</v>
      </c>
      <c r="G828" t="s">
        <v>20</v>
      </c>
      <c r="H828">
        <v>194</v>
      </c>
      <c r="I828">
        <f>IF($E828 = 0, ROUND($I828 =0,0),ROUND($E828/$H828,2))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9">
        <f>((($L828/60)/60)/24)+DATE(1970,1,1)</f>
        <v>40525.25</v>
      </c>
      <c r="O828" s="9">
        <f>((($M828/60)/60)/24)+DATE(1970,1,1)</f>
        <v>40553.25</v>
      </c>
      <c r="P828" t="b">
        <v>0</v>
      </c>
      <c r="Q828" t="b">
        <v>1</v>
      </c>
      <c r="R828" t="s">
        <v>33</v>
      </c>
      <c r="S828" t="str">
        <f>_xlfn.TEXTBEFORE(R828,"/")</f>
        <v>theater</v>
      </c>
      <c r="T828" t="str">
        <f>_xlfn.TEXTAFTER(R828,"/")</f>
        <v>plays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$E829/$D829</f>
        <v>2.6669565217391304</v>
      </c>
      <c r="G829" t="s">
        <v>20</v>
      </c>
      <c r="H829">
        <v>82</v>
      </c>
      <c r="I829">
        <f>IF($E829 = 0, ROUND($I829 =0,0),ROUND($E829/$H829,2))</f>
        <v>74.8</v>
      </c>
      <c r="J829" t="s">
        <v>26</v>
      </c>
      <c r="K829" t="s">
        <v>27</v>
      </c>
      <c r="L829">
        <v>1304398800</v>
      </c>
      <c r="M829">
        <v>1305435600</v>
      </c>
      <c r="N829" s="9">
        <f>((($L829/60)/60)/24)+DATE(1970,1,1)</f>
        <v>40666.208333333336</v>
      </c>
      <c r="O829" s="9">
        <f>((($M829/60)/60)/24)+DATE(1970,1,1)</f>
        <v>40678.208333333336</v>
      </c>
      <c r="P829" t="b">
        <v>0</v>
      </c>
      <c r="Q829" t="b">
        <v>1</v>
      </c>
      <c r="R829" t="s">
        <v>53</v>
      </c>
      <c r="S829" t="str">
        <f>_xlfn.TEXTBEFORE(R829,"/")</f>
        <v>film &amp; video</v>
      </c>
      <c r="T829" t="str">
        <f>_xlfn.TEXTAFTER(R829,"/")</f>
        <v>drama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$E830/$D830</f>
        <v>0.69</v>
      </c>
      <c r="G830" t="s">
        <v>14</v>
      </c>
      <c r="H830">
        <v>70</v>
      </c>
      <c r="I830">
        <f>IF($E830 = 0, ROUND($I830 =0,0),ROUND($E830/$H830,2))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9">
        <f>((($L830/60)/60)/24)+DATE(1970,1,1)</f>
        <v>43340.208333333328</v>
      </c>
      <c r="O830" s="9">
        <f>((($M830/60)/60)/24)+DATE(1970,1,1)</f>
        <v>43365.208333333328</v>
      </c>
      <c r="P830" t="b">
        <v>0</v>
      </c>
      <c r="Q830" t="b">
        <v>0</v>
      </c>
      <c r="R830" t="s">
        <v>33</v>
      </c>
      <c r="S830" t="str">
        <f>_xlfn.TEXTBEFORE(R830,"/")</f>
        <v>theater</v>
      </c>
      <c r="T830" t="str">
        <f>_xlfn.TEXTAFTER(R830,"/")</f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$E831/$D831</f>
        <v>0.51343749999999999</v>
      </c>
      <c r="G831" t="s">
        <v>14</v>
      </c>
      <c r="H831">
        <v>154</v>
      </c>
      <c r="I831">
        <f>IF($E831 = 0, ROUND($I831 =0,0),ROUND($E831/$H831,2))</f>
        <v>32.01</v>
      </c>
      <c r="J831" t="s">
        <v>21</v>
      </c>
      <c r="K831" t="s">
        <v>22</v>
      </c>
      <c r="L831">
        <v>1433826000</v>
      </c>
      <c r="M831">
        <v>1435122000</v>
      </c>
      <c r="N831" s="9">
        <f>((($L831/60)/60)/24)+DATE(1970,1,1)</f>
        <v>42164.208333333328</v>
      </c>
      <c r="O831" s="9">
        <f>((($M831/60)/60)/24)+DATE(1970,1,1)</f>
        <v>42179.208333333328</v>
      </c>
      <c r="P831" t="b">
        <v>0</v>
      </c>
      <c r="Q831" t="b">
        <v>0</v>
      </c>
      <c r="R831" t="s">
        <v>33</v>
      </c>
      <c r="S831" t="str">
        <f>_xlfn.TEXTBEFORE(R831,"/")</f>
        <v>theater</v>
      </c>
      <c r="T831" t="str">
        <f>_xlfn.TEXTAFTER(R831,"/")</f>
        <v>plays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$E832/$D832</f>
        <v>1.1710526315789473E-2</v>
      </c>
      <c r="G832" t="s">
        <v>14</v>
      </c>
      <c r="H832">
        <v>22</v>
      </c>
      <c r="I832">
        <f>IF($E832 = 0, ROUND($I832 =0,0),ROUND($E832/$H832,2))</f>
        <v>64.73</v>
      </c>
      <c r="J832" t="s">
        <v>21</v>
      </c>
      <c r="K832" t="s">
        <v>22</v>
      </c>
      <c r="L832">
        <v>1514959200</v>
      </c>
      <c r="M832">
        <v>1520056800</v>
      </c>
      <c r="N832" s="9">
        <f>((($L832/60)/60)/24)+DATE(1970,1,1)</f>
        <v>43103.25</v>
      </c>
      <c r="O832" s="9">
        <f>((($M832/60)/60)/24)+DATE(1970,1,1)</f>
        <v>43162.25</v>
      </c>
      <c r="P832" t="b">
        <v>0</v>
      </c>
      <c r="Q832" t="b">
        <v>0</v>
      </c>
      <c r="R832" t="s">
        <v>33</v>
      </c>
      <c r="S832" t="str">
        <f>_xlfn.TEXTBEFORE(R832,"/")</f>
        <v>theater</v>
      </c>
      <c r="T832" t="str">
        <f>_xlfn.TEXTAFTER(R832,"/")</f>
        <v>plays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$E833/$D833</f>
        <v>1.089773429454171</v>
      </c>
      <c r="G833" t="s">
        <v>20</v>
      </c>
      <c r="H833">
        <v>4233</v>
      </c>
      <c r="I833">
        <f>IF($E833 = 0, ROUND($I833 =0,0),ROUND($E833/$H833,2))</f>
        <v>25</v>
      </c>
      <c r="J833" t="s">
        <v>21</v>
      </c>
      <c r="K833" t="s">
        <v>22</v>
      </c>
      <c r="L833">
        <v>1332738000</v>
      </c>
      <c r="M833">
        <v>1335675600</v>
      </c>
      <c r="N833" s="9">
        <f>((($L833/60)/60)/24)+DATE(1970,1,1)</f>
        <v>40994.208333333336</v>
      </c>
      <c r="O833" s="9">
        <f>((($M833/60)/60)/24)+DATE(1970,1,1)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_xlfn.TEXTBEFORE(R833,"/")</f>
        <v>photography</v>
      </c>
      <c r="T833" t="str">
        <f>_xlfn.TEXTAFTER(R833,"/")</f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$E834/$D834</f>
        <v>3.1517592592592591</v>
      </c>
      <c r="G834" t="s">
        <v>20</v>
      </c>
      <c r="H834">
        <v>1297</v>
      </c>
      <c r="I834">
        <f>IF($E834 = 0, ROUND($I834 =0,0),ROUND($E834/$H834,2))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9">
        <f>((($L834/60)/60)/24)+DATE(1970,1,1)</f>
        <v>42299.208333333328</v>
      </c>
      <c r="O834" s="9">
        <f>((($M834/60)/60)/24)+DATE(1970,1,1)</f>
        <v>42333.25</v>
      </c>
      <c r="P834" t="b">
        <v>1</v>
      </c>
      <c r="Q834" t="b">
        <v>0</v>
      </c>
      <c r="R834" t="s">
        <v>206</v>
      </c>
      <c r="S834" t="str">
        <f>_xlfn.TEXTBEFORE(R834,"/")</f>
        <v>publishing</v>
      </c>
      <c r="T834" t="str">
        <f>_xlfn.TEXTAFTER(R834,"/")</f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$E835/$D835</f>
        <v>1.5769117647058823</v>
      </c>
      <c r="G835" t="s">
        <v>20</v>
      </c>
      <c r="H835">
        <v>165</v>
      </c>
      <c r="I835">
        <f>IF($E835 = 0, ROUND($I835 =0,0),ROUND($E835/$H835,2))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9">
        <f>((($L835/60)/60)/24)+DATE(1970,1,1)</f>
        <v>40588.25</v>
      </c>
      <c r="O835" s="9">
        <f>((($M835/60)/60)/24)+DATE(1970,1,1)</f>
        <v>40599.25</v>
      </c>
      <c r="P835" t="b">
        <v>0</v>
      </c>
      <c r="Q835" t="b">
        <v>0</v>
      </c>
      <c r="R835" t="s">
        <v>206</v>
      </c>
      <c r="S835" t="str">
        <f>_xlfn.TEXTBEFORE(R835,"/")</f>
        <v>publishing</v>
      </c>
      <c r="T835" t="str">
        <f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$E836/$D836</f>
        <v>1.5380821917808218</v>
      </c>
      <c r="G836" t="s">
        <v>20</v>
      </c>
      <c r="H836">
        <v>119</v>
      </c>
      <c r="I836">
        <f>IF($E836 = 0, ROUND($I836 =0,0),ROUND($E836/$H836,2))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9">
        <f>((($L836/60)/60)/24)+DATE(1970,1,1)</f>
        <v>41448.208333333336</v>
      </c>
      <c r="O836" s="9">
        <f>((($M836/60)/60)/24)+DATE(1970,1,1)</f>
        <v>41454.208333333336</v>
      </c>
      <c r="P836" t="b">
        <v>0</v>
      </c>
      <c r="Q836" t="b">
        <v>0</v>
      </c>
      <c r="R836" t="s">
        <v>33</v>
      </c>
      <c r="S836" t="str">
        <f>_xlfn.TEXTBEFORE(R836,"/")</f>
        <v>theater</v>
      </c>
      <c r="T836" t="str">
        <f>_xlfn.TEXTAFTER(R836,"/")</f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$E837/$D837</f>
        <v>0.89738979118329465</v>
      </c>
      <c r="G837" t="s">
        <v>14</v>
      </c>
      <c r="H837">
        <v>1758</v>
      </c>
      <c r="I837">
        <f>IF($E837 = 0, ROUND($I837 =0,0),ROUND($E837/$H837,2))</f>
        <v>44</v>
      </c>
      <c r="J837" t="s">
        <v>21</v>
      </c>
      <c r="K837" t="s">
        <v>22</v>
      </c>
      <c r="L837">
        <v>1425103200</v>
      </c>
      <c r="M837">
        <v>1425621600</v>
      </c>
      <c r="N837" s="9">
        <f>((($L837/60)/60)/24)+DATE(1970,1,1)</f>
        <v>42063.25</v>
      </c>
      <c r="O837" s="9">
        <f>((($M837/60)/60)/24)+DATE(1970,1,1)</f>
        <v>42069.25</v>
      </c>
      <c r="P837" t="b">
        <v>0</v>
      </c>
      <c r="Q837" t="b">
        <v>0</v>
      </c>
      <c r="R837" t="s">
        <v>28</v>
      </c>
      <c r="S837" t="str">
        <f>_xlfn.TEXTBEFORE(R837,"/")</f>
        <v>technology</v>
      </c>
      <c r="T837" t="str">
        <f>_xlfn.TEXTAFTER(R837,"/")</f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$E838/$D838</f>
        <v>0.75135802469135804</v>
      </c>
      <c r="G838" t="s">
        <v>14</v>
      </c>
      <c r="H838">
        <v>94</v>
      </c>
      <c r="I838">
        <f>IF($E838 = 0, ROUND($I838 =0,0),ROUND($E838/$H838,2))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9">
        <f>((($L838/60)/60)/24)+DATE(1970,1,1)</f>
        <v>40214.25</v>
      </c>
      <c r="O838" s="9">
        <f>((($M838/60)/60)/24)+DATE(1970,1,1)</f>
        <v>40225.25</v>
      </c>
      <c r="P838" t="b">
        <v>0</v>
      </c>
      <c r="Q838" t="b">
        <v>0</v>
      </c>
      <c r="R838" t="s">
        <v>60</v>
      </c>
      <c r="S838" t="str">
        <f>_xlfn.TEXTBEFORE(R838,"/")</f>
        <v>music</v>
      </c>
      <c r="T838" t="str">
        <f>_xlfn.TEXTAFTER(R838,"/")</f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$E839/$D839</f>
        <v>8.5288135593220336</v>
      </c>
      <c r="G839" t="s">
        <v>20</v>
      </c>
      <c r="H839">
        <v>1797</v>
      </c>
      <c r="I839">
        <f>IF($E839 = 0, ROUND($I839 =0,0),ROUND($E839/$H839,2))</f>
        <v>84.01</v>
      </c>
      <c r="J839" t="s">
        <v>21</v>
      </c>
      <c r="K839" t="s">
        <v>22</v>
      </c>
      <c r="L839">
        <v>1301202000</v>
      </c>
      <c r="M839">
        <v>1305867600</v>
      </c>
      <c r="N839" s="9">
        <f>((($L839/60)/60)/24)+DATE(1970,1,1)</f>
        <v>40629.208333333336</v>
      </c>
      <c r="O839" s="9">
        <f>((($M839/60)/60)/24)+DATE(1970,1,1)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_xlfn.TEXTBEFORE(R839,"/")</f>
        <v>music</v>
      </c>
      <c r="T839" t="str">
        <f>_xlfn.TEXTAFTER(R839,"/")</f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$E840/$D840</f>
        <v>1.3890625000000001</v>
      </c>
      <c r="G840" t="s">
        <v>20</v>
      </c>
      <c r="H840">
        <v>261</v>
      </c>
      <c r="I840">
        <f>IF($E840 = 0, ROUND($I840 =0,0),ROUND($E840/$H840,2))</f>
        <v>34.06</v>
      </c>
      <c r="J840" t="s">
        <v>21</v>
      </c>
      <c r="K840" t="s">
        <v>22</v>
      </c>
      <c r="L840">
        <v>1538024400</v>
      </c>
      <c r="M840">
        <v>1538802000</v>
      </c>
      <c r="N840" s="9">
        <f>((($L840/60)/60)/24)+DATE(1970,1,1)</f>
        <v>43370.208333333328</v>
      </c>
      <c r="O840" s="9">
        <f>((($M840/60)/60)/24)+DATE(1970,1,1)</f>
        <v>43379.208333333328</v>
      </c>
      <c r="P840" t="b">
        <v>0</v>
      </c>
      <c r="Q840" t="b">
        <v>0</v>
      </c>
      <c r="R840" t="s">
        <v>33</v>
      </c>
      <c r="S840" t="str">
        <f>_xlfn.TEXTBEFORE(R840,"/")</f>
        <v>theater</v>
      </c>
      <c r="T840" t="str">
        <f>_xlfn.TEXTAFTER(R840,"/")</f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$E841/$D841</f>
        <v>1.9018181818181819</v>
      </c>
      <c r="G841" t="s">
        <v>20</v>
      </c>
      <c r="H841">
        <v>157</v>
      </c>
      <c r="I841">
        <f>IF($E841 = 0, ROUND($I841 =0,0),ROUND($E841/$H841,2))</f>
        <v>93.27</v>
      </c>
      <c r="J841" t="s">
        <v>21</v>
      </c>
      <c r="K841" t="s">
        <v>22</v>
      </c>
      <c r="L841">
        <v>1395032400</v>
      </c>
      <c r="M841">
        <v>1398920400</v>
      </c>
      <c r="N841" s="9">
        <f>((($L841/60)/60)/24)+DATE(1970,1,1)</f>
        <v>41715.208333333336</v>
      </c>
      <c r="O841" s="9">
        <f>((($M841/60)/60)/24)+DATE(1970,1,1)</f>
        <v>41760.208333333336</v>
      </c>
      <c r="P841" t="b">
        <v>0</v>
      </c>
      <c r="Q841" t="b">
        <v>1</v>
      </c>
      <c r="R841" t="s">
        <v>42</v>
      </c>
      <c r="S841" t="str">
        <f>_xlfn.TEXTBEFORE(R841,"/")</f>
        <v>film &amp; video</v>
      </c>
      <c r="T841" t="str">
        <f>_xlfn.TEXTAFTER(R841,"/")</f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$E842/$D842</f>
        <v>1.0024333619948409</v>
      </c>
      <c r="G842" t="s">
        <v>20</v>
      </c>
      <c r="H842">
        <v>3533</v>
      </c>
      <c r="I842">
        <f>IF($E842 = 0, ROUND($I842 =0,0),ROUND($E842/$H842,2))</f>
        <v>33</v>
      </c>
      <c r="J842" t="s">
        <v>21</v>
      </c>
      <c r="K842" t="s">
        <v>22</v>
      </c>
      <c r="L842">
        <v>1405486800</v>
      </c>
      <c r="M842">
        <v>1405659600</v>
      </c>
      <c r="N842" s="9">
        <f>((($L842/60)/60)/24)+DATE(1970,1,1)</f>
        <v>41836.208333333336</v>
      </c>
      <c r="O842" s="9">
        <f>((($M842/60)/60)/24)+DATE(1970,1,1)</f>
        <v>41838.208333333336</v>
      </c>
      <c r="P842" t="b">
        <v>0</v>
      </c>
      <c r="Q842" t="b">
        <v>1</v>
      </c>
      <c r="R842" t="s">
        <v>33</v>
      </c>
      <c r="S842" t="str">
        <f>_xlfn.TEXTBEFORE(R842,"/")</f>
        <v>theater</v>
      </c>
      <c r="T842" t="str">
        <f>_xlfn.TEXTAFTER(R842,"/")</f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$E843/$D843</f>
        <v>1.4275824175824177</v>
      </c>
      <c r="G843" t="s">
        <v>20</v>
      </c>
      <c r="H843">
        <v>155</v>
      </c>
      <c r="I843">
        <f>IF($E843 = 0, ROUND($I843 =0,0),ROUND($E843/$H843,2))</f>
        <v>83.81</v>
      </c>
      <c r="J843" t="s">
        <v>21</v>
      </c>
      <c r="K843" t="s">
        <v>22</v>
      </c>
      <c r="L843">
        <v>1455861600</v>
      </c>
      <c r="M843">
        <v>1457244000</v>
      </c>
      <c r="N843" s="9">
        <f>((($L843/60)/60)/24)+DATE(1970,1,1)</f>
        <v>42419.25</v>
      </c>
      <c r="O843" s="9">
        <f>((($M843/60)/60)/24)+DATE(1970,1,1)</f>
        <v>42435.25</v>
      </c>
      <c r="P843" t="b">
        <v>0</v>
      </c>
      <c r="Q843" t="b">
        <v>0</v>
      </c>
      <c r="R843" t="s">
        <v>28</v>
      </c>
      <c r="S843" t="str">
        <f>_xlfn.TEXTBEFORE(R843,"/")</f>
        <v>technology</v>
      </c>
      <c r="T843" t="str">
        <f>_xlfn.TEXTAFTER(R843,"/")</f>
        <v>web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$E844/$D844</f>
        <v>5.6313333333333331</v>
      </c>
      <c r="G844" t="s">
        <v>20</v>
      </c>
      <c r="H844">
        <v>132</v>
      </c>
      <c r="I844">
        <f>IF($E844 = 0, ROUND($I844 =0,0),ROUND($E844/$H844,2))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9">
        <f>((($L844/60)/60)/24)+DATE(1970,1,1)</f>
        <v>43266.208333333328</v>
      </c>
      <c r="O844" s="9">
        <f>((($M844/60)/60)/24)+DATE(1970,1,1)</f>
        <v>43269.208333333328</v>
      </c>
      <c r="P844" t="b">
        <v>0</v>
      </c>
      <c r="Q844" t="b">
        <v>0</v>
      </c>
      <c r="R844" t="s">
        <v>65</v>
      </c>
      <c r="S844" t="str">
        <f>_xlfn.TEXTBEFORE(R844,"/")</f>
        <v>technology</v>
      </c>
      <c r="T844" t="str">
        <f>_xlfn.TEXTAFTER(R844,"/")</f>
        <v>wearables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$E845/$D845</f>
        <v>0.30715909090909088</v>
      </c>
      <c r="G845" t="s">
        <v>14</v>
      </c>
      <c r="H845">
        <v>33</v>
      </c>
      <c r="I845">
        <f>IF($E845 = 0, ROUND($I845 =0,0),ROUND($E845/$H845,2))</f>
        <v>81.91</v>
      </c>
      <c r="J845" t="s">
        <v>21</v>
      </c>
      <c r="K845" t="s">
        <v>22</v>
      </c>
      <c r="L845">
        <v>1535259600</v>
      </c>
      <c r="M845">
        <v>1535778000</v>
      </c>
      <c r="N845" s="9">
        <f>((($L845/60)/60)/24)+DATE(1970,1,1)</f>
        <v>43338.208333333328</v>
      </c>
      <c r="O845" s="9">
        <f>((($M845/60)/60)/24)+DATE(1970,1,1)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_xlfn.TEXTBEFORE(R845,"/")</f>
        <v>photography</v>
      </c>
      <c r="T845" t="str">
        <f>_xlfn.TEXTAFTER(R845,"/")</f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$E846/$D846</f>
        <v>0.99397727272727276</v>
      </c>
      <c r="G846" t="s">
        <v>74</v>
      </c>
      <c r="H846">
        <v>94</v>
      </c>
      <c r="I846">
        <f>IF($E846 = 0, ROUND($I846 =0,0),ROUND($E846/$H846,2))</f>
        <v>93.05</v>
      </c>
      <c r="J846" t="s">
        <v>21</v>
      </c>
      <c r="K846" t="s">
        <v>22</v>
      </c>
      <c r="L846">
        <v>1327212000</v>
      </c>
      <c r="M846">
        <v>1327471200</v>
      </c>
      <c r="N846" s="9">
        <f>((($L846/60)/60)/24)+DATE(1970,1,1)</f>
        <v>40930.25</v>
      </c>
      <c r="O846" s="9">
        <f>((($M846/60)/60)/24)+DATE(1970,1,1)</f>
        <v>40933.25</v>
      </c>
      <c r="P846" t="b">
        <v>0</v>
      </c>
      <c r="Q846" t="b">
        <v>0</v>
      </c>
      <c r="R846" t="s">
        <v>42</v>
      </c>
      <c r="S846" t="str">
        <f>_xlfn.TEXTBEFORE(R846,"/")</f>
        <v>film &amp; video</v>
      </c>
      <c r="T846" t="str">
        <f>_xlfn.TEXTAFTER(R846,"/")</f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$E847/$D847</f>
        <v>1.9754935622317598</v>
      </c>
      <c r="G847" t="s">
        <v>20</v>
      </c>
      <c r="H847">
        <v>1354</v>
      </c>
      <c r="I847">
        <f>IF($E847 = 0, ROUND($I847 =0,0),ROUND($E847/$H847,2))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9">
        <f>((($L847/60)/60)/24)+DATE(1970,1,1)</f>
        <v>43235.208333333328</v>
      </c>
      <c r="O847" s="9">
        <f>((($M847/60)/60)/24)+DATE(1970,1,1)</f>
        <v>43272.208333333328</v>
      </c>
      <c r="P847" t="b">
        <v>0</v>
      </c>
      <c r="Q847" t="b">
        <v>0</v>
      </c>
      <c r="R847" t="s">
        <v>28</v>
      </c>
      <c r="S847" t="str">
        <f>_xlfn.TEXTBEFORE(R847,"/")</f>
        <v>technology</v>
      </c>
      <c r="T847" t="str">
        <f>_xlfn.TEXTAFTER(R847,"/")</f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$E848/$D848</f>
        <v>5.085</v>
      </c>
      <c r="G848" t="s">
        <v>20</v>
      </c>
      <c r="H848">
        <v>48</v>
      </c>
      <c r="I848">
        <f>IF($E848 = 0, ROUND($I848 =0,0),ROUND($E848/$H848,2))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9">
        <f>((($L848/60)/60)/24)+DATE(1970,1,1)</f>
        <v>43302.208333333328</v>
      </c>
      <c r="O848" s="9">
        <f>((($M848/60)/60)/24)+DATE(1970,1,1)</f>
        <v>43338.208333333328</v>
      </c>
      <c r="P848" t="b">
        <v>1</v>
      </c>
      <c r="Q848" t="b">
        <v>1</v>
      </c>
      <c r="R848" t="s">
        <v>28</v>
      </c>
      <c r="S848" t="str">
        <f>_xlfn.TEXTBEFORE(R848,"/")</f>
        <v>technology</v>
      </c>
      <c r="T848" t="str">
        <f>_xlfn.TEXTAFTER(R848,"/")</f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$E849/$D849</f>
        <v>2.3774468085106384</v>
      </c>
      <c r="G849" t="s">
        <v>20</v>
      </c>
      <c r="H849">
        <v>110</v>
      </c>
      <c r="I849">
        <f>IF($E849 = 0, ROUND($I849 =0,0),ROUND($E849/$H849,2))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9">
        <f>((($L849/60)/60)/24)+DATE(1970,1,1)</f>
        <v>43107.25</v>
      </c>
      <c r="O849" s="9">
        <f>((($M849/60)/60)/24)+DATE(1970,1,1)</f>
        <v>43110.25</v>
      </c>
      <c r="P849" t="b">
        <v>0</v>
      </c>
      <c r="Q849" t="b">
        <v>0</v>
      </c>
      <c r="R849" t="s">
        <v>17</v>
      </c>
      <c r="S849" t="str">
        <f>_xlfn.TEXTBEFORE(R849,"/")</f>
        <v>food</v>
      </c>
      <c r="T849" t="str">
        <f>_xlfn.TEXTAFTER(R849,"/")</f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$E850/$D850</f>
        <v>3.3846875000000001</v>
      </c>
      <c r="G850" t="s">
        <v>20</v>
      </c>
      <c r="H850">
        <v>172</v>
      </c>
      <c r="I850">
        <f>IF($E850 = 0, ROUND($I850 =0,0),ROUND($E850/$H850,2))</f>
        <v>62.97</v>
      </c>
      <c r="J850" t="s">
        <v>21</v>
      </c>
      <c r="K850" t="s">
        <v>22</v>
      </c>
      <c r="L850">
        <v>1276318800</v>
      </c>
      <c r="M850">
        <v>1277096400</v>
      </c>
      <c r="N850" s="9">
        <f>((($L850/60)/60)/24)+DATE(1970,1,1)</f>
        <v>40341.208333333336</v>
      </c>
      <c r="O850" s="9">
        <f>((($M850/60)/60)/24)+DATE(1970,1,1)</f>
        <v>40350.208333333336</v>
      </c>
      <c r="P850" t="b">
        <v>0</v>
      </c>
      <c r="Q850" t="b">
        <v>0</v>
      </c>
      <c r="R850" t="s">
        <v>53</v>
      </c>
      <c r="S850" t="str">
        <f>_xlfn.TEXTBEFORE(R850,"/")</f>
        <v>film &amp; video</v>
      </c>
      <c r="T850" t="str">
        <f>_xlfn.TEXTAFTER(R850,"/")</f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$E851/$D851</f>
        <v>1.3308955223880596</v>
      </c>
      <c r="G851" t="s">
        <v>20</v>
      </c>
      <c r="H851">
        <v>307</v>
      </c>
      <c r="I851">
        <f>IF($E851 = 0, ROUND($I851 =0,0),ROUND($E851/$H851,2))</f>
        <v>29.05</v>
      </c>
      <c r="J851" t="s">
        <v>21</v>
      </c>
      <c r="K851" t="s">
        <v>22</v>
      </c>
      <c r="L851">
        <v>1328767200</v>
      </c>
      <c r="M851">
        <v>1329026400</v>
      </c>
      <c r="N851" s="9">
        <f>((($L851/60)/60)/24)+DATE(1970,1,1)</f>
        <v>40948.25</v>
      </c>
      <c r="O851" s="9">
        <f>((($M851/60)/60)/24)+DATE(1970,1,1)</f>
        <v>40951.25</v>
      </c>
      <c r="P851" t="b">
        <v>0</v>
      </c>
      <c r="Q851" t="b">
        <v>1</v>
      </c>
      <c r="R851" t="s">
        <v>60</v>
      </c>
      <c r="S851" t="str">
        <f>_xlfn.TEXTBEFORE(R851,"/")</f>
        <v>music</v>
      </c>
      <c r="T851" t="str">
        <f>_xlfn.TEXTAFTER(R851,"/")</f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$E852/$D852</f>
        <v>0.01</v>
      </c>
      <c r="G852" t="s">
        <v>14</v>
      </c>
      <c r="H852">
        <v>1</v>
      </c>
      <c r="I852">
        <f>IF($E852 = 0, ROUND($I852 =0,0),ROUND($E852/$H852,2))</f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((($L852/60)/60)/24)+DATE(1970,1,1)</f>
        <v>40866.25</v>
      </c>
      <c r="O852" s="9">
        <f>((($M852/60)/60)/24)+DATE(1970,1,1)</f>
        <v>40881.25</v>
      </c>
      <c r="P852" t="b">
        <v>1</v>
      </c>
      <c r="Q852" t="b">
        <v>0</v>
      </c>
      <c r="R852" t="s">
        <v>23</v>
      </c>
      <c r="S852" t="str">
        <f>_xlfn.TEXTBEFORE(R852,"/")</f>
        <v>music</v>
      </c>
      <c r="T852" t="str">
        <f>_xlfn.TEXTAFTER(R852,"/")</f>
        <v>rock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$E853/$D853</f>
        <v>2.0779999999999998</v>
      </c>
      <c r="G853" t="s">
        <v>20</v>
      </c>
      <c r="H853">
        <v>160</v>
      </c>
      <c r="I853">
        <f>IF($E853 = 0, ROUND($I853 =0,0),ROUND($E853/$H853,2))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9">
        <f>((($L853/60)/60)/24)+DATE(1970,1,1)</f>
        <v>41031.208333333336</v>
      </c>
      <c r="O853" s="9">
        <f>((($M853/60)/60)/24)+DATE(1970,1,1)</f>
        <v>41064.208333333336</v>
      </c>
      <c r="P853" t="b">
        <v>0</v>
      </c>
      <c r="Q853" t="b">
        <v>0</v>
      </c>
      <c r="R853" t="s">
        <v>50</v>
      </c>
      <c r="S853" t="str">
        <f>_xlfn.TEXTBEFORE(R853,"/")</f>
        <v>music</v>
      </c>
      <c r="T853" t="str">
        <f>_xlfn.TEXTAFTER(R853,"/")</f>
        <v>electric music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$E854/$D854</f>
        <v>0.51122448979591839</v>
      </c>
      <c r="G854" t="s">
        <v>14</v>
      </c>
      <c r="H854">
        <v>31</v>
      </c>
      <c r="I854">
        <f>IF($E854 = 0, ROUND($I854 =0,0),ROUND($E854/$H854,2))</f>
        <v>80.81</v>
      </c>
      <c r="J854" t="s">
        <v>21</v>
      </c>
      <c r="K854" t="s">
        <v>22</v>
      </c>
      <c r="L854">
        <v>1310792400</v>
      </c>
      <c r="M854">
        <v>1311656400</v>
      </c>
      <c r="N854" s="9">
        <f>((($L854/60)/60)/24)+DATE(1970,1,1)</f>
        <v>40740.208333333336</v>
      </c>
      <c r="O854" s="9">
        <f>((($M854/60)/60)/24)+DATE(1970,1,1)</f>
        <v>40750.208333333336</v>
      </c>
      <c r="P854" t="b">
        <v>0</v>
      </c>
      <c r="Q854" t="b">
        <v>1</v>
      </c>
      <c r="R854" t="s">
        <v>89</v>
      </c>
      <c r="S854" t="str">
        <f>_xlfn.TEXTBEFORE(R854,"/")</f>
        <v>games</v>
      </c>
      <c r="T854" t="str">
        <f>_xlfn.TEXTAFTER(R854,"/")</f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$E855/$D855</f>
        <v>6.5205847953216374</v>
      </c>
      <c r="G855" t="s">
        <v>20</v>
      </c>
      <c r="H855">
        <v>1467</v>
      </c>
      <c r="I855">
        <f>IF($E855 = 0, ROUND($I855 =0,0),ROUND($E855/$H855,2))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9">
        <f>((($L855/60)/60)/24)+DATE(1970,1,1)</f>
        <v>40714.208333333336</v>
      </c>
      <c r="O855" s="9">
        <f>((($M855/60)/60)/24)+DATE(1970,1,1)</f>
        <v>40719.208333333336</v>
      </c>
      <c r="P855" t="b">
        <v>0</v>
      </c>
      <c r="Q855" t="b">
        <v>1</v>
      </c>
      <c r="R855" t="s">
        <v>60</v>
      </c>
      <c r="S855" t="str">
        <f>_xlfn.TEXTBEFORE(R855,"/")</f>
        <v>music</v>
      </c>
      <c r="T855" t="str">
        <f>_xlfn.TEXTAFTER(R855,"/")</f>
        <v>indie rock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$E856/$D856</f>
        <v>1.1363099415204678</v>
      </c>
      <c r="G856" t="s">
        <v>20</v>
      </c>
      <c r="H856">
        <v>2662</v>
      </c>
      <c r="I856">
        <f>IF($E856 = 0, ROUND($I856 =0,0),ROUND($E856/$H856,2))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9">
        <f>((($L856/60)/60)/24)+DATE(1970,1,1)</f>
        <v>43787.25</v>
      </c>
      <c r="O856" s="9">
        <f>((($M856/60)/60)/24)+DATE(1970,1,1)</f>
        <v>43814.25</v>
      </c>
      <c r="P856" t="b">
        <v>0</v>
      </c>
      <c r="Q856" t="b">
        <v>0</v>
      </c>
      <c r="R856" t="s">
        <v>119</v>
      </c>
      <c r="S856" t="str">
        <f>_xlfn.TEXTBEFORE(R856,"/")</f>
        <v>publishing</v>
      </c>
      <c r="T856" t="str">
        <f>_xlfn.TEXTAFTER(R856,"/")</f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$E857/$D857</f>
        <v>1.0237606837606839</v>
      </c>
      <c r="G857" t="s">
        <v>20</v>
      </c>
      <c r="H857">
        <v>452</v>
      </c>
      <c r="I857">
        <f>IF($E857 = 0, ROUND($I857 =0,0),ROUND($E857/$H857,2))</f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((($L857/60)/60)/24)+DATE(1970,1,1)</f>
        <v>40712.208333333336</v>
      </c>
      <c r="O857" s="9">
        <f>((($M857/60)/60)/24)+DATE(1970,1,1)</f>
        <v>40743.208333333336</v>
      </c>
      <c r="P857" t="b">
        <v>0</v>
      </c>
      <c r="Q857" t="b">
        <v>0</v>
      </c>
      <c r="R857" t="s">
        <v>33</v>
      </c>
      <c r="S857" t="str">
        <f>_xlfn.TEXTBEFORE(R857,"/")</f>
        <v>theater</v>
      </c>
      <c r="T857" t="str">
        <f>_xlfn.TEXTAFTER(R857,"/")</f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$E858/$D858</f>
        <v>3.5658333333333334</v>
      </c>
      <c r="G858" t="s">
        <v>20</v>
      </c>
      <c r="H858">
        <v>158</v>
      </c>
      <c r="I858">
        <f>IF($E858 = 0, ROUND($I858 =0,0),ROUND($E858/$H858,2))</f>
        <v>54.16</v>
      </c>
      <c r="J858" t="s">
        <v>21</v>
      </c>
      <c r="K858" t="s">
        <v>22</v>
      </c>
      <c r="L858">
        <v>1335243600</v>
      </c>
      <c r="M858">
        <v>1336712400</v>
      </c>
      <c r="N858" s="9">
        <f>((($L858/60)/60)/24)+DATE(1970,1,1)</f>
        <v>41023.208333333336</v>
      </c>
      <c r="O858" s="9">
        <f>((($M858/60)/60)/24)+DATE(1970,1,1)</f>
        <v>41040.208333333336</v>
      </c>
      <c r="P858" t="b">
        <v>0</v>
      </c>
      <c r="Q858" t="b">
        <v>0</v>
      </c>
      <c r="R858" t="s">
        <v>17</v>
      </c>
      <c r="S858" t="str">
        <f>_xlfn.TEXTBEFORE(R858,"/")</f>
        <v>food</v>
      </c>
      <c r="T858" t="str">
        <f>_xlfn.TEXTAFTER(R858,"/")</f>
        <v>food trucks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$E859/$D859</f>
        <v>1.3986792452830188</v>
      </c>
      <c r="G859" t="s">
        <v>20</v>
      </c>
      <c r="H859">
        <v>225</v>
      </c>
      <c r="I859">
        <f>IF($E859 = 0, ROUND($I859 =0,0),ROUND($E859/$H859,2))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9">
        <f>((($L859/60)/60)/24)+DATE(1970,1,1)</f>
        <v>40944.25</v>
      </c>
      <c r="O859" s="9">
        <f>((($M859/60)/60)/24)+DATE(1970,1,1)</f>
        <v>40967.25</v>
      </c>
      <c r="P859" t="b">
        <v>1</v>
      </c>
      <c r="Q859" t="b">
        <v>0</v>
      </c>
      <c r="R859" t="s">
        <v>100</v>
      </c>
      <c r="S859" t="str">
        <f>_xlfn.TEXTBEFORE(R859,"/")</f>
        <v>film &amp; video</v>
      </c>
      <c r="T859" t="str">
        <f>_xlfn.TEXTAFTER(R859,"/")</f>
        <v>shorts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$E860/$D860</f>
        <v>0.69450000000000001</v>
      </c>
      <c r="G860" t="s">
        <v>14</v>
      </c>
      <c r="H860">
        <v>35</v>
      </c>
      <c r="I860">
        <f>IF($E860 = 0, ROUND($I860 =0,0),ROUND($E860/$H860,2))</f>
        <v>79.37</v>
      </c>
      <c r="J860" t="s">
        <v>21</v>
      </c>
      <c r="K860" t="s">
        <v>22</v>
      </c>
      <c r="L860">
        <v>1524286800</v>
      </c>
      <c r="M860">
        <v>1524891600</v>
      </c>
      <c r="N860" s="9">
        <f>((($L860/60)/60)/24)+DATE(1970,1,1)</f>
        <v>43211.208333333328</v>
      </c>
      <c r="O860" s="9">
        <f>((($M860/60)/60)/24)+DATE(1970,1,1)</f>
        <v>43218.208333333328</v>
      </c>
      <c r="P860" t="b">
        <v>1</v>
      </c>
      <c r="Q860" t="b">
        <v>0</v>
      </c>
      <c r="R860" t="s">
        <v>17</v>
      </c>
      <c r="S860" t="str">
        <f>_xlfn.TEXTBEFORE(R860,"/")</f>
        <v>food</v>
      </c>
      <c r="T860" t="str">
        <f>_xlfn.TEXTAFTER(R860,"/")</f>
        <v>food trucks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$E861/$D861</f>
        <v>0.35534246575342465</v>
      </c>
      <c r="G861" t="s">
        <v>14</v>
      </c>
      <c r="H861">
        <v>63</v>
      </c>
      <c r="I861">
        <f>IF($E861 = 0, ROUND($I861 =0,0),ROUND($E861/$H861,2))</f>
        <v>41.17</v>
      </c>
      <c r="J861" t="s">
        <v>21</v>
      </c>
      <c r="K861" t="s">
        <v>22</v>
      </c>
      <c r="L861">
        <v>1362117600</v>
      </c>
      <c r="M861">
        <v>1363669200</v>
      </c>
      <c r="N861" s="9">
        <f>((($L861/60)/60)/24)+DATE(1970,1,1)</f>
        <v>41334.25</v>
      </c>
      <c r="O861" s="9">
        <f>((($M861/60)/60)/24)+DATE(1970,1,1)</f>
        <v>41352.208333333336</v>
      </c>
      <c r="P861" t="b">
        <v>0</v>
      </c>
      <c r="Q861" t="b">
        <v>1</v>
      </c>
      <c r="R861" t="s">
        <v>33</v>
      </c>
      <c r="S861" t="str">
        <f>_xlfn.TEXTBEFORE(R861,"/")</f>
        <v>theater</v>
      </c>
      <c r="T861" t="str">
        <f>_xlfn.TEXTAFTER(R861,"/")</f>
        <v>plays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$E862/$D862</f>
        <v>2.5165000000000002</v>
      </c>
      <c r="G862" t="s">
        <v>20</v>
      </c>
      <c r="H862">
        <v>65</v>
      </c>
      <c r="I862">
        <f>IF($E862 = 0, ROUND($I862 =0,0),ROUND($E862/$H862,2))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9">
        <f>((($L862/60)/60)/24)+DATE(1970,1,1)</f>
        <v>43515.25</v>
      </c>
      <c r="O862" s="9">
        <f>((($M862/60)/60)/24)+DATE(1970,1,1)</f>
        <v>43525.25</v>
      </c>
      <c r="P862" t="b">
        <v>0</v>
      </c>
      <c r="Q862" t="b">
        <v>1</v>
      </c>
      <c r="R862" t="s">
        <v>65</v>
      </c>
      <c r="S862" t="str">
        <f>_xlfn.TEXTBEFORE(R862,"/")</f>
        <v>technology</v>
      </c>
      <c r="T862" t="str">
        <f>_xlfn.TEXTAFTER(R862,"/")</f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$E863/$D863</f>
        <v>1.0587500000000001</v>
      </c>
      <c r="G863" t="s">
        <v>20</v>
      </c>
      <c r="H863">
        <v>163</v>
      </c>
      <c r="I863">
        <f>IF($E863 = 0, ROUND($I863 =0,0),ROUND($E863/$H863,2))</f>
        <v>57.16</v>
      </c>
      <c r="J863" t="s">
        <v>21</v>
      </c>
      <c r="K863" t="s">
        <v>22</v>
      </c>
      <c r="L863">
        <v>1269147600</v>
      </c>
      <c r="M863">
        <v>1269838800</v>
      </c>
      <c r="N863" s="9">
        <f>((($L863/60)/60)/24)+DATE(1970,1,1)</f>
        <v>40258.208333333336</v>
      </c>
      <c r="O863" s="9">
        <f>((($M863/60)/60)/24)+DATE(1970,1,1)</f>
        <v>40266.208333333336</v>
      </c>
      <c r="P863" t="b">
        <v>0</v>
      </c>
      <c r="Q863" t="b">
        <v>0</v>
      </c>
      <c r="R863" t="s">
        <v>33</v>
      </c>
      <c r="S863" t="str">
        <f>_xlfn.TEXTBEFORE(R863,"/")</f>
        <v>theater</v>
      </c>
      <c r="T863" t="str">
        <f>_xlfn.TEXTAFTER(R863,"/")</f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$E864/$D864</f>
        <v>1.8742857142857143</v>
      </c>
      <c r="G864" t="s">
        <v>20</v>
      </c>
      <c r="H864">
        <v>85</v>
      </c>
      <c r="I864">
        <f>IF($E864 = 0, ROUND($I864 =0,0),ROUND($E864/$H864,2))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9">
        <f>((($L864/60)/60)/24)+DATE(1970,1,1)</f>
        <v>40756.208333333336</v>
      </c>
      <c r="O864" s="9">
        <f>((($M864/60)/60)/24)+DATE(1970,1,1)</f>
        <v>40760.208333333336</v>
      </c>
      <c r="P864" t="b">
        <v>0</v>
      </c>
      <c r="Q864" t="b">
        <v>0</v>
      </c>
      <c r="R864" t="s">
        <v>33</v>
      </c>
      <c r="S864" t="str">
        <f>_xlfn.TEXTBEFORE(R864,"/")</f>
        <v>theater</v>
      </c>
      <c r="T864" t="str">
        <f>_xlfn.TEXTAFTER(R864,"/")</f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$E865/$D865</f>
        <v>3.8678571428571429</v>
      </c>
      <c r="G865" t="s">
        <v>20</v>
      </c>
      <c r="H865">
        <v>217</v>
      </c>
      <c r="I865">
        <f>IF($E865 = 0, ROUND($I865 =0,0),ROUND($E865/$H865,2))</f>
        <v>24.95</v>
      </c>
      <c r="J865" t="s">
        <v>21</v>
      </c>
      <c r="K865" t="s">
        <v>22</v>
      </c>
      <c r="L865">
        <v>1434517200</v>
      </c>
      <c r="M865">
        <v>1436504400</v>
      </c>
      <c r="N865" s="9">
        <f>((($L865/60)/60)/24)+DATE(1970,1,1)</f>
        <v>42172.208333333328</v>
      </c>
      <c r="O865" s="9">
        <f>((($M865/60)/60)/24)+DATE(1970,1,1)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_xlfn.TEXTBEFORE(R865,"/")</f>
        <v>film &amp; video</v>
      </c>
      <c r="T865" t="str">
        <f>_xlfn.TEXTAFTER(R865,"/")</f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$E866/$D866</f>
        <v>3.4707142857142856</v>
      </c>
      <c r="G866" t="s">
        <v>20</v>
      </c>
      <c r="H866">
        <v>150</v>
      </c>
      <c r="I866">
        <f>IF($E866 = 0, ROUND($I866 =0,0),ROUND($E866/$H866,2))</f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((($L866/60)/60)/24)+DATE(1970,1,1)</f>
        <v>42601.208333333328</v>
      </c>
      <c r="O866" s="9">
        <f>((($M866/60)/60)/24)+DATE(1970,1,1)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_xlfn.TEXTBEFORE(R866,"/")</f>
        <v>film &amp; video</v>
      </c>
      <c r="T866" t="str">
        <f>_xlfn.TEXTAFTER(R866,"/")</f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$E867/$D867</f>
        <v>1.8582098765432098</v>
      </c>
      <c r="G867" t="s">
        <v>20</v>
      </c>
      <c r="H867">
        <v>3272</v>
      </c>
      <c r="I867">
        <f>IF($E867 = 0, ROUND($I867 =0,0),ROUND($E867/$H867,2))</f>
        <v>46</v>
      </c>
      <c r="J867" t="s">
        <v>21</v>
      </c>
      <c r="K867" t="s">
        <v>22</v>
      </c>
      <c r="L867">
        <v>1410757200</v>
      </c>
      <c r="M867">
        <v>1411534800</v>
      </c>
      <c r="N867" s="9">
        <f>((($L867/60)/60)/24)+DATE(1970,1,1)</f>
        <v>41897.208333333336</v>
      </c>
      <c r="O867" s="9">
        <f>((($M867/60)/60)/24)+DATE(1970,1,1)</f>
        <v>41906.208333333336</v>
      </c>
      <c r="P867" t="b">
        <v>0</v>
      </c>
      <c r="Q867" t="b">
        <v>0</v>
      </c>
      <c r="R867" t="s">
        <v>33</v>
      </c>
      <c r="S867" t="str">
        <f>_xlfn.TEXTBEFORE(R867,"/")</f>
        <v>theater</v>
      </c>
      <c r="T867" t="str">
        <f>_xlfn.TEXTAFTER(R867,"/")</f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$E868/$D868</f>
        <v>0.43241247264770238</v>
      </c>
      <c r="G868" t="s">
        <v>74</v>
      </c>
      <c r="H868">
        <v>898</v>
      </c>
      <c r="I868">
        <f>IF($E868 = 0, ROUND($I868 =0,0),ROUND($E868/$H868,2))</f>
        <v>88.02</v>
      </c>
      <c r="J868" t="s">
        <v>21</v>
      </c>
      <c r="K868" t="s">
        <v>22</v>
      </c>
      <c r="L868">
        <v>1304830800</v>
      </c>
      <c r="M868">
        <v>1304917200</v>
      </c>
      <c r="N868" s="9">
        <f>((($L868/60)/60)/24)+DATE(1970,1,1)</f>
        <v>40671.208333333336</v>
      </c>
      <c r="O868" s="9">
        <f>((($M868/60)/60)/24)+DATE(1970,1,1)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_xlfn.TEXTBEFORE(R868,"/")</f>
        <v>photography</v>
      </c>
      <c r="T868" t="str">
        <f>_xlfn.TEXTAFTER(R868,"/")</f>
        <v>photography books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$E869/$D869</f>
        <v>1.6243749999999999</v>
      </c>
      <c r="G869" t="s">
        <v>20</v>
      </c>
      <c r="H869">
        <v>300</v>
      </c>
      <c r="I869">
        <f>IF($E869 = 0, ROUND($I869 =0,0),ROUND($E869/$H869,2))</f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((($L869/60)/60)/24)+DATE(1970,1,1)</f>
        <v>43382.208333333328</v>
      </c>
      <c r="O869" s="9">
        <f>((($M869/60)/60)/24)+DATE(1970,1,1)</f>
        <v>43388.208333333328</v>
      </c>
      <c r="P869" t="b">
        <v>0</v>
      </c>
      <c r="Q869" t="b">
        <v>0</v>
      </c>
      <c r="R869" t="s">
        <v>17</v>
      </c>
      <c r="S869" t="str">
        <f>_xlfn.TEXTBEFORE(R869,"/")</f>
        <v>food</v>
      </c>
      <c r="T869" t="str">
        <f>_xlfn.TEXTAFTER(R869,"/")</f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$E870/$D870</f>
        <v>1.8484285714285715</v>
      </c>
      <c r="G870" t="s">
        <v>20</v>
      </c>
      <c r="H870">
        <v>126</v>
      </c>
      <c r="I870">
        <f>IF($E870 = 0, ROUND($I870 =0,0),ROUND($E870/$H870,2))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9">
        <f>((($L870/60)/60)/24)+DATE(1970,1,1)</f>
        <v>41559.208333333336</v>
      </c>
      <c r="O870" s="9">
        <f>((($M870/60)/60)/24)+DATE(1970,1,1)</f>
        <v>41570.208333333336</v>
      </c>
      <c r="P870" t="b">
        <v>0</v>
      </c>
      <c r="Q870" t="b">
        <v>0</v>
      </c>
      <c r="R870" t="s">
        <v>33</v>
      </c>
      <c r="S870" t="str">
        <f>_xlfn.TEXTBEFORE(R870,"/")</f>
        <v>theater</v>
      </c>
      <c r="T870" t="str">
        <f>_xlfn.TEXTAFTER(R870,"/")</f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$E871/$D871</f>
        <v>0.23703520691785052</v>
      </c>
      <c r="G871" t="s">
        <v>14</v>
      </c>
      <c r="H871">
        <v>526</v>
      </c>
      <c r="I871">
        <f>IF($E871 = 0, ROUND($I871 =0,0),ROUND($E871/$H871,2))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9">
        <f>((($L871/60)/60)/24)+DATE(1970,1,1)</f>
        <v>40350.208333333336</v>
      </c>
      <c r="O871" s="9">
        <f>((($M871/60)/60)/24)+DATE(1970,1,1)</f>
        <v>40364.208333333336</v>
      </c>
      <c r="P871" t="b">
        <v>0</v>
      </c>
      <c r="Q871" t="b">
        <v>0</v>
      </c>
      <c r="R871" t="s">
        <v>53</v>
      </c>
      <c r="S871" t="str">
        <f>_xlfn.TEXTBEFORE(R871,"/")</f>
        <v>film &amp; video</v>
      </c>
      <c r="T871" t="str">
        <f>_xlfn.TEXTAFTER(R871,"/")</f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$E872/$D872</f>
        <v>0.89870129870129867</v>
      </c>
      <c r="G872" t="s">
        <v>14</v>
      </c>
      <c r="H872">
        <v>121</v>
      </c>
      <c r="I872">
        <f>IF($E872 = 0, ROUND($I872 =0,0),ROUND($E872/$H872,2))</f>
        <v>57.19</v>
      </c>
      <c r="J872" t="s">
        <v>21</v>
      </c>
      <c r="K872" t="s">
        <v>22</v>
      </c>
      <c r="L872">
        <v>1440392400</v>
      </c>
      <c r="M872">
        <v>1442552400</v>
      </c>
      <c r="N872" s="9">
        <f>((($L872/60)/60)/24)+DATE(1970,1,1)</f>
        <v>42240.208333333328</v>
      </c>
      <c r="O872" s="9">
        <f>((($M872/60)/60)/24)+DATE(1970,1,1)</f>
        <v>42265.208333333328</v>
      </c>
      <c r="P872" t="b">
        <v>0</v>
      </c>
      <c r="Q872" t="b">
        <v>0</v>
      </c>
      <c r="R872" t="s">
        <v>33</v>
      </c>
      <c r="S872" t="str">
        <f>_xlfn.TEXTBEFORE(R872,"/")</f>
        <v>theater</v>
      </c>
      <c r="T872" t="str">
        <f>_xlfn.TEXTAFTER(R872,"/")</f>
        <v>plays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$E873/$D873</f>
        <v>2.7260419580419581</v>
      </c>
      <c r="G873" t="s">
        <v>20</v>
      </c>
      <c r="H873">
        <v>2320</v>
      </c>
      <c r="I873">
        <f>IF($E873 = 0, ROUND($I873 =0,0),ROUND($E873/$H873,2))</f>
        <v>84.01</v>
      </c>
      <c r="J873" t="s">
        <v>21</v>
      </c>
      <c r="K873" t="s">
        <v>22</v>
      </c>
      <c r="L873">
        <v>1509512400</v>
      </c>
      <c r="M873">
        <v>1511071200</v>
      </c>
      <c r="N873" s="9">
        <f>((($L873/60)/60)/24)+DATE(1970,1,1)</f>
        <v>43040.208333333328</v>
      </c>
      <c r="O873" s="9">
        <f>((($M873/60)/60)/24)+DATE(1970,1,1)</f>
        <v>43058.25</v>
      </c>
      <c r="P873" t="b">
        <v>0</v>
      </c>
      <c r="Q873" t="b">
        <v>1</v>
      </c>
      <c r="R873" t="s">
        <v>33</v>
      </c>
      <c r="S873" t="str">
        <f>_xlfn.TEXTBEFORE(R873,"/")</f>
        <v>theater</v>
      </c>
      <c r="T873" t="str">
        <f>_xlfn.TEXTAFTER(R873,"/")</f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$E874/$D874</f>
        <v>1.7004255319148935</v>
      </c>
      <c r="G874" t="s">
        <v>20</v>
      </c>
      <c r="H874">
        <v>81</v>
      </c>
      <c r="I874">
        <f>IF($E874 = 0, ROUND($I874 =0,0),ROUND($E874/$H874,2))</f>
        <v>98.67</v>
      </c>
      <c r="J874" t="s">
        <v>26</v>
      </c>
      <c r="K874" t="s">
        <v>27</v>
      </c>
      <c r="L874">
        <v>1535950800</v>
      </c>
      <c r="M874">
        <v>1536382800</v>
      </c>
      <c r="N874" s="9">
        <f>((($L874/60)/60)/24)+DATE(1970,1,1)</f>
        <v>43346.208333333328</v>
      </c>
      <c r="O874" s="9">
        <f>((($M874/60)/60)/24)+DATE(1970,1,1)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_xlfn.TEXTBEFORE(R874,"/")</f>
        <v>film &amp; video</v>
      </c>
      <c r="T874" t="str">
        <f>_xlfn.TEXTAFTER(R874,"/")</f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$E875/$D875</f>
        <v>1.8828503562945369</v>
      </c>
      <c r="G875" t="s">
        <v>20</v>
      </c>
      <c r="H875">
        <v>1887</v>
      </c>
      <c r="I875">
        <f>IF($E875 = 0, ROUND($I875 =0,0),ROUND($E875/$H875,2))</f>
        <v>42.01</v>
      </c>
      <c r="J875" t="s">
        <v>21</v>
      </c>
      <c r="K875" t="s">
        <v>22</v>
      </c>
      <c r="L875">
        <v>1389160800</v>
      </c>
      <c r="M875">
        <v>1389592800</v>
      </c>
      <c r="N875" s="9">
        <f>((($L875/60)/60)/24)+DATE(1970,1,1)</f>
        <v>41647.25</v>
      </c>
      <c r="O875" s="9">
        <f>((($M875/60)/60)/24)+DATE(1970,1,1)</f>
        <v>41652.25</v>
      </c>
      <c r="P875" t="b">
        <v>0</v>
      </c>
      <c r="Q875" t="b">
        <v>0</v>
      </c>
      <c r="R875" t="s">
        <v>122</v>
      </c>
      <c r="S875" t="str">
        <f>_xlfn.TEXTBEFORE(R875,"/")</f>
        <v>photography</v>
      </c>
      <c r="T875" t="str">
        <f>_xlfn.TEXTAFTER(R875,"/")</f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$E876/$D876</f>
        <v>3.4693532338308457</v>
      </c>
      <c r="G876" t="s">
        <v>20</v>
      </c>
      <c r="H876">
        <v>4358</v>
      </c>
      <c r="I876">
        <f>IF($E876 = 0, ROUND($I876 =0,0),ROUND($E876/$H876,2))</f>
        <v>32</v>
      </c>
      <c r="J876" t="s">
        <v>21</v>
      </c>
      <c r="K876" t="s">
        <v>22</v>
      </c>
      <c r="L876">
        <v>1271998800</v>
      </c>
      <c r="M876">
        <v>1275282000</v>
      </c>
      <c r="N876" s="9">
        <f>((($L876/60)/60)/24)+DATE(1970,1,1)</f>
        <v>40291.208333333336</v>
      </c>
      <c r="O876" s="9">
        <f>((($M876/60)/60)/24)+DATE(1970,1,1)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_xlfn.TEXTBEFORE(R876,"/")</f>
        <v>photography</v>
      </c>
      <c r="T876" t="str">
        <f>_xlfn.TEXTAFTER(R876,"/")</f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$E877/$D877</f>
        <v>0.6917721518987342</v>
      </c>
      <c r="G877" t="s">
        <v>14</v>
      </c>
      <c r="H877">
        <v>67</v>
      </c>
      <c r="I877">
        <f>IF($E877 = 0, ROUND($I877 =0,0),ROUND($E877/$H877,2))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9">
        <f>((($L877/60)/60)/24)+DATE(1970,1,1)</f>
        <v>40556.25</v>
      </c>
      <c r="O877" s="9">
        <f>((($M877/60)/60)/24)+DATE(1970,1,1)</f>
        <v>40557.25</v>
      </c>
      <c r="P877" t="b">
        <v>0</v>
      </c>
      <c r="Q877" t="b">
        <v>0</v>
      </c>
      <c r="R877" t="s">
        <v>23</v>
      </c>
      <c r="S877" t="str">
        <f>_xlfn.TEXTBEFORE(R877,"/")</f>
        <v>music</v>
      </c>
      <c r="T877" t="str">
        <f>_xlfn.TEXTAFTER(R877,"/")</f>
        <v>rock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$E878/$D878</f>
        <v>0.25433734939759034</v>
      </c>
      <c r="G878" t="s">
        <v>14</v>
      </c>
      <c r="H878">
        <v>57</v>
      </c>
      <c r="I878">
        <f>IF($E878 = 0, ROUND($I878 =0,0),ROUND($E878/$H878,2))</f>
        <v>37.04</v>
      </c>
      <c r="J878" t="s">
        <v>15</v>
      </c>
      <c r="K878" t="s">
        <v>16</v>
      </c>
      <c r="L878">
        <v>1559970000</v>
      </c>
      <c r="M878">
        <v>1562043600</v>
      </c>
      <c r="N878" s="9">
        <f>((($L878/60)/60)/24)+DATE(1970,1,1)</f>
        <v>43624.208333333328</v>
      </c>
      <c r="O878" s="9">
        <f>((($M878/60)/60)/24)+DATE(1970,1,1)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_xlfn.TEXTBEFORE(R878,"/")</f>
        <v>photography</v>
      </c>
      <c r="T878" t="str">
        <f>_xlfn.TEXTAFTER(R878,"/")</f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$E879/$D879</f>
        <v>0.77400977995110021</v>
      </c>
      <c r="G879" t="s">
        <v>14</v>
      </c>
      <c r="H879">
        <v>1229</v>
      </c>
      <c r="I879">
        <f>IF($E879 = 0, ROUND($I879 =0,0),ROUND($E879/$H879,2))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9">
        <f>((($L879/60)/60)/24)+DATE(1970,1,1)</f>
        <v>42577.208333333328</v>
      </c>
      <c r="O879" s="9">
        <f>((($M879/60)/60)/24)+DATE(1970,1,1)</f>
        <v>42578.208333333328</v>
      </c>
      <c r="P879" t="b">
        <v>0</v>
      </c>
      <c r="Q879" t="b">
        <v>0</v>
      </c>
      <c r="R879" t="s">
        <v>17</v>
      </c>
      <c r="S879" t="str">
        <f>_xlfn.TEXTBEFORE(R879,"/")</f>
        <v>food</v>
      </c>
      <c r="T879" t="str">
        <f>_xlfn.TEXTAFTER(R879,"/")</f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$E880/$D880</f>
        <v>0.37481481481481482</v>
      </c>
      <c r="G880" t="s">
        <v>14</v>
      </c>
      <c r="H880">
        <v>12</v>
      </c>
      <c r="I880">
        <f>IF($E880 = 0, ROUND($I880 =0,0),ROUND($E880/$H880,2))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9">
        <f>((($L880/60)/60)/24)+DATE(1970,1,1)</f>
        <v>43845.25</v>
      </c>
      <c r="O880" s="9">
        <f>((($M880/60)/60)/24)+DATE(1970,1,1)</f>
        <v>43869.25</v>
      </c>
      <c r="P880" t="b">
        <v>0</v>
      </c>
      <c r="Q880" t="b">
        <v>0</v>
      </c>
      <c r="R880" t="s">
        <v>148</v>
      </c>
      <c r="S880" t="str">
        <f>_xlfn.TEXTBEFORE(R880,"/")</f>
        <v>music</v>
      </c>
      <c r="T880" t="str">
        <f>_xlfn.TEXTAFTER(R880,"/")</f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$E881/$D881</f>
        <v>5.4379999999999997</v>
      </c>
      <c r="G881" t="s">
        <v>20</v>
      </c>
      <c r="H881">
        <v>53</v>
      </c>
      <c r="I881">
        <f>IF($E881 = 0, ROUND($I881 =0,0),ROUND($E881/$H881,2))</f>
        <v>102.6</v>
      </c>
      <c r="J881" t="s">
        <v>21</v>
      </c>
      <c r="K881" t="s">
        <v>22</v>
      </c>
      <c r="L881">
        <v>1487743200</v>
      </c>
      <c r="M881">
        <v>1488520800</v>
      </c>
      <c r="N881" s="9">
        <f>((($L881/60)/60)/24)+DATE(1970,1,1)</f>
        <v>42788.25</v>
      </c>
      <c r="O881" s="9">
        <f>((($M881/60)/60)/24)+DATE(1970,1,1)</f>
        <v>42797.25</v>
      </c>
      <c r="P881" t="b">
        <v>0</v>
      </c>
      <c r="Q881" t="b">
        <v>0</v>
      </c>
      <c r="R881" t="s">
        <v>68</v>
      </c>
      <c r="S881" t="str">
        <f>_xlfn.TEXTBEFORE(R881,"/")</f>
        <v>publishing</v>
      </c>
      <c r="T881" t="str">
        <f>_xlfn.TEXTAFTER(R881,"/")</f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$E882/$D882</f>
        <v>2.2852189349112426</v>
      </c>
      <c r="G882" t="s">
        <v>20</v>
      </c>
      <c r="H882">
        <v>2414</v>
      </c>
      <c r="I882">
        <f>IF($E882 = 0, ROUND($I882 =0,0),ROUND($E882/$H882,2))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9">
        <f>((($L882/60)/60)/24)+DATE(1970,1,1)</f>
        <v>43667.208333333328</v>
      </c>
      <c r="O882" s="9">
        <f>((($M882/60)/60)/24)+DATE(1970,1,1)</f>
        <v>43669.208333333328</v>
      </c>
      <c r="P882" t="b">
        <v>0</v>
      </c>
      <c r="Q882" t="b">
        <v>0</v>
      </c>
      <c r="R882" t="s">
        <v>50</v>
      </c>
      <c r="S882" t="str">
        <f>_xlfn.TEXTBEFORE(R882,"/")</f>
        <v>music</v>
      </c>
      <c r="T882" t="str">
        <f>_xlfn.TEXTAFTER(R882,"/")</f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$E883/$D883</f>
        <v>0.38948339483394834</v>
      </c>
      <c r="G883" t="s">
        <v>14</v>
      </c>
      <c r="H883">
        <v>452</v>
      </c>
      <c r="I883">
        <f>IF($E883 = 0, ROUND($I883 =0,0),ROUND($E883/$H883,2))</f>
        <v>70.06</v>
      </c>
      <c r="J883" t="s">
        <v>21</v>
      </c>
      <c r="K883" t="s">
        <v>22</v>
      </c>
      <c r="L883">
        <v>1436418000</v>
      </c>
      <c r="M883">
        <v>1438923600</v>
      </c>
      <c r="N883" s="9">
        <f>((($L883/60)/60)/24)+DATE(1970,1,1)</f>
        <v>42194.208333333328</v>
      </c>
      <c r="O883" s="9">
        <f>((($M883/60)/60)/24)+DATE(1970,1,1)</f>
        <v>42223.208333333328</v>
      </c>
      <c r="P883" t="b">
        <v>0</v>
      </c>
      <c r="Q883" t="b">
        <v>1</v>
      </c>
      <c r="R883" t="s">
        <v>33</v>
      </c>
      <c r="S883" t="str">
        <f>_xlfn.TEXTBEFORE(R883,"/")</f>
        <v>theater</v>
      </c>
      <c r="T883" t="str">
        <f>_xlfn.TEXTAFTER(R883,"/")</f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$E884/$D884</f>
        <v>3.7</v>
      </c>
      <c r="G884" t="s">
        <v>20</v>
      </c>
      <c r="H884">
        <v>80</v>
      </c>
      <c r="I884">
        <f>IF($E884 = 0, ROUND($I884 =0,0),ROUND($E884/$H884,2))</f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((($L884/60)/60)/24)+DATE(1970,1,1)</f>
        <v>42025.25</v>
      </c>
      <c r="O884" s="9">
        <f>((($M884/60)/60)/24)+DATE(1970,1,1)</f>
        <v>42029.25</v>
      </c>
      <c r="P884" t="b">
        <v>0</v>
      </c>
      <c r="Q884" t="b">
        <v>0</v>
      </c>
      <c r="R884" t="s">
        <v>33</v>
      </c>
      <c r="S884" t="str">
        <f>_xlfn.TEXTBEFORE(R884,"/")</f>
        <v>theater</v>
      </c>
      <c r="T884" t="str">
        <f>_xlfn.TEXTAFTER(R884,"/")</f>
        <v>plays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$E885/$D885</f>
        <v>2.3791176470588233</v>
      </c>
      <c r="G885" t="s">
        <v>20</v>
      </c>
      <c r="H885">
        <v>193</v>
      </c>
      <c r="I885">
        <f>IF($E885 = 0, ROUND($I885 =0,0),ROUND($E885/$H885,2))</f>
        <v>41.91</v>
      </c>
      <c r="J885" t="s">
        <v>21</v>
      </c>
      <c r="K885" t="s">
        <v>22</v>
      </c>
      <c r="L885">
        <v>1274763600</v>
      </c>
      <c r="M885">
        <v>1277874000</v>
      </c>
      <c r="N885" s="9">
        <f>((($L885/60)/60)/24)+DATE(1970,1,1)</f>
        <v>40323.208333333336</v>
      </c>
      <c r="O885" s="9">
        <f>((($M885/60)/60)/24)+DATE(1970,1,1)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_xlfn.TEXTBEFORE(R885,"/")</f>
        <v>film &amp; video</v>
      </c>
      <c r="T885" t="str">
        <f>_xlfn.TEXTAFTER(R885,"/")</f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$E886/$D886</f>
        <v>0.64036299765807958</v>
      </c>
      <c r="G886" t="s">
        <v>14</v>
      </c>
      <c r="H886">
        <v>1886</v>
      </c>
      <c r="I886">
        <f>IF($E886 = 0, ROUND($I886 =0,0),ROUND($E886/$H886,2))</f>
        <v>57.99</v>
      </c>
      <c r="J886" t="s">
        <v>21</v>
      </c>
      <c r="K886" t="s">
        <v>22</v>
      </c>
      <c r="L886">
        <v>1399179600</v>
      </c>
      <c r="M886">
        <v>1399352400</v>
      </c>
      <c r="N886" s="9">
        <f>((($L886/60)/60)/24)+DATE(1970,1,1)</f>
        <v>41763.208333333336</v>
      </c>
      <c r="O886" s="9">
        <f>((($M886/60)/60)/24)+DATE(1970,1,1)</f>
        <v>41765.208333333336</v>
      </c>
      <c r="P886" t="b">
        <v>0</v>
      </c>
      <c r="Q886" t="b">
        <v>1</v>
      </c>
      <c r="R886" t="s">
        <v>33</v>
      </c>
      <c r="S886" t="str">
        <f>_xlfn.TEXTBEFORE(R886,"/")</f>
        <v>theater</v>
      </c>
      <c r="T886" t="str">
        <f>_xlfn.TEXTAFTER(R886,"/")</f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$E887/$D887</f>
        <v>1.1827777777777777</v>
      </c>
      <c r="G887" t="s">
        <v>20</v>
      </c>
      <c r="H887">
        <v>52</v>
      </c>
      <c r="I887">
        <f>IF($E887 = 0, ROUND($I887 =0,0),ROUND($E887/$H887,2))</f>
        <v>40.94</v>
      </c>
      <c r="J887" t="s">
        <v>21</v>
      </c>
      <c r="K887" t="s">
        <v>22</v>
      </c>
      <c r="L887">
        <v>1275800400</v>
      </c>
      <c r="M887">
        <v>1279083600</v>
      </c>
      <c r="N887" s="9">
        <f>((($L887/60)/60)/24)+DATE(1970,1,1)</f>
        <v>40335.208333333336</v>
      </c>
      <c r="O887" s="9">
        <f>((($M887/60)/60)/24)+DATE(1970,1,1)</f>
        <v>40373.208333333336</v>
      </c>
      <c r="P887" t="b">
        <v>0</v>
      </c>
      <c r="Q887" t="b">
        <v>0</v>
      </c>
      <c r="R887" t="s">
        <v>33</v>
      </c>
      <c r="S887" t="str">
        <f>_xlfn.TEXTBEFORE(R887,"/")</f>
        <v>theater</v>
      </c>
      <c r="T887" t="str">
        <f>_xlfn.TEXTAFTER(R887,"/")</f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$E888/$D888</f>
        <v>0.84824037184594958</v>
      </c>
      <c r="G888" t="s">
        <v>14</v>
      </c>
      <c r="H888">
        <v>1825</v>
      </c>
      <c r="I888">
        <f>IF($E888 = 0, ROUND($I888 =0,0),ROUND($E888/$H888,2))</f>
        <v>70</v>
      </c>
      <c r="J888" t="s">
        <v>21</v>
      </c>
      <c r="K888" t="s">
        <v>22</v>
      </c>
      <c r="L888">
        <v>1282798800</v>
      </c>
      <c r="M888">
        <v>1284354000</v>
      </c>
      <c r="N888" s="9">
        <f>((($L888/60)/60)/24)+DATE(1970,1,1)</f>
        <v>40416.208333333336</v>
      </c>
      <c r="O888" s="9">
        <f>((($M888/60)/60)/24)+DATE(1970,1,1)</f>
        <v>40434.208333333336</v>
      </c>
      <c r="P888" t="b">
        <v>0</v>
      </c>
      <c r="Q888" t="b">
        <v>0</v>
      </c>
      <c r="R888" t="s">
        <v>60</v>
      </c>
      <c r="S888" t="str">
        <f>_xlfn.TEXTBEFORE(R888,"/")</f>
        <v>music</v>
      </c>
      <c r="T888" t="str">
        <f>_xlfn.TEXTAFTER(R888,"/")</f>
        <v>indie rock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$E889/$D889</f>
        <v>0.29346153846153844</v>
      </c>
      <c r="G889" t="s">
        <v>14</v>
      </c>
      <c r="H889">
        <v>31</v>
      </c>
      <c r="I889">
        <f>IF($E889 = 0, ROUND($I889 =0,0),ROUND($E889/$H889,2))</f>
        <v>73.84</v>
      </c>
      <c r="J889" t="s">
        <v>21</v>
      </c>
      <c r="K889" t="s">
        <v>22</v>
      </c>
      <c r="L889">
        <v>1437109200</v>
      </c>
      <c r="M889">
        <v>1441170000</v>
      </c>
      <c r="N889" s="9">
        <f>((($L889/60)/60)/24)+DATE(1970,1,1)</f>
        <v>42202.208333333328</v>
      </c>
      <c r="O889" s="9">
        <f>((($M889/60)/60)/24)+DATE(1970,1,1)</f>
        <v>42249.208333333328</v>
      </c>
      <c r="P889" t="b">
        <v>0</v>
      </c>
      <c r="Q889" t="b">
        <v>1</v>
      </c>
      <c r="R889" t="s">
        <v>33</v>
      </c>
      <c r="S889" t="str">
        <f>_xlfn.TEXTBEFORE(R889,"/")</f>
        <v>theater</v>
      </c>
      <c r="T889" t="str">
        <f>_xlfn.TEXTAFTER(R889,"/")</f>
        <v>plays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$E890/$D890</f>
        <v>2.0989655172413793</v>
      </c>
      <c r="G890" t="s">
        <v>20</v>
      </c>
      <c r="H890">
        <v>290</v>
      </c>
      <c r="I890">
        <f>IF($E890 = 0, ROUND($I890 =0,0),ROUND($E890/$H890,2))</f>
        <v>41.98</v>
      </c>
      <c r="J890" t="s">
        <v>21</v>
      </c>
      <c r="K890" t="s">
        <v>22</v>
      </c>
      <c r="L890">
        <v>1491886800</v>
      </c>
      <c r="M890">
        <v>1493528400</v>
      </c>
      <c r="N890" s="9">
        <f>((($L890/60)/60)/24)+DATE(1970,1,1)</f>
        <v>42836.208333333328</v>
      </c>
      <c r="O890" s="9">
        <f>((($M890/60)/60)/24)+DATE(1970,1,1)</f>
        <v>42855.208333333328</v>
      </c>
      <c r="P890" t="b">
        <v>0</v>
      </c>
      <c r="Q890" t="b">
        <v>0</v>
      </c>
      <c r="R890" t="s">
        <v>33</v>
      </c>
      <c r="S890" t="str">
        <f>_xlfn.TEXTBEFORE(R890,"/")</f>
        <v>theater</v>
      </c>
      <c r="T890" t="str">
        <f>_xlfn.TEXTAFTER(R890,"/")</f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$E891/$D891</f>
        <v>1.697857142857143</v>
      </c>
      <c r="G891" t="s">
        <v>20</v>
      </c>
      <c r="H891">
        <v>122</v>
      </c>
      <c r="I891">
        <f>IF($E891 = 0, ROUND($I891 =0,0),ROUND($E891/$H891,2))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9">
        <f>((($L891/60)/60)/24)+DATE(1970,1,1)</f>
        <v>41710.208333333336</v>
      </c>
      <c r="O891" s="9">
        <f>((($M891/60)/60)/24)+DATE(1970,1,1)</f>
        <v>41717.208333333336</v>
      </c>
      <c r="P891" t="b">
        <v>0</v>
      </c>
      <c r="Q891" t="b">
        <v>1</v>
      </c>
      <c r="R891" t="s">
        <v>50</v>
      </c>
      <c r="S891" t="str">
        <f>_xlfn.TEXTBEFORE(R891,"/")</f>
        <v>music</v>
      </c>
      <c r="T891" t="str">
        <f>_xlfn.TEXTAFTER(R891,"/")</f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$E892/$D892</f>
        <v>1.1595907738095239</v>
      </c>
      <c r="G892" t="s">
        <v>20</v>
      </c>
      <c r="H892">
        <v>1470</v>
      </c>
      <c r="I892">
        <f>IF($E892 = 0, ROUND($I892 =0,0),ROUND($E892/$H892,2))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9">
        <f>((($L892/60)/60)/24)+DATE(1970,1,1)</f>
        <v>43640.208333333328</v>
      </c>
      <c r="O892" s="9">
        <f>((($M892/60)/60)/24)+DATE(1970,1,1)</f>
        <v>43641.208333333328</v>
      </c>
      <c r="P892" t="b">
        <v>0</v>
      </c>
      <c r="Q892" t="b">
        <v>0</v>
      </c>
      <c r="R892" t="s">
        <v>60</v>
      </c>
      <c r="S892" t="str">
        <f>_xlfn.TEXTBEFORE(R892,"/")</f>
        <v>music</v>
      </c>
      <c r="T892" t="str">
        <f>_xlfn.TEXTAFTER(R892,"/")</f>
        <v>indie rock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$E893/$D893</f>
        <v>2.5859999999999999</v>
      </c>
      <c r="G893" t="s">
        <v>20</v>
      </c>
      <c r="H893">
        <v>165</v>
      </c>
      <c r="I893">
        <f>IF($E893 = 0, ROUND($I893 =0,0),ROUND($E893/$H893,2))</f>
        <v>47.02</v>
      </c>
      <c r="J893" t="s">
        <v>15</v>
      </c>
      <c r="K893" t="s">
        <v>16</v>
      </c>
      <c r="L893">
        <v>1322892000</v>
      </c>
      <c r="M893">
        <v>1326693600</v>
      </c>
      <c r="N893" s="9">
        <f>((($L893/60)/60)/24)+DATE(1970,1,1)</f>
        <v>40880.25</v>
      </c>
      <c r="O893" s="9">
        <f>((($M893/60)/60)/24)+DATE(1970,1,1)</f>
        <v>40924.25</v>
      </c>
      <c r="P893" t="b">
        <v>0</v>
      </c>
      <c r="Q893" t="b">
        <v>0</v>
      </c>
      <c r="R893" t="s">
        <v>42</v>
      </c>
      <c r="S893" t="str">
        <f>_xlfn.TEXTBEFORE(R893,"/")</f>
        <v>film &amp; video</v>
      </c>
      <c r="T893" t="str">
        <f>_xlfn.TEXTAFTER(R893,"/")</f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$E894/$D894</f>
        <v>2.3058333333333332</v>
      </c>
      <c r="G894" t="s">
        <v>20</v>
      </c>
      <c r="H894">
        <v>182</v>
      </c>
      <c r="I894">
        <f>IF($E894 = 0, ROUND($I894 =0,0),ROUND($E894/$H894,2))</f>
        <v>76.02</v>
      </c>
      <c r="J894" t="s">
        <v>21</v>
      </c>
      <c r="K894" t="s">
        <v>22</v>
      </c>
      <c r="L894">
        <v>1274418000</v>
      </c>
      <c r="M894">
        <v>1277960400</v>
      </c>
      <c r="N894" s="9">
        <f>((($L894/60)/60)/24)+DATE(1970,1,1)</f>
        <v>40319.208333333336</v>
      </c>
      <c r="O894" s="9">
        <f>((($M894/60)/60)/24)+DATE(1970,1,1)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_xlfn.TEXTBEFORE(R894,"/")</f>
        <v>publishing</v>
      </c>
      <c r="T894" t="str">
        <f>_xlfn.TEXTAFTER(R894,"/")</f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$E895/$D895</f>
        <v>1.2821428571428573</v>
      </c>
      <c r="G895" t="s">
        <v>20</v>
      </c>
      <c r="H895">
        <v>199</v>
      </c>
      <c r="I895">
        <f>IF($E895 = 0, ROUND($I895 =0,0),ROUND($E895/$H895,2))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9">
        <f>((($L895/60)/60)/24)+DATE(1970,1,1)</f>
        <v>42170.208333333328</v>
      </c>
      <c r="O895" s="9">
        <f>((($M895/60)/60)/24)+DATE(1970,1,1)</f>
        <v>42174.208333333328</v>
      </c>
      <c r="P895" t="b">
        <v>0</v>
      </c>
      <c r="Q895" t="b">
        <v>1</v>
      </c>
      <c r="R895" t="s">
        <v>42</v>
      </c>
      <c r="S895" t="str">
        <f>_xlfn.TEXTBEFORE(R895,"/")</f>
        <v>film &amp; video</v>
      </c>
      <c r="T895" t="str">
        <f>_xlfn.TEXTAFTER(R895,"/")</f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$E896/$D896</f>
        <v>1.8870588235294117</v>
      </c>
      <c r="G896" t="s">
        <v>20</v>
      </c>
      <c r="H896">
        <v>56</v>
      </c>
      <c r="I896">
        <f>IF($E896 = 0, ROUND($I896 =0,0),ROUND($E896/$H896,2))</f>
        <v>57.29</v>
      </c>
      <c r="J896" t="s">
        <v>40</v>
      </c>
      <c r="K896" t="s">
        <v>41</v>
      </c>
      <c r="L896">
        <v>1373518800</v>
      </c>
      <c r="M896">
        <v>1376110800</v>
      </c>
      <c r="N896" s="9">
        <f>((($L896/60)/60)/24)+DATE(1970,1,1)</f>
        <v>41466.208333333336</v>
      </c>
      <c r="O896" s="9">
        <f>((($M896/60)/60)/24)+DATE(1970,1,1)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_xlfn.TEXTBEFORE(R896,"/")</f>
        <v>film &amp; video</v>
      </c>
      <c r="T896" t="str">
        <f>_xlfn.TEXTAFTER(R896,"/")</f>
        <v>television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$E897/$D897</f>
        <v>6.9511889862327911E-2</v>
      </c>
      <c r="G897" t="s">
        <v>14</v>
      </c>
      <c r="H897">
        <v>107</v>
      </c>
      <c r="I897">
        <f>IF($E897 = 0, ROUND($I897 =0,0),ROUND($E897/$H897,2))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9">
        <f>((($L897/60)/60)/24)+DATE(1970,1,1)</f>
        <v>43134.25</v>
      </c>
      <c r="O897" s="9">
        <f>((($M897/60)/60)/24)+DATE(1970,1,1)</f>
        <v>43143.25</v>
      </c>
      <c r="P897" t="b">
        <v>0</v>
      </c>
      <c r="Q897" t="b">
        <v>0</v>
      </c>
      <c r="R897" t="s">
        <v>33</v>
      </c>
      <c r="S897" t="str">
        <f>_xlfn.TEXTBEFORE(R897,"/")</f>
        <v>theater</v>
      </c>
      <c r="T897" t="str">
        <f>_xlfn.TEXTAFTER(R897,"/")</f>
        <v>plays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$E898/$D898</f>
        <v>7.7443434343434348</v>
      </c>
      <c r="G898" t="s">
        <v>20</v>
      </c>
      <c r="H898">
        <v>1460</v>
      </c>
      <c r="I898">
        <f>IF($E898 = 0, ROUND($I898 =0,0),ROUND($E898/$H898,2))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9">
        <f>((($L898/60)/60)/24)+DATE(1970,1,1)</f>
        <v>40738.208333333336</v>
      </c>
      <c r="O898" s="9">
        <f>((($M898/60)/60)/24)+DATE(1970,1,1)</f>
        <v>40741.208333333336</v>
      </c>
      <c r="P898" t="b">
        <v>0</v>
      </c>
      <c r="Q898" t="b">
        <v>1</v>
      </c>
      <c r="R898" t="s">
        <v>17</v>
      </c>
      <c r="S898" t="str">
        <f>_xlfn.TEXTBEFORE(R898,"/")</f>
        <v>food</v>
      </c>
      <c r="T898" t="str">
        <f>_xlfn.TEXTAFTER(R898,"/")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$E899/$D899</f>
        <v>0.27693181818181817</v>
      </c>
      <c r="G899" t="s">
        <v>14</v>
      </c>
      <c r="H899">
        <v>27</v>
      </c>
      <c r="I899">
        <f>IF($E899 = 0, ROUND($I899 =0,0),ROUND($E899/$H899,2))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9">
        <f>((($L899/60)/60)/24)+DATE(1970,1,1)</f>
        <v>43583.208333333328</v>
      </c>
      <c r="O899" s="9">
        <f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>_xlfn.TEXTBEFORE(R899,"/")</f>
        <v>theater</v>
      </c>
      <c r="T899" t="str">
        <f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$E900/$D900</f>
        <v>0.52479620323841425</v>
      </c>
      <c r="G900" t="s">
        <v>14</v>
      </c>
      <c r="H900">
        <v>1221</v>
      </c>
      <c r="I900">
        <f>IF($E900 = 0, ROUND($I900 =0,0),ROUND($E900/$H900,2))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9">
        <f>((($L900/60)/60)/24)+DATE(1970,1,1)</f>
        <v>43815.25</v>
      </c>
      <c r="O900" s="9">
        <f>((($M900/60)/60)/24)+DATE(1970,1,1)</f>
        <v>43821.25</v>
      </c>
      <c r="P900" t="b">
        <v>0</v>
      </c>
      <c r="Q900" t="b">
        <v>0</v>
      </c>
      <c r="R900" t="s">
        <v>42</v>
      </c>
      <c r="S900" t="str">
        <f>_xlfn.TEXTBEFORE(R900,"/")</f>
        <v>film &amp; video</v>
      </c>
      <c r="T900" t="str">
        <f>_xlfn.TEXTAFTER(R900,"/")</f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$E901/$D901</f>
        <v>4.0709677419354842</v>
      </c>
      <c r="G901" t="s">
        <v>20</v>
      </c>
      <c r="H901">
        <v>123</v>
      </c>
      <c r="I901">
        <f>IF($E901 = 0, ROUND($I901 =0,0),ROUND($E901/$H901,2))</f>
        <v>102.6</v>
      </c>
      <c r="J901" t="s">
        <v>98</v>
      </c>
      <c r="K901" t="s">
        <v>99</v>
      </c>
      <c r="L901">
        <v>1381122000</v>
      </c>
      <c r="M901">
        <v>1382677200</v>
      </c>
      <c r="N901" s="9">
        <f>((($L901/60)/60)/24)+DATE(1970,1,1)</f>
        <v>41554.208333333336</v>
      </c>
      <c r="O901" s="9">
        <f>((($M901/60)/60)/24)+DATE(1970,1,1)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_xlfn.TEXTBEFORE(R901,"/")</f>
        <v>music</v>
      </c>
      <c r="T901" t="str">
        <f>_xlfn.TEXTAFTER(R901,"/")</f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$E902/$D902</f>
        <v>0.02</v>
      </c>
      <c r="G902" t="s">
        <v>14</v>
      </c>
      <c r="H902">
        <v>1</v>
      </c>
      <c r="I902">
        <f>IF($E902 = 0, ROUND($I902 =0,0),ROUND($E902/$H902,2))</f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((($L902/60)/60)/24)+DATE(1970,1,1)</f>
        <v>41901.208333333336</v>
      </c>
      <c r="O902" s="9">
        <f>((($M902/60)/60)/24)+DATE(1970,1,1)</f>
        <v>41902.208333333336</v>
      </c>
      <c r="P902" t="b">
        <v>0</v>
      </c>
      <c r="Q902" t="b">
        <v>1</v>
      </c>
      <c r="R902" t="s">
        <v>28</v>
      </c>
      <c r="S902" t="str">
        <f>_xlfn.TEXTBEFORE(R902,"/")</f>
        <v>technology</v>
      </c>
      <c r="T902" t="str">
        <f>_xlfn.TEXTAFTER(R902,"/")</f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$E903/$D903</f>
        <v>1.5617857142857143</v>
      </c>
      <c r="G903" t="s">
        <v>20</v>
      </c>
      <c r="H903">
        <v>159</v>
      </c>
      <c r="I903">
        <f>IF($E903 = 0, ROUND($I903 =0,0),ROUND($E903/$H903,2))</f>
        <v>55.01</v>
      </c>
      <c r="J903" t="s">
        <v>21</v>
      </c>
      <c r="K903" t="s">
        <v>22</v>
      </c>
      <c r="L903">
        <v>1531803600</v>
      </c>
      <c r="M903">
        <v>1534654800</v>
      </c>
      <c r="N903" s="9">
        <f>((($L903/60)/60)/24)+DATE(1970,1,1)</f>
        <v>43298.208333333328</v>
      </c>
      <c r="O903" s="9">
        <f>((($M903/60)/60)/24)+DATE(1970,1,1)</f>
        <v>43331.208333333328</v>
      </c>
      <c r="P903" t="b">
        <v>0</v>
      </c>
      <c r="Q903" t="b">
        <v>1</v>
      </c>
      <c r="R903" t="s">
        <v>23</v>
      </c>
      <c r="S903" t="str">
        <f>_xlfn.TEXTBEFORE(R903,"/")</f>
        <v>music</v>
      </c>
      <c r="T903" t="str">
        <f>_xlfn.TEXTAFTER(R903,"/")</f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$E904/$D904</f>
        <v>2.5242857142857145</v>
      </c>
      <c r="G904" t="s">
        <v>20</v>
      </c>
      <c r="H904">
        <v>110</v>
      </c>
      <c r="I904">
        <f>IF($E904 = 0, ROUND($I904 =0,0),ROUND($E904/$H904,2))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9">
        <f>((($L904/60)/60)/24)+DATE(1970,1,1)</f>
        <v>42399.25</v>
      </c>
      <c r="O904" s="9">
        <f>((($M904/60)/60)/24)+DATE(1970,1,1)</f>
        <v>42441.25</v>
      </c>
      <c r="P904" t="b">
        <v>0</v>
      </c>
      <c r="Q904" t="b">
        <v>0</v>
      </c>
      <c r="R904" t="s">
        <v>28</v>
      </c>
      <c r="S904" t="str">
        <f>_xlfn.TEXTBEFORE(R904,"/")</f>
        <v>technology</v>
      </c>
      <c r="T904" t="str">
        <f>_xlfn.TEXTAFTER(R904,"/")</f>
        <v>web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$E905/$D905</f>
        <v>1.729268292682927E-2</v>
      </c>
      <c r="G905" t="s">
        <v>47</v>
      </c>
      <c r="H905">
        <v>14</v>
      </c>
      <c r="I905">
        <f>IF($E905 = 0, ROUND($I905 =0,0),ROUND($E905/$H905,2))</f>
        <v>50.64</v>
      </c>
      <c r="J905" t="s">
        <v>21</v>
      </c>
      <c r="K905" t="s">
        <v>22</v>
      </c>
      <c r="L905">
        <v>1336194000</v>
      </c>
      <c r="M905">
        <v>1337490000</v>
      </c>
      <c r="N905" s="9">
        <f>((($L905/60)/60)/24)+DATE(1970,1,1)</f>
        <v>41034.208333333336</v>
      </c>
      <c r="O905" s="9">
        <f>((($M905/60)/60)/24)+DATE(1970,1,1)</f>
        <v>41049.208333333336</v>
      </c>
      <c r="P905" t="b">
        <v>0</v>
      </c>
      <c r="Q905" t="b">
        <v>1</v>
      </c>
      <c r="R905" t="s">
        <v>68</v>
      </c>
      <c r="S905" t="str">
        <f>_xlfn.TEXTBEFORE(R905,"/")</f>
        <v>publishing</v>
      </c>
      <c r="T905" t="str">
        <f>_xlfn.TEXTAFTER(R905,"/")</f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$E906/$D906</f>
        <v>0.12230769230769231</v>
      </c>
      <c r="G906" t="s">
        <v>14</v>
      </c>
      <c r="H906">
        <v>16</v>
      </c>
      <c r="I906">
        <f>IF($E906 = 0, ROUND($I906 =0,0),ROUND($E906/$H906,2))</f>
        <v>49.69</v>
      </c>
      <c r="J906" t="s">
        <v>21</v>
      </c>
      <c r="K906" t="s">
        <v>22</v>
      </c>
      <c r="L906">
        <v>1349326800</v>
      </c>
      <c r="M906">
        <v>1349672400</v>
      </c>
      <c r="N906" s="9">
        <f>((($L906/60)/60)/24)+DATE(1970,1,1)</f>
        <v>41186.208333333336</v>
      </c>
      <c r="O906" s="9">
        <f>((($M906/60)/60)/24)+DATE(1970,1,1)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_xlfn.TEXTBEFORE(R906,"/")</f>
        <v>publishing</v>
      </c>
      <c r="T906" t="str">
        <f>_xlfn.TEXTAFTER(R906,"/")</f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$E907/$D907</f>
        <v>1.6398734177215191</v>
      </c>
      <c r="G907" t="s">
        <v>20</v>
      </c>
      <c r="H907">
        <v>236</v>
      </c>
      <c r="I907">
        <f>IF($E907 = 0, ROUND($I907 =0,0),ROUND($E907/$H907,2))</f>
        <v>54.89</v>
      </c>
      <c r="J907" t="s">
        <v>21</v>
      </c>
      <c r="K907" t="s">
        <v>22</v>
      </c>
      <c r="L907">
        <v>1379566800</v>
      </c>
      <c r="M907">
        <v>1379826000</v>
      </c>
      <c r="N907" s="9">
        <f>((($L907/60)/60)/24)+DATE(1970,1,1)</f>
        <v>41536.208333333336</v>
      </c>
      <c r="O907" s="9">
        <f>((($M907/60)/60)/24)+DATE(1970,1,1)</f>
        <v>41539.208333333336</v>
      </c>
      <c r="P907" t="b">
        <v>0</v>
      </c>
      <c r="Q907" t="b">
        <v>0</v>
      </c>
      <c r="R907" t="s">
        <v>33</v>
      </c>
      <c r="S907" t="str">
        <f>_xlfn.TEXTBEFORE(R907,"/")</f>
        <v>theater</v>
      </c>
      <c r="T907" t="str">
        <f>_xlfn.TEXTAFTER(R907,"/")</f>
        <v>plays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$E908/$D908</f>
        <v>1.6298181818181818</v>
      </c>
      <c r="G908" t="s">
        <v>20</v>
      </c>
      <c r="H908">
        <v>191</v>
      </c>
      <c r="I908">
        <f>IF($E908 = 0, ROUND($I908 =0,0),ROUND($E908/$H908,2))</f>
        <v>46.93</v>
      </c>
      <c r="J908" t="s">
        <v>21</v>
      </c>
      <c r="K908" t="s">
        <v>22</v>
      </c>
      <c r="L908">
        <v>1494651600</v>
      </c>
      <c r="M908">
        <v>1497762000</v>
      </c>
      <c r="N908" s="9">
        <f>((($L908/60)/60)/24)+DATE(1970,1,1)</f>
        <v>42868.208333333328</v>
      </c>
      <c r="O908" s="9">
        <f>((($M908/60)/60)/24)+DATE(1970,1,1)</f>
        <v>42904.208333333328</v>
      </c>
      <c r="P908" t="b">
        <v>1</v>
      </c>
      <c r="Q908" t="b">
        <v>1</v>
      </c>
      <c r="R908" t="s">
        <v>42</v>
      </c>
      <c r="S908" t="str">
        <f>_xlfn.TEXTBEFORE(R908,"/")</f>
        <v>film &amp; video</v>
      </c>
      <c r="T908" t="str">
        <f>_xlfn.TEXTAFTER(R908,"/")</f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$E909/$D909</f>
        <v>0.20252747252747252</v>
      </c>
      <c r="G909" t="s">
        <v>14</v>
      </c>
      <c r="H909">
        <v>41</v>
      </c>
      <c r="I909">
        <f>IF($E909 = 0, ROUND($I909 =0,0),ROUND($E909/$H909,2))</f>
        <v>44.95</v>
      </c>
      <c r="J909" t="s">
        <v>21</v>
      </c>
      <c r="K909" t="s">
        <v>22</v>
      </c>
      <c r="L909">
        <v>1303880400</v>
      </c>
      <c r="M909">
        <v>1304485200</v>
      </c>
      <c r="N909" s="9">
        <f>((($L909/60)/60)/24)+DATE(1970,1,1)</f>
        <v>40660.208333333336</v>
      </c>
      <c r="O909" s="9">
        <f>((($M909/60)/60)/24)+DATE(1970,1,1)</f>
        <v>40667.208333333336</v>
      </c>
      <c r="P909" t="b">
        <v>0</v>
      </c>
      <c r="Q909" t="b">
        <v>0</v>
      </c>
      <c r="R909" t="s">
        <v>33</v>
      </c>
      <c r="S909" t="str">
        <f>_xlfn.TEXTBEFORE(R909,"/")</f>
        <v>theater</v>
      </c>
      <c r="T909" t="str">
        <f>_xlfn.TEXTAFTER(R909,"/")</f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$E910/$D910</f>
        <v>3.1924083769633507</v>
      </c>
      <c r="G910" t="s">
        <v>20</v>
      </c>
      <c r="H910">
        <v>3934</v>
      </c>
      <c r="I910">
        <f>IF($E910 = 0, ROUND($I910 =0,0),ROUND($E910/$H910,2))</f>
        <v>31</v>
      </c>
      <c r="J910" t="s">
        <v>21</v>
      </c>
      <c r="K910" t="s">
        <v>22</v>
      </c>
      <c r="L910">
        <v>1335934800</v>
      </c>
      <c r="M910">
        <v>1336885200</v>
      </c>
      <c r="N910" s="9">
        <f>((($L910/60)/60)/24)+DATE(1970,1,1)</f>
        <v>41031.208333333336</v>
      </c>
      <c r="O910" s="9">
        <f>((($M910/60)/60)/24)+DATE(1970,1,1)</f>
        <v>41042.208333333336</v>
      </c>
      <c r="P910" t="b">
        <v>0</v>
      </c>
      <c r="Q910" t="b">
        <v>0</v>
      </c>
      <c r="R910" t="s">
        <v>89</v>
      </c>
      <c r="S910" t="str">
        <f>_xlfn.TEXTBEFORE(R910,"/")</f>
        <v>games</v>
      </c>
      <c r="T910" t="str">
        <f>_xlfn.TEXTAFTER(R910,"/")</f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$E911/$D911</f>
        <v>4.7894444444444444</v>
      </c>
      <c r="G911" t="s">
        <v>20</v>
      </c>
      <c r="H911">
        <v>80</v>
      </c>
      <c r="I911">
        <f>IF($E911 = 0, ROUND($I911 =0,0),ROUND($E911/$H911,2))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9">
        <f>((($L911/60)/60)/24)+DATE(1970,1,1)</f>
        <v>43255.208333333328</v>
      </c>
      <c r="O911" s="9">
        <f>((($M911/60)/60)/24)+DATE(1970,1,1)</f>
        <v>43282.208333333328</v>
      </c>
      <c r="P911" t="b">
        <v>0</v>
      </c>
      <c r="Q911" t="b">
        <v>1</v>
      </c>
      <c r="R911" t="s">
        <v>33</v>
      </c>
      <c r="S911" t="str">
        <f>_xlfn.TEXTBEFORE(R911,"/")</f>
        <v>theater</v>
      </c>
      <c r="T911" t="str">
        <f>_xlfn.TEXTAFTER(R911,"/")</f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$E912/$D912</f>
        <v>0.19556634304207121</v>
      </c>
      <c r="G912" t="s">
        <v>74</v>
      </c>
      <c r="H912">
        <v>296</v>
      </c>
      <c r="I912">
        <f>IF($E912 = 0, ROUND($I912 =0,0),ROUND($E912/$H912,2))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9">
        <f>((($L912/60)/60)/24)+DATE(1970,1,1)</f>
        <v>42026.25</v>
      </c>
      <c r="O912" s="9">
        <f>((($M912/60)/60)/24)+DATE(1970,1,1)</f>
        <v>42027.25</v>
      </c>
      <c r="P912" t="b">
        <v>0</v>
      </c>
      <c r="Q912" t="b">
        <v>0</v>
      </c>
      <c r="R912" t="s">
        <v>33</v>
      </c>
      <c r="S912" t="str">
        <f>_xlfn.TEXTBEFORE(R912,"/")</f>
        <v>theater</v>
      </c>
      <c r="T912" t="str">
        <f>_xlfn.TEXTAFTER(R912,"/")</f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$E913/$D913</f>
        <v>1.9894827586206896</v>
      </c>
      <c r="G913" t="s">
        <v>20</v>
      </c>
      <c r="H913">
        <v>462</v>
      </c>
      <c r="I913">
        <f>IF($E913 = 0, ROUND($I913 =0,0),ROUND($E913/$H913,2))</f>
        <v>24.98</v>
      </c>
      <c r="J913" t="s">
        <v>21</v>
      </c>
      <c r="K913" t="s">
        <v>22</v>
      </c>
      <c r="L913">
        <v>1568005200</v>
      </c>
      <c r="M913">
        <v>1568178000</v>
      </c>
      <c r="N913" s="9">
        <f>((($L913/60)/60)/24)+DATE(1970,1,1)</f>
        <v>43717.208333333328</v>
      </c>
      <c r="O913" s="9">
        <f>((($M913/60)/60)/24)+DATE(1970,1,1)</f>
        <v>43719.208333333328</v>
      </c>
      <c r="P913" t="b">
        <v>1</v>
      </c>
      <c r="Q913" t="b">
        <v>0</v>
      </c>
      <c r="R913" t="s">
        <v>28</v>
      </c>
      <c r="S913" t="str">
        <f>_xlfn.TEXTBEFORE(R913,"/")</f>
        <v>technology</v>
      </c>
      <c r="T913" t="str">
        <f>_xlfn.TEXTAFTER(R913,"/")</f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$E914/$D914</f>
        <v>7.95</v>
      </c>
      <c r="G914" t="s">
        <v>20</v>
      </c>
      <c r="H914">
        <v>179</v>
      </c>
      <c r="I914">
        <f>IF($E914 = 0, ROUND($I914 =0,0),ROUND($E914/$H914,2))</f>
        <v>79.94</v>
      </c>
      <c r="J914" t="s">
        <v>21</v>
      </c>
      <c r="K914" t="s">
        <v>22</v>
      </c>
      <c r="L914">
        <v>1346821200</v>
      </c>
      <c r="M914">
        <v>1347944400</v>
      </c>
      <c r="N914" s="9">
        <f>((($L914/60)/60)/24)+DATE(1970,1,1)</f>
        <v>41157.208333333336</v>
      </c>
      <c r="O914" s="9">
        <f>((($M914/60)/60)/24)+DATE(1970,1,1)</f>
        <v>41170.208333333336</v>
      </c>
      <c r="P914" t="b">
        <v>1</v>
      </c>
      <c r="Q914" t="b">
        <v>0</v>
      </c>
      <c r="R914" t="s">
        <v>53</v>
      </c>
      <c r="S914" t="str">
        <f>_xlfn.TEXTBEFORE(R914,"/")</f>
        <v>film &amp; video</v>
      </c>
      <c r="T914" t="str">
        <f>_xlfn.TEXTAFTER(R914,"/")</f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$E915/$D915</f>
        <v>0.50621082621082625</v>
      </c>
      <c r="G915" t="s">
        <v>14</v>
      </c>
      <c r="H915">
        <v>523</v>
      </c>
      <c r="I915">
        <f>IF($E915 = 0, ROUND($I915 =0,0),ROUND($E915/$H915,2))</f>
        <v>67.95</v>
      </c>
      <c r="J915" t="s">
        <v>26</v>
      </c>
      <c r="K915" t="s">
        <v>27</v>
      </c>
      <c r="L915">
        <v>1557637200</v>
      </c>
      <c r="M915">
        <v>1558760400</v>
      </c>
      <c r="N915" s="9">
        <f>((($L915/60)/60)/24)+DATE(1970,1,1)</f>
        <v>43597.208333333328</v>
      </c>
      <c r="O915" s="9">
        <f>((($M915/60)/60)/24)+DATE(1970,1,1)</f>
        <v>43610.208333333328</v>
      </c>
      <c r="P915" t="b">
        <v>0</v>
      </c>
      <c r="Q915" t="b">
        <v>0</v>
      </c>
      <c r="R915" t="s">
        <v>53</v>
      </c>
      <c r="S915" t="str">
        <f>_xlfn.TEXTBEFORE(R915,"/")</f>
        <v>film &amp; video</v>
      </c>
      <c r="T915" t="str">
        <f>_xlfn.TEXTAFTER(R915,"/")</f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$E916/$D916</f>
        <v>0.57437499999999997</v>
      </c>
      <c r="G916" t="s">
        <v>14</v>
      </c>
      <c r="H916">
        <v>141</v>
      </c>
      <c r="I916">
        <f>IF($E916 = 0, ROUND($I916 =0,0),ROUND($E916/$H916,2))</f>
        <v>26.07</v>
      </c>
      <c r="J916" t="s">
        <v>40</v>
      </c>
      <c r="K916" t="s">
        <v>41</v>
      </c>
      <c r="L916">
        <v>1375592400</v>
      </c>
      <c r="M916">
        <v>1376629200</v>
      </c>
      <c r="N916" s="9">
        <f>((($L916/60)/60)/24)+DATE(1970,1,1)</f>
        <v>41490.208333333336</v>
      </c>
      <c r="O916" s="9">
        <f>((($M916/60)/60)/24)+DATE(1970,1,1)</f>
        <v>41502.208333333336</v>
      </c>
      <c r="P916" t="b">
        <v>0</v>
      </c>
      <c r="Q916" t="b">
        <v>0</v>
      </c>
      <c r="R916" t="s">
        <v>33</v>
      </c>
      <c r="S916" t="str">
        <f>_xlfn.TEXTBEFORE(R916,"/")</f>
        <v>theater</v>
      </c>
      <c r="T916" t="str">
        <f>_xlfn.TEXTAFTER(R916,"/")</f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$E917/$D917</f>
        <v>1.5562827640984909</v>
      </c>
      <c r="G917" t="s">
        <v>20</v>
      </c>
      <c r="H917">
        <v>1866</v>
      </c>
      <c r="I917">
        <f>IF($E917 = 0, ROUND($I917 =0,0),ROUND($E917/$H917,2))</f>
        <v>105</v>
      </c>
      <c r="J917" t="s">
        <v>40</v>
      </c>
      <c r="K917" t="s">
        <v>41</v>
      </c>
      <c r="L917">
        <v>1503982800</v>
      </c>
      <c r="M917">
        <v>1504760400</v>
      </c>
      <c r="N917" s="9">
        <f>((($L917/60)/60)/24)+DATE(1970,1,1)</f>
        <v>42976.208333333328</v>
      </c>
      <c r="O917" s="9">
        <f>((($M917/60)/60)/24)+DATE(1970,1,1)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_xlfn.TEXTBEFORE(R917,"/")</f>
        <v>film &amp; video</v>
      </c>
      <c r="T917" t="str">
        <f>_xlfn.TEXTAFTER(R917,"/")</f>
        <v>television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$E918/$D918</f>
        <v>0.36297297297297298</v>
      </c>
      <c r="G918" t="s">
        <v>14</v>
      </c>
      <c r="H918">
        <v>52</v>
      </c>
      <c r="I918">
        <f>IF($E918 = 0, ROUND($I918 =0,0),ROUND($E918/$H918,2))</f>
        <v>25.83</v>
      </c>
      <c r="J918" t="s">
        <v>21</v>
      </c>
      <c r="K918" t="s">
        <v>22</v>
      </c>
      <c r="L918">
        <v>1418882400</v>
      </c>
      <c r="M918">
        <v>1419660000</v>
      </c>
      <c r="N918" s="9">
        <f>((($L918/60)/60)/24)+DATE(1970,1,1)</f>
        <v>41991.25</v>
      </c>
      <c r="O918" s="9">
        <f>((($M918/60)/60)/24)+DATE(1970,1,1)</f>
        <v>42000.25</v>
      </c>
      <c r="P918" t="b">
        <v>0</v>
      </c>
      <c r="Q918" t="b">
        <v>0</v>
      </c>
      <c r="R918" t="s">
        <v>122</v>
      </c>
      <c r="S918" t="str">
        <f>_xlfn.TEXTBEFORE(R918,"/")</f>
        <v>photography</v>
      </c>
      <c r="T918" t="str">
        <f>_xlfn.TEXTAFTER(R918,"/")</f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$E919/$D919</f>
        <v>0.58250000000000002</v>
      </c>
      <c r="G919" t="s">
        <v>47</v>
      </c>
      <c r="H919">
        <v>27</v>
      </c>
      <c r="I919">
        <f>IF($E919 = 0, ROUND($I919 =0,0),ROUND($E919/$H919,2))</f>
        <v>77.67</v>
      </c>
      <c r="J919" t="s">
        <v>40</v>
      </c>
      <c r="K919" t="s">
        <v>41</v>
      </c>
      <c r="L919">
        <v>1309237200</v>
      </c>
      <c r="M919">
        <v>1311310800</v>
      </c>
      <c r="N919" s="9">
        <f>((($L919/60)/60)/24)+DATE(1970,1,1)</f>
        <v>40722.208333333336</v>
      </c>
      <c r="O919" s="9">
        <f>((($M919/60)/60)/24)+DATE(1970,1,1)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_xlfn.TEXTBEFORE(R919,"/")</f>
        <v>film &amp; video</v>
      </c>
      <c r="T919" t="str">
        <f>_xlfn.TEXTAFTER(R919,"/")</f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$E920/$D920</f>
        <v>2.3739473684210526</v>
      </c>
      <c r="G920" t="s">
        <v>20</v>
      </c>
      <c r="H920">
        <v>156</v>
      </c>
      <c r="I920">
        <f>IF($E920 = 0, ROUND($I920 =0,0),ROUND($E920/$H920,2))</f>
        <v>57.83</v>
      </c>
      <c r="J920" t="s">
        <v>98</v>
      </c>
      <c r="K920" t="s">
        <v>99</v>
      </c>
      <c r="L920">
        <v>1343365200</v>
      </c>
      <c r="M920">
        <v>1344315600</v>
      </c>
      <c r="N920" s="9">
        <f>((($L920/60)/60)/24)+DATE(1970,1,1)</f>
        <v>41117.208333333336</v>
      </c>
      <c r="O920" s="9">
        <f>((($M920/60)/60)/24)+DATE(1970,1,1)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_xlfn.TEXTBEFORE(R920,"/")</f>
        <v>publishing</v>
      </c>
      <c r="T920" t="str">
        <f>_xlfn.TEXTAFTER(R920,"/")</f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$E921/$D921</f>
        <v>0.58750000000000002</v>
      </c>
      <c r="G921" t="s">
        <v>14</v>
      </c>
      <c r="H921">
        <v>225</v>
      </c>
      <c r="I921">
        <f>IF($E921 = 0, ROUND($I921 =0,0),ROUND($E921/$H921,2))</f>
        <v>92.96</v>
      </c>
      <c r="J921" t="s">
        <v>26</v>
      </c>
      <c r="K921" t="s">
        <v>27</v>
      </c>
      <c r="L921">
        <v>1507957200</v>
      </c>
      <c r="M921">
        <v>1510725600</v>
      </c>
      <c r="N921" s="9">
        <f>((($L921/60)/60)/24)+DATE(1970,1,1)</f>
        <v>43022.208333333328</v>
      </c>
      <c r="O921" s="9">
        <f>((($M921/60)/60)/24)+DATE(1970,1,1)</f>
        <v>43054.25</v>
      </c>
      <c r="P921" t="b">
        <v>0</v>
      </c>
      <c r="Q921" t="b">
        <v>1</v>
      </c>
      <c r="R921" t="s">
        <v>33</v>
      </c>
      <c r="S921" t="str">
        <f>_xlfn.TEXTBEFORE(R921,"/")</f>
        <v>theater</v>
      </c>
      <c r="T921" t="str">
        <f>_xlfn.TEXTAFTER(R921,"/")</f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$E922/$D922</f>
        <v>1.8256603773584905</v>
      </c>
      <c r="G922" t="s">
        <v>20</v>
      </c>
      <c r="H922">
        <v>255</v>
      </c>
      <c r="I922">
        <f>IF($E922 = 0, ROUND($I922 =0,0),ROUND($E922/$H922,2))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9">
        <f>((($L922/60)/60)/24)+DATE(1970,1,1)</f>
        <v>43503.25</v>
      </c>
      <c r="O922" s="9">
        <f>((($M922/60)/60)/24)+DATE(1970,1,1)</f>
        <v>43523.25</v>
      </c>
      <c r="P922" t="b">
        <v>1</v>
      </c>
      <c r="Q922" t="b">
        <v>0</v>
      </c>
      <c r="R922" t="s">
        <v>71</v>
      </c>
      <c r="S922" t="str">
        <f>_xlfn.TEXTBEFORE(R922,"/")</f>
        <v>film &amp; video</v>
      </c>
      <c r="T922" t="str">
        <f>_xlfn.TEXTAFTER(R922,"/")</f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$E923/$D923</f>
        <v>7.5436408977556111E-3</v>
      </c>
      <c r="G923" t="s">
        <v>14</v>
      </c>
      <c r="H923">
        <v>38</v>
      </c>
      <c r="I923">
        <f>IF($E923 = 0, ROUND($I923 =0,0),ROUND($E923/$H923,2))</f>
        <v>31.84</v>
      </c>
      <c r="J923" t="s">
        <v>21</v>
      </c>
      <c r="K923" t="s">
        <v>22</v>
      </c>
      <c r="L923">
        <v>1329026400</v>
      </c>
      <c r="M923">
        <v>1330236000</v>
      </c>
      <c r="N923" s="9">
        <f>((($L923/60)/60)/24)+DATE(1970,1,1)</f>
        <v>40951.25</v>
      </c>
      <c r="O923" s="9">
        <f>((($M923/60)/60)/24)+DATE(1970,1,1)</f>
        <v>40965.25</v>
      </c>
      <c r="P923" t="b">
        <v>0</v>
      </c>
      <c r="Q923" t="b">
        <v>0</v>
      </c>
      <c r="R923" t="s">
        <v>28</v>
      </c>
      <c r="S923" t="str">
        <f>_xlfn.TEXTBEFORE(R923,"/")</f>
        <v>technology</v>
      </c>
      <c r="T923" t="str">
        <f>_xlfn.TEXTAFTER(R923,"/")</f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$E924/$D924</f>
        <v>1.7595330739299611</v>
      </c>
      <c r="G924" t="s">
        <v>20</v>
      </c>
      <c r="H924">
        <v>2261</v>
      </c>
      <c r="I924">
        <f>IF($E924 = 0, ROUND($I924 =0,0),ROUND($E924/$H924,2))</f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((($L924/60)/60)/24)+DATE(1970,1,1)</f>
        <v>43443.25</v>
      </c>
      <c r="O924" s="9">
        <f>((($M924/60)/60)/24)+DATE(1970,1,1)</f>
        <v>43452.25</v>
      </c>
      <c r="P924" t="b">
        <v>0</v>
      </c>
      <c r="Q924" t="b">
        <v>1</v>
      </c>
      <c r="R924" t="s">
        <v>319</v>
      </c>
      <c r="S924" t="str">
        <f>_xlfn.TEXTBEFORE(R924,"/")</f>
        <v>music</v>
      </c>
      <c r="T924" t="str">
        <f>_xlfn.TEXTAFTER(R924,"/")</f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$E925/$D925</f>
        <v>2.3788235294117648</v>
      </c>
      <c r="G925" t="s">
        <v>20</v>
      </c>
      <c r="H925">
        <v>40</v>
      </c>
      <c r="I925">
        <f>IF($E925 = 0, ROUND($I925 =0,0),ROUND($E925/$H925,2))</f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((($L925/60)/60)/24)+DATE(1970,1,1)</f>
        <v>40373.208333333336</v>
      </c>
      <c r="O925" s="9">
        <f>((($M925/60)/60)/24)+DATE(1970,1,1)</f>
        <v>40374.208333333336</v>
      </c>
      <c r="P925" t="b">
        <v>0</v>
      </c>
      <c r="Q925" t="b">
        <v>0</v>
      </c>
      <c r="R925" t="s">
        <v>33</v>
      </c>
      <c r="S925" t="str">
        <f>_xlfn.TEXTBEFORE(R925,"/")</f>
        <v>theater</v>
      </c>
      <c r="T925" t="str">
        <f>_xlfn.TEXTAFTER(R925,"/")</f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$E926/$D926</f>
        <v>4.8805076142131982</v>
      </c>
      <c r="G926" t="s">
        <v>20</v>
      </c>
      <c r="H926">
        <v>2289</v>
      </c>
      <c r="I926">
        <f>IF($E926 = 0, ROUND($I926 =0,0),ROUND($E926/$H926,2))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9">
        <f>((($L926/60)/60)/24)+DATE(1970,1,1)</f>
        <v>43769.208333333328</v>
      </c>
      <c r="O926" s="9">
        <f>((($M926/60)/60)/24)+DATE(1970,1,1)</f>
        <v>43780.25</v>
      </c>
      <c r="P926" t="b">
        <v>0</v>
      </c>
      <c r="Q926" t="b">
        <v>0</v>
      </c>
      <c r="R926" t="s">
        <v>33</v>
      </c>
      <c r="S926" t="str">
        <f>_xlfn.TEXTBEFORE(R926,"/")</f>
        <v>theater</v>
      </c>
      <c r="T926" t="str">
        <f>_xlfn.TEXTAFTER(R926,"/")</f>
        <v>plays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$E927/$D927</f>
        <v>2.2406666666666668</v>
      </c>
      <c r="G927" t="s">
        <v>20</v>
      </c>
      <c r="H927">
        <v>65</v>
      </c>
      <c r="I927">
        <f>IF($E927 = 0, ROUND($I927 =0,0),ROUND($E927/$H927,2))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9">
        <f>((($L927/60)/60)/24)+DATE(1970,1,1)</f>
        <v>43000.208333333328</v>
      </c>
      <c r="O927" s="9">
        <f>((($M927/60)/60)/24)+DATE(1970,1,1)</f>
        <v>43012.208333333328</v>
      </c>
      <c r="P927" t="b">
        <v>0</v>
      </c>
      <c r="Q927" t="b">
        <v>0</v>
      </c>
      <c r="R927" t="s">
        <v>33</v>
      </c>
      <c r="S927" t="str">
        <f>_xlfn.TEXTBEFORE(R927,"/")</f>
        <v>theater</v>
      </c>
      <c r="T927" t="str">
        <f>_xlfn.TEXTAFTER(R927,"/")</f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$E928/$D928</f>
        <v>0.18126436781609195</v>
      </c>
      <c r="G928" t="s">
        <v>14</v>
      </c>
      <c r="H928">
        <v>15</v>
      </c>
      <c r="I928">
        <f>IF($E928 = 0, ROUND($I928 =0,0),ROUND($E928/$H928,2))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9">
        <f>((($L928/60)/60)/24)+DATE(1970,1,1)</f>
        <v>42502.208333333328</v>
      </c>
      <c r="O928" s="9">
        <f>((($M928/60)/60)/24)+DATE(1970,1,1)</f>
        <v>42506.208333333328</v>
      </c>
      <c r="P928" t="b">
        <v>0</v>
      </c>
      <c r="Q928" t="b">
        <v>0</v>
      </c>
      <c r="R928" t="s">
        <v>17</v>
      </c>
      <c r="S928" t="str">
        <f>_xlfn.TEXTBEFORE(R928,"/")</f>
        <v>food</v>
      </c>
      <c r="T928" t="str">
        <f>_xlfn.TEXTAFTER(R928,"/")</f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$E929/$D929</f>
        <v>0.45847222222222223</v>
      </c>
      <c r="G929" t="s">
        <v>14</v>
      </c>
      <c r="H929">
        <v>37</v>
      </c>
      <c r="I929">
        <f>IF($E929 = 0, ROUND($I929 =0,0),ROUND($E929/$H929,2))</f>
        <v>89.22</v>
      </c>
      <c r="J929" t="s">
        <v>21</v>
      </c>
      <c r="K929" t="s">
        <v>22</v>
      </c>
      <c r="L929">
        <v>1342069200</v>
      </c>
      <c r="M929">
        <v>1344574800</v>
      </c>
      <c r="N929" s="9">
        <f>((($L929/60)/60)/24)+DATE(1970,1,1)</f>
        <v>41102.208333333336</v>
      </c>
      <c r="O929" s="9">
        <f>((($M929/60)/60)/24)+DATE(1970,1,1)</f>
        <v>41131.208333333336</v>
      </c>
      <c r="P929" t="b">
        <v>0</v>
      </c>
      <c r="Q929" t="b">
        <v>0</v>
      </c>
      <c r="R929" t="s">
        <v>33</v>
      </c>
      <c r="S929" t="str">
        <f>_xlfn.TEXTBEFORE(R929,"/")</f>
        <v>theater</v>
      </c>
      <c r="T929" t="str">
        <f>_xlfn.TEXTAFTER(R929,"/")</f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$E930/$D930</f>
        <v>1.1731541218637993</v>
      </c>
      <c r="G930" t="s">
        <v>20</v>
      </c>
      <c r="H930">
        <v>3777</v>
      </c>
      <c r="I930">
        <f>IF($E930 = 0, ROUND($I930 =0,0),ROUND($E930/$H930,2))</f>
        <v>52</v>
      </c>
      <c r="J930" t="s">
        <v>107</v>
      </c>
      <c r="K930" t="s">
        <v>108</v>
      </c>
      <c r="L930">
        <v>1388296800</v>
      </c>
      <c r="M930">
        <v>1389074400</v>
      </c>
      <c r="N930" s="9">
        <f>((($L930/60)/60)/24)+DATE(1970,1,1)</f>
        <v>41637.25</v>
      </c>
      <c r="O930" s="9">
        <f>((($M930/60)/60)/24)+DATE(1970,1,1)</f>
        <v>41646.25</v>
      </c>
      <c r="P930" t="b">
        <v>0</v>
      </c>
      <c r="Q930" t="b">
        <v>0</v>
      </c>
      <c r="R930" t="s">
        <v>28</v>
      </c>
      <c r="S930" t="str">
        <f>_xlfn.TEXTBEFORE(R930,"/")</f>
        <v>technology</v>
      </c>
      <c r="T930" t="str">
        <f>_xlfn.TEXTAFTER(R930,"/")</f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$E931/$D931</f>
        <v>2.173090909090909</v>
      </c>
      <c r="G931" t="s">
        <v>20</v>
      </c>
      <c r="H931">
        <v>184</v>
      </c>
      <c r="I931">
        <f>IF($E931 = 0, ROUND($I931 =0,0),ROUND($E931/$H931,2))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9">
        <f>((($L931/60)/60)/24)+DATE(1970,1,1)</f>
        <v>42858.208333333328</v>
      </c>
      <c r="O931" s="9">
        <f>((($M931/60)/60)/24)+DATE(1970,1,1)</f>
        <v>42872.208333333328</v>
      </c>
      <c r="P931" t="b">
        <v>0</v>
      </c>
      <c r="Q931" t="b">
        <v>0</v>
      </c>
      <c r="R931" t="s">
        <v>33</v>
      </c>
      <c r="S931" t="str">
        <f>_xlfn.TEXTBEFORE(R931,"/")</f>
        <v>theater</v>
      </c>
      <c r="T931" t="str">
        <f>_xlfn.TEXTAFTER(R931,"/")</f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$E932/$D932</f>
        <v>1.1228571428571428</v>
      </c>
      <c r="G932" t="s">
        <v>20</v>
      </c>
      <c r="H932">
        <v>85</v>
      </c>
      <c r="I932">
        <f>IF($E932 = 0, ROUND($I932 =0,0),ROUND($E932/$H932,2))</f>
        <v>46.24</v>
      </c>
      <c r="J932" t="s">
        <v>21</v>
      </c>
      <c r="K932" t="s">
        <v>22</v>
      </c>
      <c r="L932">
        <v>1424844000</v>
      </c>
      <c r="M932">
        <v>1425448800</v>
      </c>
      <c r="N932" s="9">
        <f>((($L932/60)/60)/24)+DATE(1970,1,1)</f>
        <v>42060.25</v>
      </c>
      <c r="O932" s="9">
        <f>((($M932/60)/60)/24)+DATE(1970,1,1)</f>
        <v>42067.25</v>
      </c>
      <c r="P932" t="b">
        <v>0</v>
      </c>
      <c r="Q932" t="b">
        <v>1</v>
      </c>
      <c r="R932" t="s">
        <v>33</v>
      </c>
      <c r="S932" t="str">
        <f>_xlfn.TEXTBEFORE(R932,"/")</f>
        <v>theater</v>
      </c>
      <c r="T932" t="str">
        <f>_xlfn.TEXTAFTER(R932,"/")</f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$E933/$D933</f>
        <v>0.72518987341772156</v>
      </c>
      <c r="G933" t="s">
        <v>14</v>
      </c>
      <c r="H933">
        <v>112</v>
      </c>
      <c r="I933">
        <f>IF($E933 = 0, ROUND($I933 =0,0),ROUND($E933/$H933,2))</f>
        <v>51.15</v>
      </c>
      <c r="J933" t="s">
        <v>21</v>
      </c>
      <c r="K933" t="s">
        <v>22</v>
      </c>
      <c r="L933">
        <v>1403931600</v>
      </c>
      <c r="M933">
        <v>1404104400</v>
      </c>
      <c r="N933" s="9">
        <f>((($L933/60)/60)/24)+DATE(1970,1,1)</f>
        <v>41818.208333333336</v>
      </c>
      <c r="O933" s="9">
        <f>((($M933/60)/60)/24)+DATE(1970,1,1)</f>
        <v>41820.208333333336</v>
      </c>
      <c r="P933" t="b">
        <v>0</v>
      </c>
      <c r="Q933" t="b">
        <v>1</v>
      </c>
      <c r="R933" t="s">
        <v>33</v>
      </c>
      <c r="S933" t="str">
        <f>_xlfn.TEXTBEFORE(R933,"/")</f>
        <v>theater</v>
      </c>
      <c r="T933" t="str">
        <f>_xlfn.TEXTAFTER(R933,"/")</f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$E934/$D934</f>
        <v>2.1230434782608696</v>
      </c>
      <c r="G934" t="s">
        <v>20</v>
      </c>
      <c r="H934">
        <v>144</v>
      </c>
      <c r="I934">
        <f>IF($E934 = 0, ROUND($I934 =0,0),ROUND($E934/$H934,2))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9">
        <f>((($L934/60)/60)/24)+DATE(1970,1,1)</f>
        <v>41709.208333333336</v>
      </c>
      <c r="O934" s="9">
        <f>((($M934/60)/60)/24)+DATE(1970,1,1)</f>
        <v>41712.208333333336</v>
      </c>
      <c r="P934" t="b">
        <v>0</v>
      </c>
      <c r="Q934" t="b">
        <v>0</v>
      </c>
      <c r="R934" t="s">
        <v>23</v>
      </c>
      <c r="S934" t="str">
        <f>_xlfn.TEXTBEFORE(R934,"/")</f>
        <v>music</v>
      </c>
      <c r="T934" t="str">
        <f>_xlfn.TEXTAFTER(R934,"/")</f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$E935/$D935</f>
        <v>2.3974657534246577</v>
      </c>
      <c r="G935" t="s">
        <v>20</v>
      </c>
      <c r="H935">
        <v>1902</v>
      </c>
      <c r="I935">
        <f>IF($E935 = 0, ROUND($I935 =0,0),ROUND($E935/$H935,2))</f>
        <v>92.02</v>
      </c>
      <c r="J935" t="s">
        <v>21</v>
      </c>
      <c r="K935" t="s">
        <v>22</v>
      </c>
      <c r="L935">
        <v>1365397200</v>
      </c>
      <c r="M935">
        <v>1366520400</v>
      </c>
      <c r="N935" s="9">
        <f>((($L935/60)/60)/24)+DATE(1970,1,1)</f>
        <v>41372.208333333336</v>
      </c>
      <c r="O935" s="9">
        <f>((($M935/60)/60)/24)+DATE(1970,1,1)</f>
        <v>41385.208333333336</v>
      </c>
      <c r="P935" t="b">
        <v>0</v>
      </c>
      <c r="Q935" t="b">
        <v>0</v>
      </c>
      <c r="R935" t="s">
        <v>33</v>
      </c>
      <c r="S935" t="str">
        <f>_xlfn.TEXTBEFORE(R935,"/")</f>
        <v>theater</v>
      </c>
      <c r="T935" t="str">
        <f>_xlfn.TEXTAFTER(R935,"/")</f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$E936/$D936</f>
        <v>1.8193548387096774</v>
      </c>
      <c r="G936" t="s">
        <v>20</v>
      </c>
      <c r="H936">
        <v>105</v>
      </c>
      <c r="I936">
        <f>IF($E936 = 0, ROUND($I936 =0,0),ROUND($E936/$H936,2))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9">
        <f>((($L936/60)/60)/24)+DATE(1970,1,1)</f>
        <v>42422.25</v>
      </c>
      <c r="O936" s="9">
        <f>((($M936/60)/60)/24)+DATE(1970,1,1)</f>
        <v>42428.25</v>
      </c>
      <c r="P936" t="b">
        <v>0</v>
      </c>
      <c r="Q936" t="b">
        <v>0</v>
      </c>
      <c r="R936" t="s">
        <v>33</v>
      </c>
      <c r="S936" t="str">
        <f>_xlfn.TEXTBEFORE(R936,"/")</f>
        <v>theater</v>
      </c>
      <c r="T936" t="str">
        <f>_xlfn.TEXTAFTER(R936,"/")</f>
        <v>plays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$E937/$D937</f>
        <v>1.6413114754098361</v>
      </c>
      <c r="G937" t="s">
        <v>20</v>
      </c>
      <c r="H937">
        <v>132</v>
      </c>
      <c r="I937">
        <f>IF($E937 = 0, ROUND($I937 =0,0),ROUND($E937/$H937,2))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9">
        <f>((($L937/60)/60)/24)+DATE(1970,1,1)</f>
        <v>42209.208333333328</v>
      </c>
      <c r="O937" s="9">
        <f>((($M937/60)/60)/24)+DATE(1970,1,1)</f>
        <v>42216.208333333328</v>
      </c>
      <c r="P937" t="b">
        <v>0</v>
      </c>
      <c r="Q937" t="b">
        <v>0</v>
      </c>
      <c r="R937" t="s">
        <v>33</v>
      </c>
      <c r="S937" t="str">
        <f>_xlfn.TEXTBEFORE(R937,"/")</f>
        <v>theater</v>
      </c>
      <c r="T937" t="str">
        <f>_xlfn.TEXTAFTER(R937,"/")</f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$E938/$D938</f>
        <v>1.6375968992248063E-2</v>
      </c>
      <c r="G938" t="s">
        <v>14</v>
      </c>
      <c r="H938">
        <v>21</v>
      </c>
      <c r="I938">
        <f>IF($E938 = 0, ROUND($I938 =0,0),ROUND($E938/$H938,2))</f>
        <v>80.48</v>
      </c>
      <c r="J938" t="s">
        <v>21</v>
      </c>
      <c r="K938" t="s">
        <v>22</v>
      </c>
      <c r="L938">
        <v>1563771600</v>
      </c>
      <c r="M938">
        <v>1564030800</v>
      </c>
      <c r="N938" s="9">
        <f>((($L938/60)/60)/24)+DATE(1970,1,1)</f>
        <v>43668.208333333328</v>
      </c>
      <c r="O938" s="9">
        <f>((($M938/60)/60)/24)+DATE(1970,1,1)</f>
        <v>43671.208333333328</v>
      </c>
      <c r="P938" t="b">
        <v>1</v>
      </c>
      <c r="Q938" t="b">
        <v>0</v>
      </c>
      <c r="R938" t="s">
        <v>33</v>
      </c>
      <c r="S938" t="str">
        <f>_xlfn.TEXTBEFORE(R938,"/")</f>
        <v>theater</v>
      </c>
      <c r="T938" t="str">
        <f>_xlfn.TEXTAFTER(R938,"/")</f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$E939/$D939</f>
        <v>0.49643859649122807</v>
      </c>
      <c r="G939" t="s">
        <v>74</v>
      </c>
      <c r="H939">
        <v>976</v>
      </c>
      <c r="I939">
        <f>IF($E939 = 0, ROUND($I939 =0,0),ROUND($E939/$H939,2))</f>
        <v>86.98</v>
      </c>
      <c r="J939" t="s">
        <v>21</v>
      </c>
      <c r="K939" t="s">
        <v>22</v>
      </c>
      <c r="L939">
        <v>1448517600</v>
      </c>
      <c r="M939">
        <v>1449295200</v>
      </c>
      <c r="N939" s="9">
        <f>((($L939/60)/60)/24)+DATE(1970,1,1)</f>
        <v>42334.25</v>
      </c>
      <c r="O939" s="9">
        <f>((($M939/60)/60)/24)+DATE(1970,1,1)</f>
        <v>42343.25</v>
      </c>
      <c r="P939" t="b">
        <v>0</v>
      </c>
      <c r="Q939" t="b">
        <v>0</v>
      </c>
      <c r="R939" t="s">
        <v>42</v>
      </c>
      <c r="S939" t="str">
        <f>_xlfn.TEXTBEFORE(R939,"/")</f>
        <v>film &amp; video</v>
      </c>
      <c r="T939" t="str">
        <f>_xlfn.TEXTAFTER(R939,"/")</f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$E940/$D940</f>
        <v>1.0970652173913042</v>
      </c>
      <c r="G940" t="s">
        <v>20</v>
      </c>
      <c r="H940">
        <v>96</v>
      </c>
      <c r="I940">
        <f>IF($E940 = 0, ROUND($I940 =0,0),ROUND($E940/$H940,2))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9">
        <f>((($L940/60)/60)/24)+DATE(1970,1,1)</f>
        <v>43263.208333333328</v>
      </c>
      <c r="O940" s="9">
        <f>((($M940/60)/60)/24)+DATE(1970,1,1)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_xlfn.TEXTBEFORE(R940,"/")</f>
        <v>publishing</v>
      </c>
      <c r="T940" t="str">
        <f>_xlfn.TEXTAFTER(R940,"/")</f>
        <v>fiction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$E941/$D941</f>
        <v>0.49217948717948717</v>
      </c>
      <c r="G941" t="s">
        <v>14</v>
      </c>
      <c r="H941">
        <v>67</v>
      </c>
      <c r="I941">
        <f>IF($E941 = 0, ROUND($I941 =0,0),ROUND($E941/$H941,2))</f>
        <v>57.3</v>
      </c>
      <c r="J941" t="s">
        <v>21</v>
      </c>
      <c r="K941" t="s">
        <v>22</v>
      </c>
      <c r="L941">
        <v>1304744400</v>
      </c>
      <c r="M941">
        <v>1306213200</v>
      </c>
      <c r="N941" s="9">
        <f>((($L941/60)/60)/24)+DATE(1970,1,1)</f>
        <v>40670.208333333336</v>
      </c>
      <c r="O941" s="9">
        <f>((($M941/60)/60)/24)+DATE(1970,1,1)</f>
        <v>40687.208333333336</v>
      </c>
      <c r="P941" t="b">
        <v>0</v>
      </c>
      <c r="Q941" t="b">
        <v>1</v>
      </c>
      <c r="R941" t="s">
        <v>89</v>
      </c>
      <c r="S941" t="str">
        <f>_xlfn.TEXTBEFORE(R941,"/")</f>
        <v>games</v>
      </c>
      <c r="T941" t="str">
        <f>_xlfn.TEXTAFTER(R941,"/")</f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$E942/$D942</f>
        <v>0.62232323232323228</v>
      </c>
      <c r="G942" t="s">
        <v>47</v>
      </c>
      <c r="H942">
        <v>66</v>
      </c>
      <c r="I942">
        <f>IF($E942 = 0, ROUND($I942 =0,0),ROUND($E942/$H942,2))</f>
        <v>93.35</v>
      </c>
      <c r="J942" t="s">
        <v>15</v>
      </c>
      <c r="K942" t="s">
        <v>16</v>
      </c>
      <c r="L942">
        <v>1354341600</v>
      </c>
      <c r="M942">
        <v>1356242400</v>
      </c>
      <c r="N942" s="9">
        <f>((($L942/60)/60)/24)+DATE(1970,1,1)</f>
        <v>41244.25</v>
      </c>
      <c r="O942" s="9">
        <f>((($M942/60)/60)/24)+DATE(1970,1,1)</f>
        <v>41266.25</v>
      </c>
      <c r="P942" t="b">
        <v>0</v>
      </c>
      <c r="Q942" t="b">
        <v>0</v>
      </c>
      <c r="R942" t="s">
        <v>28</v>
      </c>
      <c r="S942" t="str">
        <f>_xlfn.TEXTBEFORE(R942,"/")</f>
        <v>technology</v>
      </c>
      <c r="T942" t="str">
        <f>_xlfn.TEXTAFTER(R942,"/")</f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$E943/$D943</f>
        <v>0.1305813953488372</v>
      </c>
      <c r="G943" t="s">
        <v>14</v>
      </c>
      <c r="H943">
        <v>78</v>
      </c>
      <c r="I943">
        <f>IF($E943 = 0, ROUND($I943 =0,0),ROUND($E943/$H943,2))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9">
        <f>((($L943/60)/60)/24)+DATE(1970,1,1)</f>
        <v>40552.25</v>
      </c>
      <c r="O943" s="9">
        <f>((($M943/60)/60)/24)+DATE(1970,1,1)</f>
        <v>40587.25</v>
      </c>
      <c r="P943" t="b">
        <v>1</v>
      </c>
      <c r="Q943" t="b">
        <v>0</v>
      </c>
      <c r="R943" t="s">
        <v>33</v>
      </c>
      <c r="S943" t="str">
        <f>_xlfn.TEXTBEFORE(R943,"/")</f>
        <v>theater</v>
      </c>
      <c r="T943" t="str">
        <f>_xlfn.TEXTAFTER(R943,"/")</f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$E944/$D944</f>
        <v>0.64635416666666667</v>
      </c>
      <c r="G944" t="s">
        <v>14</v>
      </c>
      <c r="H944">
        <v>67</v>
      </c>
      <c r="I944">
        <f>IF($E944 = 0, ROUND($I944 =0,0),ROUND($E944/$H944,2))</f>
        <v>92.61</v>
      </c>
      <c r="J944" t="s">
        <v>26</v>
      </c>
      <c r="K944" t="s">
        <v>27</v>
      </c>
      <c r="L944">
        <v>1295935200</v>
      </c>
      <c r="M944">
        <v>1296194400</v>
      </c>
      <c r="N944" s="9">
        <f>((($L944/60)/60)/24)+DATE(1970,1,1)</f>
        <v>40568.25</v>
      </c>
      <c r="O944" s="9">
        <f>((($M944/60)/60)/24)+DATE(1970,1,1)</f>
        <v>40571.25</v>
      </c>
      <c r="P944" t="b">
        <v>0</v>
      </c>
      <c r="Q944" t="b">
        <v>0</v>
      </c>
      <c r="R944" t="s">
        <v>33</v>
      </c>
      <c r="S944" t="str">
        <f>_xlfn.TEXTBEFORE(R944,"/")</f>
        <v>theater</v>
      </c>
      <c r="T944" t="str">
        <f>_xlfn.TEXTAFTER(R944,"/")</f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$E945/$D945</f>
        <v>1.5958666666666668</v>
      </c>
      <c r="G945" t="s">
        <v>20</v>
      </c>
      <c r="H945">
        <v>114</v>
      </c>
      <c r="I945">
        <f>IF($E945 = 0, ROUND($I945 =0,0),ROUND($E945/$H945,2))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9">
        <f>((($L945/60)/60)/24)+DATE(1970,1,1)</f>
        <v>41906.208333333336</v>
      </c>
      <c r="O945" s="9">
        <f>((($M945/60)/60)/24)+DATE(1970,1,1)</f>
        <v>41941.208333333336</v>
      </c>
      <c r="P945" t="b">
        <v>0</v>
      </c>
      <c r="Q945" t="b">
        <v>0</v>
      </c>
      <c r="R945" t="s">
        <v>17</v>
      </c>
      <c r="S945" t="str">
        <f>_xlfn.TEXTBEFORE(R945,"/")</f>
        <v>food</v>
      </c>
      <c r="T945" t="str">
        <f>_xlfn.TEXTAFTER(R945,"/")</f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$E946/$D946</f>
        <v>0.81420000000000003</v>
      </c>
      <c r="G946" t="s">
        <v>14</v>
      </c>
      <c r="H946">
        <v>263</v>
      </c>
      <c r="I946">
        <f>IF($E946 = 0, ROUND($I946 =0,0),ROUND($E946/$H946,2))</f>
        <v>30.96</v>
      </c>
      <c r="J946" t="s">
        <v>26</v>
      </c>
      <c r="K946" t="s">
        <v>27</v>
      </c>
      <c r="L946">
        <v>1486706400</v>
      </c>
      <c r="M946">
        <v>1488348000</v>
      </c>
      <c r="N946" s="9">
        <f>((($L946/60)/60)/24)+DATE(1970,1,1)</f>
        <v>42776.25</v>
      </c>
      <c r="O946" s="9">
        <f>((($M946/60)/60)/24)+DATE(1970,1,1)</f>
        <v>42795.25</v>
      </c>
      <c r="P946" t="b">
        <v>0</v>
      </c>
      <c r="Q946" t="b">
        <v>0</v>
      </c>
      <c r="R946" t="s">
        <v>122</v>
      </c>
      <c r="S946" t="str">
        <f>_xlfn.TEXTBEFORE(R946,"/")</f>
        <v>photography</v>
      </c>
      <c r="T946" t="str">
        <f>_xlfn.TEXTAFTER(R946,"/")</f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$E947/$D947</f>
        <v>0.32444767441860467</v>
      </c>
      <c r="G947" t="s">
        <v>14</v>
      </c>
      <c r="H947">
        <v>1691</v>
      </c>
      <c r="I947">
        <f>IF($E947 = 0, ROUND($I947 =0,0),ROUND($E947/$H947,2))</f>
        <v>33</v>
      </c>
      <c r="J947" t="s">
        <v>21</v>
      </c>
      <c r="K947" t="s">
        <v>22</v>
      </c>
      <c r="L947">
        <v>1333602000</v>
      </c>
      <c r="M947">
        <v>1334898000</v>
      </c>
      <c r="N947" s="9">
        <f>((($L947/60)/60)/24)+DATE(1970,1,1)</f>
        <v>41004.208333333336</v>
      </c>
      <c r="O947" s="9">
        <f>((($M947/60)/60)/24)+DATE(1970,1,1)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_xlfn.TEXTBEFORE(R947,"/")</f>
        <v>photography</v>
      </c>
      <c r="T947" t="str">
        <f>_xlfn.TEXTAFTER(R947,"/")</f>
        <v>photography books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$E948/$D948</f>
        <v>9.9141184124918666E-2</v>
      </c>
      <c r="G948" t="s">
        <v>14</v>
      </c>
      <c r="H948">
        <v>181</v>
      </c>
      <c r="I948">
        <f>IF($E948 = 0, ROUND($I948 =0,0),ROUND($E948/$H948,2))</f>
        <v>84.19</v>
      </c>
      <c r="J948" t="s">
        <v>21</v>
      </c>
      <c r="K948" t="s">
        <v>22</v>
      </c>
      <c r="L948">
        <v>1308200400</v>
      </c>
      <c r="M948">
        <v>1308373200</v>
      </c>
      <c r="N948" s="9">
        <f>((($L948/60)/60)/24)+DATE(1970,1,1)</f>
        <v>40710.208333333336</v>
      </c>
      <c r="O948" s="9">
        <f>((($M948/60)/60)/24)+DATE(1970,1,1)</f>
        <v>40712.208333333336</v>
      </c>
      <c r="P948" t="b">
        <v>0</v>
      </c>
      <c r="Q948" t="b">
        <v>0</v>
      </c>
      <c r="R948" t="s">
        <v>33</v>
      </c>
      <c r="S948" t="str">
        <f>_xlfn.TEXTBEFORE(R948,"/")</f>
        <v>theater</v>
      </c>
      <c r="T948" t="str">
        <f>_xlfn.TEXTAFTER(R948,"/")</f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$E949/$D949</f>
        <v>0.26694444444444443</v>
      </c>
      <c r="G949" t="s">
        <v>14</v>
      </c>
      <c r="H949">
        <v>13</v>
      </c>
      <c r="I949">
        <f>IF($E949 = 0, ROUND($I949 =0,0),ROUND($E949/$H949,2))</f>
        <v>73.92</v>
      </c>
      <c r="J949" t="s">
        <v>21</v>
      </c>
      <c r="K949" t="s">
        <v>22</v>
      </c>
      <c r="L949">
        <v>1411707600</v>
      </c>
      <c r="M949">
        <v>1412312400</v>
      </c>
      <c r="N949" s="9">
        <f>((($L949/60)/60)/24)+DATE(1970,1,1)</f>
        <v>41908.208333333336</v>
      </c>
      <c r="O949" s="9">
        <f>((($M949/60)/60)/24)+DATE(1970,1,1)</f>
        <v>41915.208333333336</v>
      </c>
      <c r="P949" t="b">
        <v>0</v>
      </c>
      <c r="Q949" t="b">
        <v>0</v>
      </c>
      <c r="R949" t="s">
        <v>33</v>
      </c>
      <c r="S949" t="str">
        <f>_xlfn.TEXTBEFORE(R949,"/")</f>
        <v>theater</v>
      </c>
      <c r="T949" t="str">
        <f>_xlfn.TEXTAFTER(R949,"/")</f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$E950/$D950</f>
        <v>0.62957446808510642</v>
      </c>
      <c r="G950" t="s">
        <v>74</v>
      </c>
      <c r="H950">
        <v>160</v>
      </c>
      <c r="I950">
        <f>IF($E950 = 0, ROUND($I950 =0,0),ROUND($E950/$H950,2))</f>
        <v>36.99</v>
      </c>
      <c r="J950" t="s">
        <v>21</v>
      </c>
      <c r="K950" t="s">
        <v>22</v>
      </c>
      <c r="L950">
        <v>1418364000</v>
      </c>
      <c r="M950">
        <v>1419228000</v>
      </c>
      <c r="N950" s="9">
        <f>((($L950/60)/60)/24)+DATE(1970,1,1)</f>
        <v>41985.25</v>
      </c>
      <c r="O950" s="9">
        <f>((($M950/60)/60)/24)+DATE(1970,1,1)</f>
        <v>41995.25</v>
      </c>
      <c r="P950" t="b">
        <v>1</v>
      </c>
      <c r="Q950" t="b">
        <v>1</v>
      </c>
      <c r="R950" t="s">
        <v>42</v>
      </c>
      <c r="S950" t="str">
        <f>_xlfn.TEXTBEFORE(R950,"/")</f>
        <v>film &amp; video</v>
      </c>
      <c r="T950" t="str">
        <f>_xlfn.TEXTAFTER(R950,"/")</f>
        <v>documentary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$E951/$D951</f>
        <v>1.6135593220338984</v>
      </c>
      <c r="G951" t="s">
        <v>20</v>
      </c>
      <c r="H951">
        <v>203</v>
      </c>
      <c r="I951">
        <f>IF($E951 = 0, ROUND($I951 =0,0),ROUND($E951/$H951,2))</f>
        <v>46.9</v>
      </c>
      <c r="J951" t="s">
        <v>21</v>
      </c>
      <c r="K951" t="s">
        <v>22</v>
      </c>
      <c r="L951">
        <v>1429333200</v>
      </c>
      <c r="M951">
        <v>1430974800</v>
      </c>
      <c r="N951" s="9">
        <f>((($L951/60)/60)/24)+DATE(1970,1,1)</f>
        <v>42112.208333333328</v>
      </c>
      <c r="O951" s="9">
        <f>((($M951/60)/60)/24)+DATE(1970,1,1)</f>
        <v>42131.208333333328</v>
      </c>
      <c r="P951" t="b">
        <v>0</v>
      </c>
      <c r="Q951" t="b">
        <v>0</v>
      </c>
      <c r="R951" t="s">
        <v>28</v>
      </c>
      <c r="S951" t="str">
        <f>_xlfn.TEXTBEFORE(R951,"/")</f>
        <v>technology</v>
      </c>
      <c r="T951" t="str">
        <f>_xlfn.TEXTAFTER(R951,"/")</f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$E952/$D952</f>
        <v>0.05</v>
      </c>
      <c r="G952" t="s">
        <v>14</v>
      </c>
      <c r="H952">
        <v>1</v>
      </c>
      <c r="I952">
        <f>IF($E952 = 0, ROUND($I952 =0,0),ROUND($E952/$H952,2))</f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((($L952/60)/60)/24)+DATE(1970,1,1)</f>
        <v>43571.208333333328</v>
      </c>
      <c r="O952" s="9">
        <f>((($M952/60)/60)/24)+DATE(1970,1,1)</f>
        <v>43576.208333333328</v>
      </c>
      <c r="P952" t="b">
        <v>0</v>
      </c>
      <c r="Q952" t="b">
        <v>1</v>
      </c>
      <c r="R952" t="s">
        <v>33</v>
      </c>
      <c r="S952" t="str">
        <f>_xlfn.TEXTBEFORE(R952,"/")</f>
        <v>theater</v>
      </c>
      <c r="T952" t="str">
        <f>_xlfn.TEXTAFTER(R952,"/")</f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$E953/$D953</f>
        <v>10.969379310344827</v>
      </c>
      <c r="G953" t="s">
        <v>20</v>
      </c>
      <c r="H953">
        <v>1559</v>
      </c>
      <c r="I953">
        <f>IF($E953 = 0, ROUND($I953 =0,0),ROUND($E953/$H953,2))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9">
        <f>((($L953/60)/60)/24)+DATE(1970,1,1)</f>
        <v>42730.25</v>
      </c>
      <c r="O953" s="9">
        <f>((($M953/60)/60)/24)+DATE(1970,1,1)</f>
        <v>42731.25</v>
      </c>
      <c r="P953" t="b">
        <v>0</v>
      </c>
      <c r="Q953" t="b">
        <v>1</v>
      </c>
      <c r="R953" t="s">
        <v>23</v>
      </c>
      <c r="S953" t="str">
        <f>_xlfn.TEXTBEFORE(R953,"/")</f>
        <v>music</v>
      </c>
      <c r="T953" t="str">
        <f>_xlfn.TEXTAFTER(R953,"/")</f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$E954/$D954</f>
        <v>0.70094158075601376</v>
      </c>
      <c r="G954" t="s">
        <v>74</v>
      </c>
      <c r="H954">
        <v>2266</v>
      </c>
      <c r="I954">
        <f>IF($E954 = 0, ROUND($I954 =0,0),ROUND($E954/$H954,2))</f>
        <v>45.01</v>
      </c>
      <c r="J954" t="s">
        <v>21</v>
      </c>
      <c r="K954" t="s">
        <v>22</v>
      </c>
      <c r="L954">
        <v>1470718800</v>
      </c>
      <c r="M954">
        <v>1471928400</v>
      </c>
      <c r="N954" s="9">
        <f>((($L954/60)/60)/24)+DATE(1970,1,1)</f>
        <v>42591.208333333328</v>
      </c>
      <c r="O954" s="9">
        <f>((($M954/60)/60)/24)+DATE(1970,1,1)</f>
        <v>42605.208333333328</v>
      </c>
      <c r="P954" t="b">
        <v>0</v>
      </c>
      <c r="Q954" t="b">
        <v>0</v>
      </c>
      <c r="R954" t="s">
        <v>42</v>
      </c>
      <c r="S954" t="str">
        <f>_xlfn.TEXTBEFORE(R954,"/")</f>
        <v>film &amp; video</v>
      </c>
      <c r="T954" t="str">
        <f>_xlfn.TEXTAFTER(R954,"/")</f>
        <v>documentary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$E955/$D955</f>
        <v>0.6</v>
      </c>
      <c r="G955" t="s">
        <v>14</v>
      </c>
      <c r="H955">
        <v>21</v>
      </c>
      <c r="I955">
        <f>IF($E955 = 0, ROUND($I955 =0,0),ROUND($E955/$H955,2))</f>
        <v>94.29</v>
      </c>
      <c r="J955" t="s">
        <v>21</v>
      </c>
      <c r="K955" t="s">
        <v>22</v>
      </c>
      <c r="L955">
        <v>1450591200</v>
      </c>
      <c r="M955">
        <v>1453701600</v>
      </c>
      <c r="N955" s="9">
        <f>((($L955/60)/60)/24)+DATE(1970,1,1)</f>
        <v>42358.25</v>
      </c>
      <c r="O955" s="9">
        <f>((($M955/60)/60)/24)+DATE(1970,1,1)</f>
        <v>42394.25</v>
      </c>
      <c r="P955" t="b">
        <v>0</v>
      </c>
      <c r="Q955" t="b">
        <v>1</v>
      </c>
      <c r="R955" t="s">
        <v>474</v>
      </c>
      <c r="S955" t="str">
        <f>_xlfn.TEXTBEFORE(R955,"/")</f>
        <v>film &amp; video</v>
      </c>
      <c r="T955" t="str">
        <f>_xlfn.TEXTAFTER(R955,"/")</f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$E956/$D956</f>
        <v>3.6709859154929578</v>
      </c>
      <c r="G956" t="s">
        <v>20</v>
      </c>
      <c r="H956">
        <v>1548</v>
      </c>
      <c r="I956">
        <f>IF($E956 = 0, ROUND($I956 =0,0),ROUND($E956/$H956,2))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9">
        <f>((($L956/60)/60)/24)+DATE(1970,1,1)</f>
        <v>41174.208333333336</v>
      </c>
      <c r="O956" s="9">
        <f>((($M956/60)/60)/24)+DATE(1970,1,1)</f>
        <v>41198.208333333336</v>
      </c>
      <c r="P956" t="b">
        <v>0</v>
      </c>
      <c r="Q956" t="b">
        <v>0</v>
      </c>
      <c r="R956" t="s">
        <v>28</v>
      </c>
      <c r="S956" t="str">
        <f>_xlfn.TEXTBEFORE(R956,"/")</f>
        <v>technology</v>
      </c>
      <c r="T956" t="str">
        <f>_xlfn.TEXTAFTER(R956,"/")</f>
        <v>web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$E957/$D957</f>
        <v>11.09</v>
      </c>
      <c r="G957" t="s">
        <v>20</v>
      </c>
      <c r="H957">
        <v>80</v>
      </c>
      <c r="I957">
        <f>IF($E957 = 0, ROUND($I957 =0,0),ROUND($E957/$H957,2))</f>
        <v>97.04</v>
      </c>
      <c r="J957" t="s">
        <v>21</v>
      </c>
      <c r="K957" t="s">
        <v>22</v>
      </c>
      <c r="L957">
        <v>1353823200</v>
      </c>
      <c r="M957">
        <v>1353996000</v>
      </c>
      <c r="N957" s="9">
        <f>((($L957/60)/60)/24)+DATE(1970,1,1)</f>
        <v>41238.25</v>
      </c>
      <c r="O957" s="9">
        <f>((($M957/60)/60)/24)+DATE(1970,1,1)</f>
        <v>41240.25</v>
      </c>
      <c r="P957" t="b">
        <v>0</v>
      </c>
      <c r="Q957" t="b">
        <v>0</v>
      </c>
      <c r="R957" t="s">
        <v>33</v>
      </c>
      <c r="S957" t="str">
        <f>_xlfn.TEXTBEFORE(R957,"/")</f>
        <v>theater</v>
      </c>
      <c r="T957" t="str">
        <f>_xlfn.TEXTAFTER(R957,"/")</f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$E958/$D958</f>
        <v>0.19028784648187633</v>
      </c>
      <c r="G958" t="s">
        <v>14</v>
      </c>
      <c r="H958">
        <v>830</v>
      </c>
      <c r="I958">
        <f>IF($E958 = 0, ROUND($I958 =0,0),ROUND($E958/$H958,2))</f>
        <v>43.01</v>
      </c>
      <c r="J958" t="s">
        <v>21</v>
      </c>
      <c r="K958" t="s">
        <v>22</v>
      </c>
      <c r="L958">
        <v>1450764000</v>
      </c>
      <c r="M958">
        <v>1451109600</v>
      </c>
      <c r="N958" s="9">
        <f>((($L958/60)/60)/24)+DATE(1970,1,1)</f>
        <v>42360.25</v>
      </c>
      <c r="O958" s="9">
        <f>((($M958/60)/60)/24)+DATE(1970,1,1)</f>
        <v>42364.25</v>
      </c>
      <c r="P958" t="b">
        <v>0</v>
      </c>
      <c r="Q958" t="b">
        <v>0</v>
      </c>
      <c r="R958" t="s">
        <v>474</v>
      </c>
      <c r="S958" t="str">
        <f>_xlfn.TEXTBEFORE(R958,"/")</f>
        <v>film &amp; video</v>
      </c>
      <c r="T958" t="str">
        <f>_xlfn.TEXTAFTER(R958,"/")</f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$E959/$D959</f>
        <v>1.2687755102040816</v>
      </c>
      <c r="G959" t="s">
        <v>20</v>
      </c>
      <c r="H959">
        <v>131</v>
      </c>
      <c r="I959">
        <f>IF($E959 = 0, ROUND($I959 =0,0),ROUND($E959/$H959,2))</f>
        <v>94.92</v>
      </c>
      <c r="J959" t="s">
        <v>21</v>
      </c>
      <c r="K959" t="s">
        <v>22</v>
      </c>
      <c r="L959">
        <v>1329372000</v>
      </c>
      <c r="M959">
        <v>1329631200</v>
      </c>
      <c r="N959" s="9">
        <f>((($L959/60)/60)/24)+DATE(1970,1,1)</f>
        <v>40955.25</v>
      </c>
      <c r="O959" s="9">
        <f>((($M959/60)/60)/24)+DATE(1970,1,1)</f>
        <v>40958.25</v>
      </c>
      <c r="P959" t="b">
        <v>0</v>
      </c>
      <c r="Q959" t="b">
        <v>0</v>
      </c>
      <c r="R959" t="s">
        <v>33</v>
      </c>
      <c r="S959" t="str">
        <f>_xlfn.TEXTBEFORE(R959,"/")</f>
        <v>theater</v>
      </c>
      <c r="T959" t="str">
        <f>_xlfn.TEXTAFTER(R959,"/")</f>
        <v>plays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$E960/$D960</f>
        <v>7.3463636363636367</v>
      </c>
      <c r="G960" t="s">
        <v>20</v>
      </c>
      <c r="H960">
        <v>112</v>
      </c>
      <c r="I960">
        <f>IF($E960 = 0, ROUND($I960 =0,0),ROUND($E960/$H960,2))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9">
        <f>((($L960/60)/60)/24)+DATE(1970,1,1)</f>
        <v>40350.208333333336</v>
      </c>
      <c r="O960" s="9">
        <f>((($M960/60)/60)/24)+DATE(1970,1,1)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_xlfn.TEXTBEFORE(R960,"/")</f>
        <v>film &amp; video</v>
      </c>
      <c r="T960" t="str">
        <f>_xlfn.TEXTAFTER(R960,"/")</f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$E961/$D961</f>
        <v>4.5731034482758622E-2</v>
      </c>
      <c r="G961" t="s">
        <v>14</v>
      </c>
      <c r="H961">
        <v>130</v>
      </c>
      <c r="I961">
        <f>IF($E961 = 0, ROUND($I961 =0,0),ROUND($E961/$H961,2))</f>
        <v>51.01</v>
      </c>
      <c r="J961" t="s">
        <v>21</v>
      </c>
      <c r="K961" t="s">
        <v>22</v>
      </c>
      <c r="L961">
        <v>1277701200</v>
      </c>
      <c r="M961">
        <v>1280120400</v>
      </c>
      <c r="N961" s="9">
        <f>((($L961/60)/60)/24)+DATE(1970,1,1)</f>
        <v>40357.208333333336</v>
      </c>
      <c r="O961" s="9">
        <f>((($M961/60)/60)/24)+DATE(1970,1,1)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_xlfn.TEXTBEFORE(R961,"/")</f>
        <v>publishing</v>
      </c>
      <c r="T961" t="str">
        <f>_xlfn.TEXTAFTER(R961,"/")</f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$E962/$D962</f>
        <v>0.85054545454545449</v>
      </c>
      <c r="G962" t="s">
        <v>14</v>
      </c>
      <c r="H962">
        <v>55</v>
      </c>
      <c r="I962">
        <f>IF($E962 = 0, ROUND($I962 =0,0),ROUND($E962/$H962,2))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9">
        <f>((($L962/60)/60)/24)+DATE(1970,1,1)</f>
        <v>42408.25</v>
      </c>
      <c r="O962" s="9">
        <f>((($M962/60)/60)/24)+DATE(1970,1,1)</f>
        <v>42445.208333333328</v>
      </c>
      <c r="P962" t="b">
        <v>0</v>
      </c>
      <c r="Q962" t="b">
        <v>0</v>
      </c>
      <c r="R962" t="s">
        <v>28</v>
      </c>
      <c r="S962" t="str">
        <f>_xlfn.TEXTBEFORE(R962,"/")</f>
        <v>technology</v>
      </c>
      <c r="T962" t="str">
        <f>_xlfn.TEXTAFTER(R962,"/")</f>
        <v>web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$E963/$D963</f>
        <v>1.1929824561403508</v>
      </c>
      <c r="G963" t="s">
        <v>20</v>
      </c>
      <c r="H963">
        <v>155</v>
      </c>
      <c r="I963">
        <f>IF($E963 = 0, ROUND($I963 =0,0),ROUND($E963/$H963,2))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9">
        <f>((($L963/60)/60)/24)+DATE(1970,1,1)</f>
        <v>40591.25</v>
      </c>
      <c r="O963" s="9">
        <f>((($M963/60)/60)/24)+DATE(1970,1,1)</f>
        <v>40595.25</v>
      </c>
      <c r="P963" t="b">
        <v>0</v>
      </c>
      <c r="Q963" t="b">
        <v>0</v>
      </c>
      <c r="R963" t="s">
        <v>206</v>
      </c>
      <c r="S963" t="str">
        <f>_xlfn.TEXTBEFORE(R963,"/")</f>
        <v>publishing</v>
      </c>
      <c r="T963" t="str">
        <f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$E964/$D964</f>
        <v>2.9602777777777778</v>
      </c>
      <c r="G964" t="s">
        <v>20</v>
      </c>
      <c r="H964">
        <v>266</v>
      </c>
      <c r="I964">
        <f>IF($E964 = 0, ROUND($I964 =0,0),ROUND($E964/$H964,2))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9">
        <f>((($L964/60)/60)/24)+DATE(1970,1,1)</f>
        <v>41592.25</v>
      </c>
      <c r="O964" s="9">
        <f>((($M964/60)/60)/24)+DATE(1970,1,1)</f>
        <v>41613.25</v>
      </c>
      <c r="P964" t="b">
        <v>0</v>
      </c>
      <c r="Q964" t="b">
        <v>0</v>
      </c>
      <c r="R964" t="s">
        <v>17</v>
      </c>
      <c r="S964" t="str">
        <f>_xlfn.TEXTBEFORE(R964,"/")</f>
        <v>food</v>
      </c>
      <c r="T964" t="str">
        <f>_xlfn.TEXTAFTER(R964,"/")</f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$E965/$D965</f>
        <v>0.84694915254237291</v>
      </c>
      <c r="G965" t="s">
        <v>14</v>
      </c>
      <c r="H965">
        <v>114</v>
      </c>
      <c r="I965">
        <f>IF($E965 = 0, ROUND($I965 =0,0),ROUND($E965/$H965,2))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9">
        <f>((($L965/60)/60)/24)+DATE(1970,1,1)</f>
        <v>40607.25</v>
      </c>
      <c r="O965" s="9">
        <f>((($M965/60)/60)/24)+DATE(1970,1,1)</f>
        <v>40613.25</v>
      </c>
      <c r="P965" t="b">
        <v>0</v>
      </c>
      <c r="Q965" t="b">
        <v>1</v>
      </c>
      <c r="R965" t="s">
        <v>122</v>
      </c>
      <c r="S965" t="str">
        <f>_xlfn.TEXTBEFORE(R965,"/")</f>
        <v>photography</v>
      </c>
      <c r="T965" t="str">
        <f>_xlfn.TEXTAFTER(R965,"/")</f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$E966/$D966</f>
        <v>3.5578378378378379</v>
      </c>
      <c r="G966" t="s">
        <v>20</v>
      </c>
      <c r="H966">
        <v>155</v>
      </c>
      <c r="I966">
        <f>IF($E966 = 0, ROUND($I966 =0,0),ROUND($E966/$H966,2))</f>
        <v>84.93</v>
      </c>
      <c r="J966" t="s">
        <v>21</v>
      </c>
      <c r="K966" t="s">
        <v>22</v>
      </c>
      <c r="L966">
        <v>1431320400</v>
      </c>
      <c r="M966">
        <v>1431752400</v>
      </c>
      <c r="N966" s="9">
        <f>((($L966/60)/60)/24)+DATE(1970,1,1)</f>
        <v>42135.208333333328</v>
      </c>
      <c r="O966" s="9">
        <f>((($M966/60)/60)/24)+DATE(1970,1,1)</f>
        <v>42140.208333333328</v>
      </c>
      <c r="P966" t="b">
        <v>0</v>
      </c>
      <c r="Q966" t="b">
        <v>0</v>
      </c>
      <c r="R966" t="s">
        <v>33</v>
      </c>
      <c r="S966" t="str">
        <f>_xlfn.TEXTBEFORE(R966,"/")</f>
        <v>theater</v>
      </c>
      <c r="T966" t="str">
        <f>_xlfn.TEXTAFTER(R966,"/")</f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$E967/$D967</f>
        <v>3.8640909090909092</v>
      </c>
      <c r="G967" t="s">
        <v>20</v>
      </c>
      <c r="H967">
        <v>207</v>
      </c>
      <c r="I967">
        <f>IF($E967 = 0, ROUND($I967 =0,0),ROUND($E967/$H967,2))</f>
        <v>41.07</v>
      </c>
      <c r="J967" t="s">
        <v>40</v>
      </c>
      <c r="K967" t="s">
        <v>41</v>
      </c>
      <c r="L967">
        <v>1264399200</v>
      </c>
      <c r="M967">
        <v>1267855200</v>
      </c>
      <c r="N967" s="9">
        <f>((($L967/60)/60)/24)+DATE(1970,1,1)</f>
        <v>40203.25</v>
      </c>
      <c r="O967" s="9">
        <f>((($M967/60)/60)/24)+DATE(1970,1,1)</f>
        <v>40243.25</v>
      </c>
      <c r="P967" t="b">
        <v>0</v>
      </c>
      <c r="Q967" t="b">
        <v>0</v>
      </c>
      <c r="R967" t="s">
        <v>23</v>
      </c>
      <c r="S967" t="str">
        <f>_xlfn.TEXTBEFORE(R967,"/")</f>
        <v>music</v>
      </c>
      <c r="T967" t="str">
        <f>_xlfn.TEXTAFTER(R967,"/")</f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$E968/$D968</f>
        <v>7.9223529411764702</v>
      </c>
      <c r="G968" t="s">
        <v>20</v>
      </c>
      <c r="H968">
        <v>245</v>
      </c>
      <c r="I968">
        <f>IF($E968 = 0, ROUND($I968 =0,0),ROUND($E968/$H968,2))</f>
        <v>54.97</v>
      </c>
      <c r="J968" t="s">
        <v>21</v>
      </c>
      <c r="K968" t="s">
        <v>22</v>
      </c>
      <c r="L968">
        <v>1497502800</v>
      </c>
      <c r="M968">
        <v>1497675600</v>
      </c>
      <c r="N968" s="9">
        <f>((($L968/60)/60)/24)+DATE(1970,1,1)</f>
        <v>42901.208333333328</v>
      </c>
      <c r="O968" s="9">
        <f>((($M968/60)/60)/24)+DATE(1970,1,1)</f>
        <v>42903.208333333328</v>
      </c>
      <c r="P968" t="b">
        <v>0</v>
      </c>
      <c r="Q968" t="b">
        <v>0</v>
      </c>
      <c r="R968" t="s">
        <v>33</v>
      </c>
      <c r="S968" t="str">
        <f>_xlfn.TEXTBEFORE(R968,"/")</f>
        <v>theater</v>
      </c>
      <c r="T968" t="str">
        <f>_xlfn.TEXTAFTER(R968,"/")</f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$E969/$D969</f>
        <v>1.3703393665158372</v>
      </c>
      <c r="G969" t="s">
        <v>20</v>
      </c>
      <c r="H969">
        <v>1573</v>
      </c>
      <c r="I969">
        <f>IF($E969 = 0, ROUND($I969 =0,0),ROUND($E969/$H969,2))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9">
        <f>((($L969/60)/60)/24)+DATE(1970,1,1)</f>
        <v>41005.208333333336</v>
      </c>
      <c r="O969" s="9">
        <f>((($M969/60)/60)/24)+DATE(1970,1,1)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_xlfn.TEXTBEFORE(R969,"/")</f>
        <v>music</v>
      </c>
      <c r="T969" t="str">
        <f>_xlfn.TEXTAFTER(R969,"/")</f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$E970/$D970</f>
        <v>3.3820833333333336</v>
      </c>
      <c r="G970" t="s">
        <v>20</v>
      </c>
      <c r="H970">
        <v>114</v>
      </c>
      <c r="I970">
        <f>IF($E970 = 0, ROUND($I970 =0,0),ROUND($E970/$H970,2))</f>
        <v>71.2</v>
      </c>
      <c r="J970" t="s">
        <v>21</v>
      </c>
      <c r="K970" t="s">
        <v>22</v>
      </c>
      <c r="L970">
        <v>1293861600</v>
      </c>
      <c r="M970">
        <v>1295157600</v>
      </c>
      <c r="N970" s="9">
        <f>((($L970/60)/60)/24)+DATE(1970,1,1)</f>
        <v>40544.25</v>
      </c>
      <c r="O970" s="9">
        <f>((($M970/60)/60)/24)+DATE(1970,1,1)</f>
        <v>40559.25</v>
      </c>
      <c r="P970" t="b">
        <v>0</v>
      </c>
      <c r="Q970" t="b">
        <v>0</v>
      </c>
      <c r="R970" t="s">
        <v>17</v>
      </c>
      <c r="S970" t="str">
        <f>_xlfn.TEXTBEFORE(R970,"/")</f>
        <v>food</v>
      </c>
      <c r="T970" t="str">
        <f>_xlfn.TEXTAFTER(R970,"/")</f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$E971/$D971</f>
        <v>1.0822784810126582</v>
      </c>
      <c r="G971" t="s">
        <v>20</v>
      </c>
      <c r="H971">
        <v>93</v>
      </c>
      <c r="I971">
        <f>IF($E971 = 0, ROUND($I971 =0,0),ROUND($E971/$H971,2))</f>
        <v>91.94</v>
      </c>
      <c r="J971" t="s">
        <v>21</v>
      </c>
      <c r="K971" t="s">
        <v>22</v>
      </c>
      <c r="L971">
        <v>1576994400</v>
      </c>
      <c r="M971">
        <v>1577599200</v>
      </c>
      <c r="N971" s="9">
        <f>((($L971/60)/60)/24)+DATE(1970,1,1)</f>
        <v>43821.25</v>
      </c>
      <c r="O971" s="9">
        <f>((($M971/60)/60)/24)+DATE(1970,1,1)</f>
        <v>43828.25</v>
      </c>
      <c r="P971" t="b">
        <v>0</v>
      </c>
      <c r="Q971" t="b">
        <v>0</v>
      </c>
      <c r="R971" t="s">
        <v>33</v>
      </c>
      <c r="S971" t="str">
        <f>_xlfn.TEXTBEFORE(R971,"/")</f>
        <v>theater</v>
      </c>
      <c r="T971" t="str">
        <f>_xlfn.TEXTAFTER(R971,"/")</f>
        <v>plays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$E972/$D972</f>
        <v>0.60757639620653314</v>
      </c>
      <c r="G972" t="s">
        <v>14</v>
      </c>
      <c r="H972">
        <v>594</v>
      </c>
      <c r="I972">
        <f>IF($E972 = 0, ROUND($I972 =0,0),ROUND($E972/$H972,2))</f>
        <v>97.07</v>
      </c>
      <c r="J972" t="s">
        <v>21</v>
      </c>
      <c r="K972" t="s">
        <v>22</v>
      </c>
      <c r="L972">
        <v>1304917200</v>
      </c>
      <c r="M972">
        <v>1305003600</v>
      </c>
      <c r="N972" s="9">
        <f>((($L972/60)/60)/24)+DATE(1970,1,1)</f>
        <v>40672.208333333336</v>
      </c>
      <c r="O972" s="9">
        <f>((($M972/60)/60)/24)+DATE(1970,1,1)</f>
        <v>40673.208333333336</v>
      </c>
      <c r="P972" t="b">
        <v>0</v>
      </c>
      <c r="Q972" t="b">
        <v>0</v>
      </c>
      <c r="R972" t="s">
        <v>33</v>
      </c>
      <c r="S972" t="str">
        <f>_xlfn.TEXTBEFORE(R972,"/")</f>
        <v>theater</v>
      </c>
      <c r="T972" t="str">
        <f>_xlfn.TEXTAFTER(R972,"/")</f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$E973/$D973</f>
        <v>0.27725490196078434</v>
      </c>
      <c r="G973" t="s">
        <v>14</v>
      </c>
      <c r="H973">
        <v>24</v>
      </c>
      <c r="I973">
        <f>IF($E973 = 0, ROUND($I973 =0,0),ROUND($E973/$H973,2))</f>
        <v>58.92</v>
      </c>
      <c r="J973" t="s">
        <v>21</v>
      </c>
      <c r="K973" t="s">
        <v>22</v>
      </c>
      <c r="L973">
        <v>1381208400</v>
      </c>
      <c r="M973">
        <v>1381726800</v>
      </c>
      <c r="N973" s="9">
        <f>((($L973/60)/60)/24)+DATE(1970,1,1)</f>
        <v>41555.208333333336</v>
      </c>
      <c r="O973" s="9">
        <f>((($M973/60)/60)/24)+DATE(1970,1,1)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_xlfn.TEXTBEFORE(R973,"/")</f>
        <v>film &amp; video</v>
      </c>
      <c r="T973" t="str">
        <f>_xlfn.TEXTAFTER(R973,"/")</f>
        <v>television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$E974/$D974</f>
        <v>2.283934426229508</v>
      </c>
      <c r="G974" t="s">
        <v>20</v>
      </c>
      <c r="H974">
        <v>1681</v>
      </c>
      <c r="I974">
        <f>IF($E974 = 0, ROUND($I974 =0,0),ROUND($E974/$H974,2))</f>
        <v>58.02</v>
      </c>
      <c r="J974" t="s">
        <v>21</v>
      </c>
      <c r="K974" t="s">
        <v>22</v>
      </c>
      <c r="L974">
        <v>1401685200</v>
      </c>
      <c r="M974">
        <v>1402462800</v>
      </c>
      <c r="N974" s="9">
        <f>((($L974/60)/60)/24)+DATE(1970,1,1)</f>
        <v>41792.208333333336</v>
      </c>
      <c r="O974" s="9">
        <f>((($M974/60)/60)/24)+DATE(1970,1,1)</f>
        <v>41801.208333333336</v>
      </c>
      <c r="P974" t="b">
        <v>0</v>
      </c>
      <c r="Q974" t="b">
        <v>1</v>
      </c>
      <c r="R974" t="s">
        <v>28</v>
      </c>
      <c r="S974" t="str">
        <f>_xlfn.TEXTBEFORE(R974,"/")</f>
        <v>technology</v>
      </c>
      <c r="T974" t="str">
        <f>_xlfn.TEXTAFTER(R974,"/")</f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$E975/$D975</f>
        <v>0.21615194054500414</v>
      </c>
      <c r="G975" t="s">
        <v>14</v>
      </c>
      <c r="H975">
        <v>252</v>
      </c>
      <c r="I975">
        <f>IF($E975 = 0, ROUND($I975 =0,0),ROUND($E975/$H975,2))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9">
        <f>((($L975/60)/60)/24)+DATE(1970,1,1)</f>
        <v>40522.25</v>
      </c>
      <c r="O975" s="9">
        <f>((($M975/60)/60)/24)+DATE(1970,1,1)</f>
        <v>40524.25</v>
      </c>
      <c r="P975" t="b">
        <v>0</v>
      </c>
      <c r="Q975" t="b">
        <v>1</v>
      </c>
      <c r="R975" t="s">
        <v>33</v>
      </c>
      <c r="S975" t="str">
        <f>_xlfn.TEXTBEFORE(R975,"/")</f>
        <v>theater</v>
      </c>
      <c r="T975" t="str">
        <f>_xlfn.TEXTAFTER(R975,"/")</f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$E976/$D976</f>
        <v>3.73875</v>
      </c>
      <c r="G976" t="s">
        <v>20</v>
      </c>
      <c r="H976">
        <v>32</v>
      </c>
      <c r="I976">
        <f>IF($E976 = 0, ROUND($I976 =0,0),ROUND($E976/$H976,2))</f>
        <v>93.47</v>
      </c>
      <c r="J976" t="s">
        <v>21</v>
      </c>
      <c r="K976" t="s">
        <v>22</v>
      </c>
      <c r="L976">
        <v>1368853200</v>
      </c>
      <c r="M976">
        <v>1368939600</v>
      </c>
      <c r="N976" s="9">
        <f>((($L976/60)/60)/24)+DATE(1970,1,1)</f>
        <v>41412.208333333336</v>
      </c>
      <c r="O976" s="9">
        <f>((($M976/60)/60)/24)+DATE(1970,1,1)</f>
        <v>41413.208333333336</v>
      </c>
      <c r="P976" t="b">
        <v>0</v>
      </c>
      <c r="Q976" t="b">
        <v>0</v>
      </c>
      <c r="R976" t="s">
        <v>60</v>
      </c>
      <c r="S976" t="str">
        <f>_xlfn.TEXTBEFORE(R976,"/")</f>
        <v>music</v>
      </c>
      <c r="T976" t="str">
        <f>_xlfn.TEXTAFTER(R976,"/")</f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$E977/$D977</f>
        <v>1.5492592592592593</v>
      </c>
      <c r="G977" t="s">
        <v>20</v>
      </c>
      <c r="H977">
        <v>135</v>
      </c>
      <c r="I977">
        <f>IF($E977 = 0, ROUND($I977 =0,0),ROUND($E977/$H977,2))</f>
        <v>61.97</v>
      </c>
      <c r="J977" t="s">
        <v>21</v>
      </c>
      <c r="K977" t="s">
        <v>22</v>
      </c>
      <c r="L977">
        <v>1448776800</v>
      </c>
      <c r="M977">
        <v>1452146400</v>
      </c>
      <c r="N977" s="9">
        <f>((($L977/60)/60)/24)+DATE(1970,1,1)</f>
        <v>42337.25</v>
      </c>
      <c r="O977" s="9">
        <f>((($M977/60)/60)/24)+DATE(1970,1,1)</f>
        <v>42376.25</v>
      </c>
      <c r="P977" t="b">
        <v>0</v>
      </c>
      <c r="Q977" t="b">
        <v>1</v>
      </c>
      <c r="R977" t="s">
        <v>33</v>
      </c>
      <c r="S977" t="str">
        <f>_xlfn.TEXTBEFORE(R977,"/")</f>
        <v>theater</v>
      </c>
      <c r="T977" t="str">
        <f>_xlfn.TEXTAFTER(R977,"/")</f>
        <v>plays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$E978/$D978</f>
        <v>3.2214999999999998</v>
      </c>
      <c r="G978" t="s">
        <v>20</v>
      </c>
      <c r="H978">
        <v>140</v>
      </c>
      <c r="I978">
        <f>IF($E978 = 0, ROUND($I978 =0,0),ROUND($E978/$H978,2))</f>
        <v>92.04</v>
      </c>
      <c r="J978" t="s">
        <v>21</v>
      </c>
      <c r="K978" t="s">
        <v>22</v>
      </c>
      <c r="L978">
        <v>1296194400</v>
      </c>
      <c r="M978">
        <v>1296712800</v>
      </c>
      <c r="N978" s="9">
        <f>((($L978/60)/60)/24)+DATE(1970,1,1)</f>
        <v>40571.25</v>
      </c>
      <c r="O978" s="9">
        <f>((($M978/60)/60)/24)+DATE(1970,1,1)</f>
        <v>40577.25</v>
      </c>
      <c r="P978" t="b">
        <v>0</v>
      </c>
      <c r="Q978" t="b">
        <v>1</v>
      </c>
      <c r="R978" t="s">
        <v>33</v>
      </c>
      <c r="S978" t="str">
        <f>_xlfn.TEXTBEFORE(R978,"/")</f>
        <v>theater</v>
      </c>
      <c r="T978" t="str">
        <f>_xlfn.TEXTAFTER(R978,"/")</f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$E979/$D979</f>
        <v>0.73957142857142855</v>
      </c>
      <c r="G979" t="s">
        <v>14</v>
      </c>
      <c r="H979">
        <v>67</v>
      </c>
      <c r="I979">
        <f>IF($E979 = 0, ROUND($I979 =0,0),ROUND($E979/$H979,2))</f>
        <v>77.27</v>
      </c>
      <c r="J979" t="s">
        <v>21</v>
      </c>
      <c r="K979" t="s">
        <v>22</v>
      </c>
      <c r="L979">
        <v>1517983200</v>
      </c>
      <c r="M979">
        <v>1520748000</v>
      </c>
      <c r="N979" s="9">
        <f>((($L979/60)/60)/24)+DATE(1970,1,1)</f>
        <v>43138.25</v>
      </c>
      <c r="O979" s="9">
        <f>((($M979/60)/60)/24)+DATE(1970,1,1)</f>
        <v>43170.25</v>
      </c>
      <c r="P979" t="b">
        <v>0</v>
      </c>
      <c r="Q979" t="b">
        <v>0</v>
      </c>
      <c r="R979" t="s">
        <v>17</v>
      </c>
      <c r="S979" t="str">
        <f>_xlfn.TEXTBEFORE(R979,"/")</f>
        <v>food</v>
      </c>
      <c r="T979" t="str">
        <f>_xlfn.TEXTAFTER(R979,"/")</f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$E980/$D980</f>
        <v>8.641</v>
      </c>
      <c r="G980" t="s">
        <v>20</v>
      </c>
      <c r="H980">
        <v>92</v>
      </c>
      <c r="I980">
        <f>IF($E980 = 0, ROUND($I980 =0,0),ROUND($E980/$H980,2))</f>
        <v>93.92</v>
      </c>
      <c r="J980" t="s">
        <v>21</v>
      </c>
      <c r="K980" t="s">
        <v>22</v>
      </c>
      <c r="L980">
        <v>1478930400</v>
      </c>
      <c r="M980">
        <v>1480831200</v>
      </c>
      <c r="N980" s="9">
        <f>((($L980/60)/60)/24)+DATE(1970,1,1)</f>
        <v>42686.25</v>
      </c>
      <c r="O980" s="9">
        <f>((($M980/60)/60)/24)+DATE(1970,1,1)</f>
        <v>42708.25</v>
      </c>
      <c r="P980" t="b">
        <v>0</v>
      </c>
      <c r="Q980" t="b">
        <v>0</v>
      </c>
      <c r="R980" t="s">
        <v>89</v>
      </c>
      <c r="S980" t="str">
        <f>_xlfn.TEXTBEFORE(R980,"/")</f>
        <v>games</v>
      </c>
      <c r="T980" t="str">
        <f>_xlfn.TEXTAFTER(R980,"/")</f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$E981/$D981</f>
        <v>1.432624584717608</v>
      </c>
      <c r="G981" t="s">
        <v>20</v>
      </c>
      <c r="H981">
        <v>1015</v>
      </c>
      <c r="I981">
        <f>IF($E981 = 0, ROUND($I981 =0,0),ROUND($E981/$H981,2))</f>
        <v>84.97</v>
      </c>
      <c r="J981" t="s">
        <v>40</v>
      </c>
      <c r="K981" t="s">
        <v>41</v>
      </c>
      <c r="L981">
        <v>1426395600</v>
      </c>
      <c r="M981">
        <v>1426914000</v>
      </c>
      <c r="N981" s="9">
        <f>((($L981/60)/60)/24)+DATE(1970,1,1)</f>
        <v>42078.208333333328</v>
      </c>
      <c r="O981" s="9">
        <f>((($M981/60)/60)/24)+DATE(1970,1,1)</f>
        <v>42084.208333333328</v>
      </c>
      <c r="P981" t="b">
        <v>0</v>
      </c>
      <c r="Q981" t="b">
        <v>0</v>
      </c>
      <c r="R981" t="s">
        <v>33</v>
      </c>
      <c r="S981" t="str">
        <f>_xlfn.TEXTBEFORE(R981,"/")</f>
        <v>theater</v>
      </c>
      <c r="T981" t="str">
        <f>_xlfn.TEXTAFTER(R981,"/")</f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$E982/$D982</f>
        <v>0.40281762295081969</v>
      </c>
      <c r="G982" t="s">
        <v>14</v>
      </c>
      <c r="H982">
        <v>742</v>
      </c>
      <c r="I982">
        <f>IF($E982 = 0, ROUND($I982 =0,0),ROUND($E982/$H982,2))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9">
        <f>((($L982/60)/60)/24)+DATE(1970,1,1)</f>
        <v>42307.208333333328</v>
      </c>
      <c r="O982" s="9">
        <f>((($M982/60)/60)/24)+DATE(1970,1,1)</f>
        <v>42312.25</v>
      </c>
      <c r="P982" t="b">
        <v>1</v>
      </c>
      <c r="Q982" t="b">
        <v>0</v>
      </c>
      <c r="R982" t="s">
        <v>68</v>
      </c>
      <c r="S982" t="str">
        <f>_xlfn.TEXTBEFORE(R982,"/")</f>
        <v>publishing</v>
      </c>
      <c r="T982" t="str">
        <f>_xlfn.TEXTAFTER(R982,"/")</f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$E983/$D983</f>
        <v>1.7822388059701493</v>
      </c>
      <c r="G983" t="s">
        <v>20</v>
      </c>
      <c r="H983">
        <v>323</v>
      </c>
      <c r="I983">
        <f>IF($E983 = 0, ROUND($I983 =0,0),ROUND($E983/$H983,2))</f>
        <v>36.97</v>
      </c>
      <c r="J983" t="s">
        <v>21</v>
      </c>
      <c r="K983" t="s">
        <v>22</v>
      </c>
      <c r="L983">
        <v>1514181600</v>
      </c>
      <c r="M983">
        <v>1517032800</v>
      </c>
      <c r="N983" s="9">
        <f>((($L983/60)/60)/24)+DATE(1970,1,1)</f>
        <v>43094.25</v>
      </c>
      <c r="O983" s="9">
        <f>((($M983/60)/60)/24)+DATE(1970,1,1)</f>
        <v>43127.25</v>
      </c>
      <c r="P983" t="b">
        <v>0</v>
      </c>
      <c r="Q983" t="b">
        <v>0</v>
      </c>
      <c r="R983" t="s">
        <v>28</v>
      </c>
      <c r="S983" t="str">
        <f>_xlfn.TEXTBEFORE(R983,"/")</f>
        <v>technology</v>
      </c>
      <c r="T983" t="str">
        <f>_xlfn.TEXTAFTER(R983,"/")</f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$E984/$D984</f>
        <v>0.84930555555555554</v>
      </c>
      <c r="G984" t="s">
        <v>14</v>
      </c>
      <c r="H984">
        <v>75</v>
      </c>
      <c r="I984">
        <f>IF($E984 = 0, ROUND($I984 =0,0),ROUND($E984/$H984,2))</f>
        <v>81.53</v>
      </c>
      <c r="J984" t="s">
        <v>21</v>
      </c>
      <c r="K984" t="s">
        <v>22</v>
      </c>
      <c r="L984">
        <v>1311051600</v>
      </c>
      <c r="M984">
        <v>1311224400</v>
      </c>
      <c r="N984" s="9">
        <f>((($L984/60)/60)/24)+DATE(1970,1,1)</f>
        <v>40743.208333333336</v>
      </c>
      <c r="O984" s="9">
        <f>((($M984/60)/60)/24)+DATE(1970,1,1)</f>
        <v>40745.208333333336</v>
      </c>
      <c r="P984" t="b">
        <v>0</v>
      </c>
      <c r="Q984" t="b">
        <v>1</v>
      </c>
      <c r="R984" t="s">
        <v>42</v>
      </c>
      <c r="S984" t="str">
        <f>_xlfn.TEXTBEFORE(R984,"/")</f>
        <v>film &amp; video</v>
      </c>
      <c r="T984" t="str">
        <f>_xlfn.TEXTAFTER(R984,"/")</f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$E985/$D985</f>
        <v>1.4593648334624323</v>
      </c>
      <c r="G985" t="s">
        <v>20</v>
      </c>
      <c r="H985">
        <v>2326</v>
      </c>
      <c r="I985">
        <f>IF($E985 = 0, ROUND($I985 =0,0),ROUND($E985/$H985,2))</f>
        <v>81</v>
      </c>
      <c r="J985" t="s">
        <v>21</v>
      </c>
      <c r="K985" t="s">
        <v>22</v>
      </c>
      <c r="L985">
        <v>1564894800</v>
      </c>
      <c r="M985">
        <v>1566190800</v>
      </c>
      <c r="N985" s="9">
        <f>((($L985/60)/60)/24)+DATE(1970,1,1)</f>
        <v>43681.208333333328</v>
      </c>
      <c r="O985" s="9">
        <f>((($M985/60)/60)/24)+DATE(1970,1,1)</f>
        <v>43696.208333333328</v>
      </c>
      <c r="P985" t="b">
        <v>0</v>
      </c>
      <c r="Q985" t="b">
        <v>0</v>
      </c>
      <c r="R985" t="s">
        <v>42</v>
      </c>
      <c r="S985" t="str">
        <f>_xlfn.TEXTBEFORE(R985,"/")</f>
        <v>film &amp; video</v>
      </c>
      <c r="T985" t="str">
        <f>_xlfn.TEXTAFTER(R985,"/")</f>
        <v>documentary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$E986/$D986</f>
        <v>1.5246153846153847</v>
      </c>
      <c r="G986" t="s">
        <v>20</v>
      </c>
      <c r="H986">
        <v>381</v>
      </c>
      <c r="I986">
        <f>IF($E986 = 0, ROUND($I986 =0,0),ROUND($E986/$H986,2))</f>
        <v>26.01</v>
      </c>
      <c r="J986" t="s">
        <v>21</v>
      </c>
      <c r="K986" t="s">
        <v>22</v>
      </c>
      <c r="L986">
        <v>1567918800</v>
      </c>
      <c r="M986">
        <v>1570165200</v>
      </c>
      <c r="N986" s="9">
        <f>((($L986/60)/60)/24)+DATE(1970,1,1)</f>
        <v>43716.208333333328</v>
      </c>
      <c r="O986" s="9">
        <f>((($M986/60)/60)/24)+DATE(1970,1,1)</f>
        <v>43742.208333333328</v>
      </c>
      <c r="P986" t="b">
        <v>0</v>
      </c>
      <c r="Q986" t="b">
        <v>0</v>
      </c>
      <c r="R986" t="s">
        <v>33</v>
      </c>
      <c r="S986" t="str">
        <f>_xlfn.TEXTBEFORE(R986,"/")</f>
        <v>theater</v>
      </c>
      <c r="T986" t="str">
        <f>_xlfn.TEXTAFTER(R986,"/")</f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$E987/$D987</f>
        <v>0.67129542790152408</v>
      </c>
      <c r="G987" t="s">
        <v>14</v>
      </c>
      <c r="H987">
        <v>4405</v>
      </c>
      <c r="I987">
        <f>IF($E987 = 0, ROUND($I987 =0,0),ROUND($E987/$H987,2))</f>
        <v>26</v>
      </c>
      <c r="J987" t="s">
        <v>21</v>
      </c>
      <c r="K987" t="s">
        <v>22</v>
      </c>
      <c r="L987">
        <v>1386309600</v>
      </c>
      <c r="M987">
        <v>1388556000</v>
      </c>
      <c r="N987" s="9">
        <f>((($L987/60)/60)/24)+DATE(1970,1,1)</f>
        <v>41614.25</v>
      </c>
      <c r="O987" s="9">
        <f>((($M987/60)/60)/24)+DATE(1970,1,1)</f>
        <v>41640.25</v>
      </c>
      <c r="P987" t="b">
        <v>0</v>
      </c>
      <c r="Q987" t="b">
        <v>1</v>
      </c>
      <c r="R987" t="s">
        <v>23</v>
      </c>
      <c r="S987" t="str">
        <f>_xlfn.TEXTBEFORE(R987,"/")</f>
        <v>music</v>
      </c>
      <c r="T987" t="str">
        <f>_xlfn.TEXTAFTER(R987,"/")</f>
        <v>rock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$E988/$D988</f>
        <v>0.40307692307692305</v>
      </c>
      <c r="G988" t="s">
        <v>14</v>
      </c>
      <c r="H988">
        <v>92</v>
      </c>
      <c r="I988">
        <f>IF($E988 = 0, ROUND($I988 =0,0),ROUND($E988/$H988,2))</f>
        <v>34.17</v>
      </c>
      <c r="J988" t="s">
        <v>21</v>
      </c>
      <c r="K988" t="s">
        <v>22</v>
      </c>
      <c r="L988">
        <v>1301979600</v>
      </c>
      <c r="M988">
        <v>1303189200</v>
      </c>
      <c r="N988" s="9">
        <f>((($L988/60)/60)/24)+DATE(1970,1,1)</f>
        <v>40638.208333333336</v>
      </c>
      <c r="O988" s="9">
        <f>((($M988/60)/60)/24)+DATE(1970,1,1)</f>
        <v>40652.208333333336</v>
      </c>
      <c r="P988" t="b">
        <v>0</v>
      </c>
      <c r="Q988" t="b">
        <v>0</v>
      </c>
      <c r="R988" t="s">
        <v>23</v>
      </c>
      <c r="S988" t="str">
        <f>_xlfn.TEXTBEFORE(R988,"/")</f>
        <v>music</v>
      </c>
      <c r="T988" t="str">
        <f>_xlfn.TEXTAFTER(R988,"/")</f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$E989/$D989</f>
        <v>2.1679032258064517</v>
      </c>
      <c r="G989" t="s">
        <v>20</v>
      </c>
      <c r="H989">
        <v>480</v>
      </c>
      <c r="I989">
        <f>IF($E989 = 0, ROUND($I989 =0,0),ROUND($E989/$H989,2))</f>
        <v>28</v>
      </c>
      <c r="J989" t="s">
        <v>21</v>
      </c>
      <c r="K989" t="s">
        <v>22</v>
      </c>
      <c r="L989">
        <v>1493269200</v>
      </c>
      <c r="M989">
        <v>1494478800</v>
      </c>
      <c r="N989" s="9">
        <f>((($L989/60)/60)/24)+DATE(1970,1,1)</f>
        <v>42852.208333333328</v>
      </c>
      <c r="O989" s="9">
        <f>((($M989/60)/60)/24)+DATE(1970,1,1)</f>
        <v>42866.208333333328</v>
      </c>
      <c r="P989" t="b">
        <v>0</v>
      </c>
      <c r="Q989" t="b">
        <v>0</v>
      </c>
      <c r="R989" t="s">
        <v>42</v>
      </c>
      <c r="S989" t="str">
        <f>_xlfn.TEXTBEFORE(R989,"/")</f>
        <v>film &amp; video</v>
      </c>
      <c r="T989" t="str">
        <f>_xlfn.TEXTAFTER(R989,"/")</f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$E990/$D990</f>
        <v>0.52117021276595743</v>
      </c>
      <c r="G990" t="s">
        <v>14</v>
      </c>
      <c r="H990">
        <v>64</v>
      </c>
      <c r="I990">
        <f>IF($E990 = 0, ROUND($I990 =0,0),ROUND($E990/$H990,2))</f>
        <v>76.55</v>
      </c>
      <c r="J990" t="s">
        <v>21</v>
      </c>
      <c r="K990" t="s">
        <v>22</v>
      </c>
      <c r="L990">
        <v>1478930400</v>
      </c>
      <c r="M990">
        <v>1480744800</v>
      </c>
      <c r="N990" s="9">
        <f>((($L990/60)/60)/24)+DATE(1970,1,1)</f>
        <v>42686.25</v>
      </c>
      <c r="O990" s="9">
        <f>((($M990/60)/60)/24)+DATE(1970,1,1)</f>
        <v>42707.25</v>
      </c>
      <c r="P990" t="b">
        <v>0</v>
      </c>
      <c r="Q990" t="b">
        <v>0</v>
      </c>
      <c r="R990" t="s">
        <v>133</v>
      </c>
      <c r="S990" t="str">
        <f>_xlfn.TEXTBEFORE(R990,"/")</f>
        <v>publishing</v>
      </c>
      <c r="T990" t="str">
        <f>_xlfn.TEXTAFTER(R990,"/")</f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$E991/$D991</f>
        <v>4.9958333333333336</v>
      </c>
      <c r="G991" t="s">
        <v>20</v>
      </c>
      <c r="H991">
        <v>226</v>
      </c>
      <c r="I991">
        <f>IF($E991 = 0, ROUND($I991 =0,0),ROUND($E991/$H991,2))</f>
        <v>53.05</v>
      </c>
      <c r="J991" t="s">
        <v>21</v>
      </c>
      <c r="K991" t="s">
        <v>22</v>
      </c>
      <c r="L991">
        <v>1555390800</v>
      </c>
      <c r="M991">
        <v>1555822800</v>
      </c>
      <c r="N991" s="9">
        <f>((($L991/60)/60)/24)+DATE(1970,1,1)</f>
        <v>43571.208333333328</v>
      </c>
      <c r="O991" s="9">
        <f>((($M991/60)/60)/24)+DATE(1970,1,1)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_xlfn.TEXTBEFORE(R991,"/")</f>
        <v>publishing</v>
      </c>
      <c r="T991" t="str">
        <f>_xlfn.TEXTAFTER(R991,"/")</f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$E992/$D992</f>
        <v>0.87679487179487181</v>
      </c>
      <c r="G992" t="s">
        <v>14</v>
      </c>
      <c r="H992">
        <v>64</v>
      </c>
      <c r="I992">
        <f>IF($E992 = 0, ROUND($I992 =0,0),ROUND($E992/$H992,2))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9">
        <f>((($L992/60)/60)/24)+DATE(1970,1,1)</f>
        <v>42432.25</v>
      </c>
      <c r="O992" s="9">
        <f>((($M992/60)/60)/24)+DATE(1970,1,1)</f>
        <v>42454.208333333328</v>
      </c>
      <c r="P992" t="b">
        <v>0</v>
      </c>
      <c r="Q992" t="b">
        <v>1</v>
      </c>
      <c r="R992" t="s">
        <v>53</v>
      </c>
      <c r="S992" t="str">
        <f>_xlfn.TEXTBEFORE(R992,"/")</f>
        <v>film &amp; video</v>
      </c>
      <c r="T992" t="str">
        <f>_xlfn.TEXTAFTER(R992,"/")</f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$E993/$D993</f>
        <v>1.131734693877551</v>
      </c>
      <c r="G993" t="s">
        <v>20</v>
      </c>
      <c r="H993">
        <v>241</v>
      </c>
      <c r="I993">
        <f>IF($E993 = 0, ROUND($I993 =0,0),ROUND($E993/$H993,2))</f>
        <v>46.02</v>
      </c>
      <c r="J993" t="s">
        <v>21</v>
      </c>
      <c r="K993" t="s">
        <v>22</v>
      </c>
      <c r="L993">
        <v>1411621200</v>
      </c>
      <c r="M993">
        <v>1411966800</v>
      </c>
      <c r="N993" s="9">
        <f>((($L993/60)/60)/24)+DATE(1970,1,1)</f>
        <v>41907.208333333336</v>
      </c>
      <c r="O993" s="9">
        <f>((($M993/60)/60)/24)+DATE(1970,1,1)</f>
        <v>41911.208333333336</v>
      </c>
      <c r="P993" t="b">
        <v>0</v>
      </c>
      <c r="Q993" t="b">
        <v>1</v>
      </c>
      <c r="R993" t="s">
        <v>23</v>
      </c>
      <c r="S993" t="str">
        <f>_xlfn.TEXTBEFORE(R993,"/")</f>
        <v>music</v>
      </c>
      <c r="T993" t="str">
        <f>_xlfn.TEXTAFTER(R993,"/")</f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$E994/$D994</f>
        <v>4.2654838709677421</v>
      </c>
      <c r="G994" t="s">
        <v>20</v>
      </c>
      <c r="H994">
        <v>132</v>
      </c>
      <c r="I994">
        <f>IF($E994 = 0, ROUND($I994 =0,0),ROUND($E994/$H994,2))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9">
        <f>((($L994/60)/60)/24)+DATE(1970,1,1)</f>
        <v>43227.208333333328</v>
      </c>
      <c r="O994" s="9">
        <f>((($M994/60)/60)/24)+DATE(1970,1,1)</f>
        <v>43241.208333333328</v>
      </c>
      <c r="P994" t="b">
        <v>0</v>
      </c>
      <c r="Q994" t="b">
        <v>1</v>
      </c>
      <c r="R994" t="s">
        <v>53</v>
      </c>
      <c r="S994" t="str">
        <f>_xlfn.TEXTBEFORE(R994,"/")</f>
        <v>film &amp; video</v>
      </c>
      <c r="T994" t="str">
        <f>_xlfn.TEXTAFTER(R994,"/")</f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$E995/$D995</f>
        <v>0.77632653061224488</v>
      </c>
      <c r="G995" t="s">
        <v>74</v>
      </c>
      <c r="H995">
        <v>75</v>
      </c>
      <c r="I995">
        <f>IF($E995 = 0, ROUND($I995 =0,0),ROUND($E995/$H995,2))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((($L995/60)/60)/24)+DATE(1970,1,1)</f>
        <v>42362.25</v>
      </c>
      <c r="O995" s="9">
        <f>((($M995/60)/60)/24)+DATE(1970,1,1)</f>
        <v>42379.25</v>
      </c>
      <c r="P995" t="b">
        <v>0</v>
      </c>
      <c r="Q995" t="b">
        <v>1</v>
      </c>
      <c r="R995" t="s">
        <v>122</v>
      </c>
      <c r="S995" t="str">
        <f>_xlfn.TEXTBEFORE(R995,"/")</f>
        <v>photography</v>
      </c>
      <c r="T995" t="str">
        <f>_xlfn.TEXTAFTER(R995,"/")</f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$E996/$D996</f>
        <v>0.52496810772501767</v>
      </c>
      <c r="G996" t="s">
        <v>14</v>
      </c>
      <c r="H996">
        <v>842</v>
      </c>
      <c r="I996">
        <f>IF($E996 = 0, ROUND($I996 =0,0),ROUND($E996/$H996,2))</f>
        <v>87.97</v>
      </c>
      <c r="J996" t="s">
        <v>21</v>
      </c>
      <c r="K996" t="s">
        <v>22</v>
      </c>
      <c r="L996">
        <v>1413522000</v>
      </c>
      <c r="M996">
        <v>1414040400</v>
      </c>
      <c r="N996" s="9">
        <f>((($L996/60)/60)/24)+DATE(1970,1,1)</f>
        <v>41929.208333333336</v>
      </c>
      <c r="O996" s="9">
        <f>((($M996/60)/60)/24)+DATE(1970,1,1)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_xlfn.TEXTBEFORE(R996,"/")</f>
        <v>publishing</v>
      </c>
      <c r="T996" t="str">
        <f>_xlfn.TEXTAFTER(R996,"/")</f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$E997/$D997</f>
        <v>1.5746762589928058</v>
      </c>
      <c r="G997" t="s">
        <v>20</v>
      </c>
      <c r="H997">
        <v>2043</v>
      </c>
      <c r="I997">
        <f>IF($E997 = 0, ROUND($I997 =0,0),ROUND($E997/$H997,2))</f>
        <v>75</v>
      </c>
      <c r="J997" t="s">
        <v>21</v>
      </c>
      <c r="K997" t="s">
        <v>22</v>
      </c>
      <c r="L997">
        <v>1541307600</v>
      </c>
      <c r="M997">
        <v>1543816800</v>
      </c>
      <c r="N997" s="9">
        <f>((($L997/60)/60)/24)+DATE(1970,1,1)</f>
        <v>43408.208333333328</v>
      </c>
      <c r="O997" s="9">
        <f>((($M997/60)/60)/24)+DATE(1970,1,1)</f>
        <v>43437.25</v>
      </c>
      <c r="P997" t="b">
        <v>0</v>
      </c>
      <c r="Q997" t="b">
        <v>1</v>
      </c>
      <c r="R997" t="s">
        <v>17</v>
      </c>
      <c r="S997" t="str">
        <f>_xlfn.TEXTBEFORE(R997,"/")</f>
        <v>food</v>
      </c>
      <c r="T997" t="str">
        <f>_xlfn.TEXTAFTER(R997,"/")</f>
        <v>food trucks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$E998/$D998</f>
        <v>0.72939393939393937</v>
      </c>
      <c r="G998" t="s">
        <v>14</v>
      </c>
      <c r="H998">
        <v>112</v>
      </c>
      <c r="I998">
        <f>IF($E998 = 0, ROUND($I998 =0,0),ROUND($E998/$H998,2))</f>
        <v>42.98</v>
      </c>
      <c r="J998" t="s">
        <v>21</v>
      </c>
      <c r="K998" t="s">
        <v>22</v>
      </c>
      <c r="L998">
        <v>1357106400</v>
      </c>
      <c r="M998">
        <v>1359698400</v>
      </c>
      <c r="N998" s="9">
        <f>((($L998/60)/60)/24)+DATE(1970,1,1)</f>
        <v>41276.25</v>
      </c>
      <c r="O998" s="9">
        <f>((($M998/60)/60)/24)+DATE(1970,1,1)</f>
        <v>41306.25</v>
      </c>
      <c r="P998" t="b">
        <v>0</v>
      </c>
      <c r="Q998" t="b">
        <v>0</v>
      </c>
      <c r="R998" t="s">
        <v>33</v>
      </c>
      <c r="S998" t="str">
        <f>_xlfn.TEXTBEFORE(R998,"/")</f>
        <v>theater</v>
      </c>
      <c r="T998" t="str">
        <f>_xlfn.TEXTAFTER(R998,"/")</f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$E999/$D999</f>
        <v>0.60565789473684206</v>
      </c>
      <c r="G999" t="s">
        <v>74</v>
      </c>
      <c r="H999">
        <v>139</v>
      </c>
      <c r="I999">
        <f>IF($E999 = 0, ROUND($I999 =0,0),ROUND($E999/$H999,2))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9">
        <f>((($L999/60)/60)/24)+DATE(1970,1,1)</f>
        <v>41659.25</v>
      </c>
      <c r="O999" s="9">
        <f>((($M999/60)/60)/24)+DATE(1970,1,1)</f>
        <v>41664.25</v>
      </c>
      <c r="P999" t="b">
        <v>0</v>
      </c>
      <c r="Q999" t="b">
        <v>0</v>
      </c>
      <c r="R999" t="s">
        <v>33</v>
      </c>
      <c r="S999" t="str">
        <f>_xlfn.TEXTBEFORE(R999,"/")</f>
        <v>theater</v>
      </c>
      <c r="T999" t="str">
        <f>_xlfn.TEXTAFTER(R999,"/")</f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$E1000/$D1000</f>
        <v>0.5679129129129129</v>
      </c>
      <c r="G1000" t="s">
        <v>14</v>
      </c>
      <c r="H1000">
        <v>374</v>
      </c>
      <c r="I1000">
        <f>IF($E1000 = 0, ROUND($I1000 =0,0),ROUND($E1000/$H1000,2))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((($L1000/60)/60)/24)+DATE(1970,1,1)</f>
        <v>40220.25</v>
      </c>
      <c r="O1000" s="9">
        <f>((($M1000/60)/60)/24)+DATE(1970,1,1)</f>
        <v>40234.25</v>
      </c>
      <c r="P1000" t="b">
        <v>0</v>
      </c>
      <c r="Q1000" t="b">
        <v>1</v>
      </c>
      <c r="R1000" t="s">
        <v>60</v>
      </c>
      <c r="S1000" t="str">
        <f>_xlfn.TEXTBEFORE(R1000,"/")</f>
        <v>music</v>
      </c>
      <c r="T1000" t="str">
        <f>_xlfn.TEXTAFTER(R1000,"/")</f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$E1001/$D1001</f>
        <v>0.56542754275427543</v>
      </c>
      <c r="G1001" t="s">
        <v>74</v>
      </c>
      <c r="H1001">
        <v>1122</v>
      </c>
      <c r="I1001">
        <f>IF($E1001 = 0, ROUND($I1001 =0,0),ROUND($E1001/$H1001,2))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((($L1001/60)/60)/24)+DATE(1970,1,1)</f>
        <v>42550.208333333328</v>
      </c>
      <c r="O1001" s="9">
        <f>((($M1001/60)/60)/24)+DATE(1970,1,1)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_xlfn.TEXTBEFORE(R1001,"/")</f>
        <v>food</v>
      </c>
      <c r="T1001" t="str">
        <f>_xlfn.TEXTAFTER(R1001,"/")</f>
        <v>food trucks</v>
      </c>
    </row>
  </sheetData>
  <autoFilter ref="A1:T1001" xr:uid="{00000000-0001-0000-0000-000000000000}">
    <sortState xmlns:xlrd2="http://schemas.microsoft.com/office/spreadsheetml/2017/richdata2" ref="A2:T1001">
      <sortCondition ref="A1:A1001"/>
    </sortState>
  </autoFilter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70C0"/>
      </colorScale>
    </cfRule>
  </conditionalFormatting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0574-6317-4306-9419-9B49F9176B5A}">
  <sheetPr codeName="Sheet2"/>
  <dimension ref="A1:H13"/>
  <sheetViews>
    <sheetView topLeftCell="A9" workbookViewId="0">
      <selection activeCell="B16" sqref="B16"/>
    </sheetView>
  </sheetViews>
  <sheetFormatPr defaultRowHeight="15.5" x14ac:dyDescent="0.35"/>
  <cols>
    <col min="1" max="1" width="26.414062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20.33203125" style="5" bestFit="1" customWidth="1"/>
    <col min="7" max="7" width="16.08203125" style="5" bestFit="1" customWidth="1"/>
    <col min="8" max="8" width="19.33203125" bestFit="1" customWidth="1"/>
  </cols>
  <sheetData>
    <row r="1" spans="1:8" x14ac:dyDescent="0.3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1" t="s">
        <v>2091</v>
      </c>
      <c r="G1" s="11" t="s">
        <v>2092</v>
      </c>
      <c r="H1" s="10" t="s">
        <v>2093</v>
      </c>
    </row>
    <row r="2" spans="1:8" x14ac:dyDescent="0.35">
      <c r="A2" t="s">
        <v>2094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2095</v>
      </c>
      <c r="B3">
        <f>COUNTIFS(Crowdfunding!D2:D1001,"&lt;5000",Crowdfunding!G2:G1001,"successful") - COUNTIFS(Crowdfunding!D2:D1001,"&lt;1000",Crowdfunding!G2:G1001,"successful")</f>
        <v>191</v>
      </c>
      <c r="C3">
        <f>COUNTIFS(Crowdfunding!D2:D1001,"&lt;5000",Crowdfunding!G2:G1001,"failed") - COUNTIFS(Crowdfunding!D2:D1001,"&lt;1000",Crowdfunding!G2:G1001,"failed")</f>
        <v>38</v>
      </c>
      <c r="D3">
        <f>COUNTIFS(Crowdfunding!D2:D1001,"&lt;5000",Crowdfunding!G2:G1001,"canceled") - COUNTIFS(Crowdfunding!D2:D1001,"&lt;1000",Crowdfunding!G2:G1001,"canceled")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5">
      <c r="A4" t="s">
        <v>2096</v>
      </c>
      <c r="B4">
        <f>COUNTIFS(Crowdfunding!D2:D1001,"&lt;10000",Crowdfunding!G2:G1001,"successful") - COUNTIFS(Crowdfunding!D2:D1001,"&lt;5000",Crowdfunding!G2:G1001,"successful")</f>
        <v>164</v>
      </c>
      <c r="C4">
        <f>COUNTIFS(Crowdfunding!D2:D1001,"&lt;10000",Crowdfunding!G2:G1001,"failed") - COUNTIFS(Crowdfunding!D2:D1001,"&lt;5000",Crowdfunding!G2:G1001,"failed")</f>
        <v>126</v>
      </c>
      <c r="D4">
        <f>COUNTIFS(Crowdfunding!D2:D1001,"&lt;10000",Crowdfunding!G2:G1001,"canceled") - COUNTIFS(Crowdfunding!D2:D1001,"&lt;5000",Crowdfunding!G2:G1001,"canceled")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2097</v>
      </c>
      <c r="B5">
        <f>COUNTIFS(Crowdfunding!D2:D1001,"&lt;15000",Crowdfunding!G2:G1001,"successful") - COUNTIFS(Crowdfunding!D2:D1001,"&lt;10000",Crowdfunding!G2:G1001,"successful")</f>
        <v>4</v>
      </c>
      <c r="C5">
        <f>COUNTIFS(Crowdfunding!D2:D1001,"&lt;15000",Crowdfunding!G2:G1001,"failed") - COUNTIFS(Crowdfunding!D2:D1001,"&lt;10000",Crowdfunding!G2:G1001,"failed")</f>
        <v>5</v>
      </c>
      <c r="D5">
        <f>COUNTIFS(Crowdfunding!D2:D1001,"&lt;15000",Crowdfunding!G2:G1001,"canceled") - COUNTIFS(Crowdfunding!D2:D1001,"&lt;10000",Crowdfunding!G2:G1001,"canceled")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2098</v>
      </c>
      <c r="B6">
        <f>COUNTIFS(Crowdfunding!D2:D1001,"&lt;20000",Crowdfunding!G2:G1001,"successful") - COUNTIFS(Crowdfunding!D2:D1001,"&lt;15000",Crowdfunding!G2:G1001,"successful")</f>
        <v>10</v>
      </c>
      <c r="C6">
        <f>COUNTIFS(Crowdfunding!D2:D1001,"&lt;20000",Crowdfunding!G2:G1001,"failed") - COUNTIFS(Crowdfunding!D2:D1001,"&lt;15000",Crowdfunding!G2:G1001,"failed")</f>
        <v>0</v>
      </c>
      <c r="D6">
        <f>COUNTIFS(Crowdfunding!D2:D1001,"&lt;20000",Crowdfunding!G2:G1001,"canceled") - COUNTIFS(Crowdfunding!D2:D1001,"&lt;15000",Crowdfunding!G2:G1001,"canceled")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2099</v>
      </c>
      <c r="B7">
        <f>COUNTIFS(Crowdfunding!D2:D1001,"&lt;25000",Crowdfunding!G2:G1001,"successful") - COUNTIFS(Crowdfunding!D2:D1001,"&lt;20000",Crowdfunding!G2:G1001,"successful")</f>
        <v>7</v>
      </c>
      <c r="C7">
        <f>COUNTIFS(Crowdfunding!D2:D1001,"&lt;25000",Crowdfunding!G2:G1001,"failed") - COUNTIFS(Crowdfunding!D2:D1001,"&lt;20000",Crowdfunding!G2:G1001,"failed")</f>
        <v>0</v>
      </c>
      <c r="D7">
        <f>COUNTIFS(Crowdfunding!D2:D1001,"&lt;25000",Crowdfunding!G2:G1001,"canceled") - COUNTIFS(Crowdfunding!D2:D1001,"&lt;20000",Crowdfunding!G2:G1001,"canceled")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2100</v>
      </c>
      <c r="B8">
        <f>COUNTIFS(Crowdfunding!D2:D1001,"&lt;30000",Crowdfunding!G2:G1001,"successful") - COUNTIFS(Crowdfunding!D2:D1001,"&lt;25000",Crowdfunding!G2:G1001,"successful")</f>
        <v>11</v>
      </c>
      <c r="C8">
        <f>COUNTIFS(Crowdfunding!D2:D1001,"&lt;30000",Crowdfunding!G2:G1001,"failed") - COUNTIFS(Crowdfunding!D2:D1001,"&lt;25000",Crowdfunding!G2:G1001,"failed")</f>
        <v>3</v>
      </c>
      <c r="D8">
        <f>COUNTIFS(Crowdfunding!D2:D1001,"&lt;30000",Crowdfunding!G2:G1001,"canceled") - COUNTIFS(Crowdfunding!D2:D1001,"&lt;25000",Crowdfunding!G2:G1001,"canceled")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2101</v>
      </c>
      <c r="B9">
        <f>COUNTIFS(Crowdfunding!D2:D1001,"&lt;35000",Crowdfunding!G2:G1001,"successful") - COUNTIFS(Crowdfunding!D2:D1001,"&lt;30000",Crowdfunding!G2:G1001,"successful")</f>
        <v>7</v>
      </c>
      <c r="C9">
        <f>COUNTIFS(Crowdfunding!D2:D1001,"&lt;35000",Crowdfunding!G2:G1001,"failed") - COUNTIFS(Crowdfunding!D2:D1001,"&lt;30000",Crowdfunding!G2:G1001,"failed")</f>
        <v>0</v>
      </c>
      <c r="D9">
        <f>COUNTIFS(Crowdfunding!D2:D1001,"&lt;35000",Crowdfunding!G2:G1001,"canceled") - COUNTIFS(Crowdfunding!D2:D1001,"&lt;30000",Crowdfunding!G2:G1001,"canceled")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2102</v>
      </c>
      <c r="B10">
        <f>COUNTIFS(Crowdfunding!D2:D1001,"&lt;40000",Crowdfunding!G2:G1001,"successful") - COUNTIFS(Crowdfunding!D2:D1001,"&lt;35000",Crowdfunding!G2:G1001,"successful")</f>
        <v>8</v>
      </c>
      <c r="C10">
        <f>COUNTIFS(Crowdfunding!D2:D1001,"&lt;40000",Crowdfunding!G2:G1001,"failed") - COUNTIFS(Crowdfunding!D2:D1001,"&lt;35000",Crowdfunding!G2:G1001,"failed")</f>
        <v>3</v>
      </c>
      <c r="D10">
        <f>COUNTIFS(Crowdfunding!D2:D1001,"&lt;40000",Crowdfunding!G2:G1001,"canceled") - COUNTIFS(Crowdfunding!D2:D1001,"&lt;35000",Crowdfunding!G2:G1001,"canceled")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2103</v>
      </c>
      <c r="B11">
        <f>COUNTIFS(Crowdfunding!D2:D1001,"&lt;45000",Crowdfunding!G2:G1001,"successful") - COUNTIFS(Crowdfunding!D2:D1001,"&lt;40000",Crowdfunding!G2:G1001,"successful")</f>
        <v>11</v>
      </c>
      <c r="C11">
        <f>COUNTIFS(Crowdfunding!D2:D1001,"&lt;45000",Crowdfunding!G2:G1001,"failed") - COUNTIFS(Crowdfunding!D2:D1001,"&lt;40000",Crowdfunding!G2:G1001,"failed")</f>
        <v>3</v>
      </c>
      <c r="D11">
        <f>COUNTIFS(Crowdfunding!D2:D1001,"&lt;45000",Crowdfunding!G2:G1001,"canceled") - COUNTIFS(Crowdfunding!D2:D1001,"&lt;40000",Crowdfunding!G2:G1001,"canceled")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2104</v>
      </c>
      <c r="B12">
        <f>COUNTIFS(Crowdfunding!D2:D1001,"&lt;50000",Crowdfunding!G2:G1001,"successful") - COUNTIFS(Crowdfunding!D2:D1001,"&lt;45000",Crowdfunding!G2:G1001,"successful")</f>
        <v>8</v>
      </c>
      <c r="C12">
        <f>COUNTIFS(Crowdfunding!D2:D1001,"&lt;50000",Crowdfunding!G2:G1001,"failed") - COUNTIFS(Crowdfunding!D2:D1001,"&lt;45000",Crowdfunding!G2:G1001,"failed")</f>
        <v>3</v>
      </c>
      <c r="D12">
        <f>COUNTIFS(Crowdfunding!D2:D1001,"&lt;50000",Crowdfunding!G2:G1001,"canceled") - COUNTIFS(Crowdfunding!D2:D1001,"&lt;45000",Crowdfunding!G2:G1001,"canceled")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2105</v>
      </c>
      <c r="B13">
        <f>COUNTIFS(Crowdfunding!D2:D1001,"&gt;50000",Crowdfunding!G2:G1001,"successful")</f>
        <v>114</v>
      </c>
      <c r="C13">
        <f>COUNTIFS(Crowdfunding!D2:D1001,"&gt;50000",Crowdfunding!G2:G1001,"failed")</f>
        <v>163</v>
      </c>
      <c r="D13">
        <f>COUNTIFS(Crowdfunding!D2:D1001,"&gt;50000",Crowdfunding!G2:G1001,"canceled")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6ED-BC3B-483D-AB73-176F68FDCEE6}">
  <dimension ref="A1:J566"/>
  <sheetViews>
    <sheetView topLeftCell="E1" workbookViewId="0">
      <selection activeCell="H13" sqref="H13"/>
    </sheetView>
  </sheetViews>
  <sheetFormatPr defaultRowHeight="15.5" x14ac:dyDescent="0.35"/>
  <cols>
    <col min="2" max="2" width="13.5" bestFit="1" customWidth="1"/>
    <col min="3" max="3" width="8.5" bestFit="1" customWidth="1"/>
    <col min="4" max="4" width="9.33203125" bestFit="1" customWidth="1"/>
    <col min="5" max="5" width="13.5" bestFit="1" customWidth="1"/>
    <col min="8" max="8" width="14.4140625" customWidth="1"/>
    <col min="9" max="9" width="9.5" bestFit="1" customWidth="1"/>
    <col min="10" max="10" width="16.9140625" customWidth="1"/>
    <col min="12" max="12" width="11.33203125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5">
      <c r="A2" t="s">
        <v>14</v>
      </c>
      <c r="B2">
        <v>0</v>
      </c>
      <c r="D2" t="s">
        <v>20</v>
      </c>
      <c r="E2">
        <v>158</v>
      </c>
      <c r="I2" s="12" t="s">
        <v>2106</v>
      </c>
      <c r="J2" s="12"/>
    </row>
    <row r="3" spans="1:10" x14ac:dyDescent="0.35">
      <c r="A3" t="s">
        <v>14</v>
      </c>
      <c r="B3">
        <v>24</v>
      </c>
      <c r="D3" t="s">
        <v>20</v>
      </c>
      <c r="E3">
        <v>1425</v>
      </c>
      <c r="G3">
        <f>_xlfn.MODE.SNGL(E2:E566)</f>
        <v>85</v>
      </c>
      <c r="I3" s="10" t="s">
        <v>2108</v>
      </c>
      <c r="J3">
        <f xml:space="preserve"> AVERAGE(B2:B365)</f>
        <v>585.61538461538464</v>
      </c>
    </row>
    <row r="4" spans="1:10" x14ac:dyDescent="0.35">
      <c r="A4" t="s">
        <v>14</v>
      </c>
      <c r="B4">
        <v>53</v>
      </c>
      <c r="D4" t="s">
        <v>20</v>
      </c>
      <c r="E4">
        <v>174</v>
      </c>
      <c r="I4" s="10" t="s">
        <v>2109</v>
      </c>
      <c r="J4">
        <f>AVERAGE(E2:E566)</f>
        <v>851.14690265486729</v>
      </c>
    </row>
    <row r="5" spans="1:10" x14ac:dyDescent="0.35">
      <c r="A5" t="s">
        <v>14</v>
      </c>
      <c r="B5">
        <v>18</v>
      </c>
      <c r="D5" t="s">
        <v>20</v>
      </c>
      <c r="E5">
        <v>227</v>
      </c>
    </row>
    <row r="6" spans="1:10" x14ac:dyDescent="0.35">
      <c r="A6" t="s">
        <v>14</v>
      </c>
      <c r="B6">
        <v>44</v>
      </c>
      <c r="D6" t="s">
        <v>20</v>
      </c>
      <c r="E6">
        <v>220</v>
      </c>
      <c r="I6" s="12" t="s">
        <v>2107</v>
      </c>
      <c r="J6" s="13"/>
    </row>
    <row r="7" spans="1:10" x14ac:dyDescent="0.35">
      <c r="A7" t="s">
        <v>14</v>
      </c>
      <c r="B7">
        <v>27</v>
      </c>
      <c r="D7" t="s">
        <v>20</v>
      </c>
      <c r="E7">
        <v>98</v>
      </c>
      <c r="I7" s="10" t="s">
        <v>2108</v>
      </c>
      <c r="J7">
        <f>MEDIAN(B2:B365)</f>
        <v>114.5</v>
      </c>
    </row>
    <row r="8" spans="1:10" x14ac:dyDescent="0.35">
      <c r="A8" t="s">
        <v>14</v>
      </c>
      <c r="B8">
        <v>55</v>
      </c>
      <c r="D8" t="s">
        <v>20</v>
      </c>
      <c r="E8">
        <v>100</v>
      </c>
      <c r="I8" s="10" t="s">
        <v>2109</v>
      </c>
      <c r="J8">
        <f>MEDIAN(E2:E566)</f>
        <v>201</v>
      </c>
    </row>
    <row r="9" spans="1:10" x14ac:dyDescent="0.35">
      <c r="A9" t="s">
        <v>14</v>
      </c>
      <c r="B9">
        <v>200</v>
      </c>
      <c r="D9" t="s">
        <v>20</v>
      </c>
      <c r="E9">
        <v>1249</v>
      </c>
    </row>
    <row r="10" spans="1:10" x14ac:dyDescent="0.35">
      <c r="A10" t="s">
        <v>14</v>
      </c>
      <c r="B10">
        <v>452</v>
      </c>
      <c r="D10" t="s">
        <v>20</v>
      </c>
      <c r="E10">
        <v>1396</v>
      </c>
      <c r="I10" s="12" t="s">
        <v>2110</v>
      </c>
      <c r="J10" s="12"/>
    </row>
    <row r="11" spans="1:10" x14ac:dyDescent="0.35">
      <c r="A11" t="s">
        <v>14</v>
      </c>
      <c r="B11">
        <v>674</v>
      </c>
      <c r="D11" t="s">
        <v>20</v>
      </c>
      <c r="E11">
        <v>890</v>
      </c>
      <c r="I11" s="10" t="s">
        <v>2108</v>
      </c>
      <c r="J11">
        <f>MIN(B2:B365)</f>
        <v>0</v>
      </c>
    </row>
    <row r="12" spans="1:10" x14ac:dyDescent="0.35">
      <c r="A12" t="s">
        <v>14</v>
      </c>
      <c r="B12">
        <v>558</v>
      </c>
      <c r="D12" t="s">
        <v>20</v>
      </c>
      <c r="E12">
        <v>142</v>
      </c>
      <c r="I12" s="10" t="s">
        <v>2109</v>
      </c>
      <c r="J12">
        <f>MIN(E2:E566)</f>
        <v>16</v>
      </c>
    </row>
    <row r="13" spans="1:10" x14ac:dyDescent="0.35">
      <c r="A13" t="s">
        <v>14</v>
      </c>
      <c r="B13">
        <v>15</v>
      </c>
      <c r="D13" t="s">
        <v>20</v>
      </c>
      <c r="E13">
        <v>2673</v>
      </c>
    </row>
    <row r="14" spans="1:10" x14ac:dyDescent="0.35">
      <c r="A14" t="s">
        <v>14</v>
      </c>
      <c r="B14">
        <v>2307</v>
      </c>
      <c r="D14" t="s">
        <v>20</v>
      </c>
      <c r="E14">
        <v>163</v>
      </c>
      <c r="I14" s="12" t="s">
        <v>2111</v>
      </c>
      <c r="J14" s="13"/>
    </row>
    <row r="15" spans="1:10" x14ac:dyDescent="0.35">
      <c r="A15" t="s">
        <v>14</v>
      </c>
      <c r="B15">
        <v>88</v>
      </c>
      <c r="D15" t="s">
        <v>20</v>
      </c>
      <c r="E15">
        <v>2220</v>
      </c>
      <c r="I15" s="10" t="s">
        <v>2108</v>
      </c>
      <c r="J15">
        <f>MAX(B2:B365)</f>
        <v>6080</v>
      </c>
    </row>
    <row r="16" spans="1:10" x14ac:dyDescent="0.35">
      <c r="A16" t="s">
        <v>14</v>
      </c>
      <c r="B16">
        <v>48</v>
      </c>
      <c r="D16" t="s">
        <v>20</v>
      </c>
      <c r="E16">
        <v>1606</v>
      </c>
      <c r="I16" s="10" t="s">
        <v>2112</v>
      </c>
      <c r="J16">
        <f>MAX(E2:E566)</f>
        <v>7295</v>
      </c>
    </row>
    <row r="17" spans="1:10" x14ac:dyDescent="0.35">
      <c r="A17" t="s">
        <v>14</v>
      </c>
      <c r="B17">
        <v>1</v>
      </c>
      <c r="D17" t="s">
        <v>20</v>
      </c>
      <c r="E17">
        <v>129</v>
      </c>
    </row>
    <row r="18" spans="1:10" x14ac:dyDescent="0.35">
      <c r="A18" t="s">
        <v>14</v>
      </c>
      <c r="B18">
        <v>1467</v>
      </c>
      <c r="D18" t="s">
        <v>20</v>
      </c>
      <c r="E18">
        <v>226</v>
      </c>
      <c r="I18" s="12" t="s">
        <v>2113</v>
      </c>
      <c r="J18" s="13"/>
    </row>
    <row r="19" spans="1:10" x14ac:dyDescent="0.35">
      <c r="A19" t="s">
        <v>14</v>
      </c>
      <c r="B19">
        <v>75</v>
      </c>
      <c r="D19" t="s">
        <v>20</v>
      </c>
      <c r="E19">
        <v>5419</v>
      </c>
      <c r="I19" s="10" t="s">
        <v>2108</v>
      </c>
      <c r="J19">
        <f>_xlfn.VAR.P(B2:B365)</f>
        <v>921574.68174133555</v>
      </c>
    </row>
    <row r="20" spans="1:10" x14ac:dyDescent="0.35">
      <c r="A20" t="s">
        <v>14</v>
      </c>
      <c r="B20">
        <v>120</v>
      </c>
      <c r="D20" t="s">
        <v>20</v>
      </c>
      <c r="E20">
        <v>165</v>
      </c>
      <c r="I20" s="10" t="s">
        <v>2109</v>
      </c>
      <c r="J20">
        <f>_xlfn.VAR.P(E2:E566)</f>
        <v>1603373.7324019109</v>
      </c>
    </row>
    <row r="21" spans="1:10" x14ac:dyDescent="0.35">
      <c r="A21" t="s">
        <v>14</v>
      </c>
      <c r="B21">
        <v>2253</v>
      </c>
      <c r="D21" t="s">
        <v>20</v>
      </c>
      <c r="E21">
        <v>1965</v>
      </c>
    </row>
    <row r="22" spans="1:10" x14ac:dyDescent="0.35">
      <c r="A22" t="s">
        <v>14</v>
      </c>
      <c r="B22">
        <v>5</v>
      </c>
      <c r="D22" t="s">
        <v>20</v>
      </c>
      <c r="E22">
        <v>16</v>
      </c>
      <c r="I22" s="12" t="s">
        <v>2114</v>
      </c>
      <c r="J22" s="12"/>
    </row>
    <row r="23" spans="1:10" x14ac:dyDescent="0.35">
      <c r="A23" t="s">
        <v>14</v>
      </c>
      <c r="B23">
        <v>38</v>
      </c>
      <c r="D23" t="s">
        <v>20</v>
      </c>
      <c r="E23">
        <v>107</v>
      </c>
      <c r="I23" s="10" t="s">
        <v>2108</v>
      </c>
      <c r="J23">
        <f>_xlfn.STDEV.P(B2:B365)</f>
        <v>959.98681331637863</v>
      </c>
    </row>
    <row r="24" spans="1:10" x14ac:dyDescent="0.35">
      <c r="A24" t="s">
        <v>14</v>
      </c>
      <c r="B24">
        <v>12</v>
      </c>
      <c r="D24" t="s">
        <v>20</v>
      </c>
      <c r="E24">
        <v>134</v>
      </c>
      <c r="I24" s="10" t="s">
        <v>2109</v>
      </c>
      <c r="J24">
        <f>_xlfn.STDEV.P(E2:E566)</f>
        <v>1266.2439466397898</v>
      </c>
    </row>
    <row r="25" spans="1:10" x14ac:dyDescent="0.35">
      <c r="A25" t="s">
        <v>14</v>
      </c>
      <c r="B25">
        <v>1684</v>
      </c>
      <c r="D25" t="s">
        <v>20</v>
      </c>
      <c r="E25">
        <v>198</v>
      </c>
    </row>
    <row r="26" spans="1:10" x14ac:dyDescent="0.35">
      <c r="A26" t="s">
        <v>14</v>
      </c>
      <c r="B26">
        <v>56</v>
      </c>
      <c r="D26" t="s">
        <v>20</v>
      </c>
      <c r="E26">
        <v>111</v>
      </c>
    </row>
    <row r="27" spans="1:10" x14ac:dyDescent="0.35">
      <c r="A27" t="s">
        <v>14</v>
      </c>
      <c r="B27">
        <v>838</v>
      </c>
      <c r="D27" t="s">
        <v>20</v>
      </c>
      <c r="E27">
        <v>222</v>
      </c>
    </row>
    <row r="28" spans="1:10" x14ac:dyDescent="0.35">
      <c r="A28" t="s">
        <v>14</v>
      </c>
      <c r="B28">
        <v>1000</v>
      </c>
      <c r="D28" t="s">
        <v>20</v>
      </c>
      <c r="E28">
        <v>6212</v>
      </c>
    </row>
    <row r="29" spans="1:10" x14ac:dyDescent="0.35">
      <c r="A29" t="s">
        <v>14</v>
      </c>
      <c r="B29">
        <v>1482</v>
      </c>
      <c r="D29" t="s">
        <v>20</v>
      </c>
      <c r="E29">
        <v>98</v>
      </c>
    </row>
    <row r="30" spans="1:10" x14ac:dyDescent="0.35">
      <c r="A30" t="s">
        <v>14</v>
      </c>
      <c r="B30">
        <v>106</v>
      </c>
      <c r="D30" t="s">
        <v>20</v>
      </c>
      <c r="E30">
        <v>92</v>
      </c>
    </row>
    <row r="31" spans="1:10" x14ac:dyDescent="0.35">
      <c r="A31" t="s">
        <v>14</v>
      </c>
      <c r="B31">
        <v>679</v>
      </c>
      <c r="D31" t="s">
        <v>20</v>
      </c>
      <c r="E31">
        <v>149</v>
      </c>
    </row>
    <row r="32" spans="1:10" x14ac:dyDescent="0.35">
      <c r="A32" t="s">
        <v>14</v>
      </c>
      <c r="B32">
        <v>1220</v>
      </c>
      <c r="D32" t="s">
        <v>20</v>
      </c>
      <c r="E32">
        <v>2431</v>
      </c>
    </row>
    <row r="33" spans="1:5" x14ac:dyDescent="0.35">
      <c r="A33" t="s">
        <v>14</v>
      </c>
      <c r="B33">
        <v>1</v>
      </c>
      <c r="D33" t="s">
        <v>20</v>
      </c>
      <c r="E33">
        <v>303</v>
      </c>
    </row>
    <row r="34" spans="1:5" x14ac:dyDescent="0.35">
      <c r="A34" t="s">
        <v>14</v>
      </c>
      <c r="B34">
        <v>37</v>
      </c>
      <c r="D34" t="s">
        <v>20</v>
      </c>
      <c r="E34">
        <v>209</v>
      </c>
    </row>
    <row r="35" spans="1:5" x14ac:dyDescent="0.35">
      <c r="A35" t="s">
        <v>14</v>
      </c>
      <c r="B35">
        <v>60</v>
      </c>
      <c r="D35" t="s">
        <v>20</v>
      </c>
      <c r="E35">
        <v>131</v>
      </c>
    </row>
    <row r="36" spans="1:5" x14ac:dyDescent="0.35">
      <c r="A36" t="s">
        <v>14</v>
      </c>
      <c r="B36">
        <v>296</v>
      </c>
      <c r="D36" t="s">
        <v>20</v>
      </c>
      <c r="E36">
        <v>164</v>
      </c>
    </row>
    <row r="37" spans="1:5" x14ac:dyDescent="0.35">
      <c r="A37" t="s">
        <v>14</v>
      </c>
      <c r="B37">
        <v>3304</v>
      </c>
      <c r="D37" t="s">
        <v>20</v>
      </c>
      <c r="E37">
        <v>201</v>
      </c>
    </row>
    <row r="38" spans="1:5" x14ac:dyDescent="0.35">
      <c r="A38" t="s">
        <v>14</v>
      </c>
      <c r="B38">
        <v>73</v>
      </c>
      <c r="D38" t="s">
        <v>20</v>
      </c>
      <c r="E38">
        <v>211</v>
      </c>
    </row>
    <row r="39" spans="1:5" x14ac:dyDescent="0.35">
      <c r="A39" t="s">
        <v>14</v>
      </c>
      <c r="B39">
        <v>3387</v>
      </c>
      <c r="D39" t="s">
        <v>20</v>
      </c>
      <c r="E39">
        <v>128</v>
      </c>
    </row>
    <row r="40" spans="1:5" x14ac:dyDescent="0.35">
      <c r="A40" t="s">
        <v>14</v>
      </c>
      <c r="B40">
        <v>662</v>
      </c>
      <c r="D40" t="s">
        <v>20</v>
      </c>
      <c r="E40">
        <v>1600</v>
      </c>
    </row>
    <row r="41" spans="1:5" x14ac:dyDescent="0.35">
      <c r="A41" t="s">
        <v>14</v>
      </c>
      <c r="B41">
        <v>774</v>
      </c>
      <c r="D41" t="s">
        <v>20</v>
      </c>
      <c r="E41">
        <v>249</v>
      </c>
    </row>
    <row r="42" spans="1:5" x14ac:dyDescent="0.35">
      <c r="A42" t="s">
        <v>14</v>
      </c>
      <c r="B42">
        <v>672</v>
      </c>
      <c r="D42" t="s">
        <v>20</v>
      </c>
      <c r="E42">
        <v>236</v>
      </c>
    </row>
    <row r="43" spans="1:5" x14ac:dyDescent="0.35">
      <c r="A43" t="s">
        <v>14</v>
      </c>
      <c r="B43">
        <v>940</v>
      </c>
      <c r="D43" t="s">
        <v>20</v>
      </c>
      <c r="E43">
        <v>4065</v>
      </c>
    </row>
    <row r="44" spans="1:5" x14ac:dyDescent="0.35">
      <c r="A44" t="s">
        <v>14</v>
      </c>
      <c r="B44">
        <v>117</v>
      </c>
      <c r="D44" t="s">
        <v>20</v>
      </c>
      <c r="E44">
        <v>246</v>
      </c>
    </row>
    <row r="45" spans="1:5" x14ac:dyDescent="0.35">
      <c r="A45" t="s">
        <v>14</v>
      </c>
      <c r="B45">
        <v>115</v>
      </c>
      <c r="D45" t="s">
        <v>20</v>
      </c>
      <c r="E45">
        <v>2475</v>
      </c>
    </row>
    <row r="46" spans="1:5" x14ac:dyDescent="0.35">
      <c r="A46" t="s">
        <v>14</v>
      </c>
      <c r="B46">
        <v>326</v>
      </c>
      <c r="D46" t="s">
        <v>20</v>
      </c>
      <c r="E46">
        <v>76</v>
      </c>
    </row>
    <row r="47" spans="1:5" x14ac:dyDescent="0.35">
      <c r="A47" t="s">
        <v>14</v>
      </c>
      <c r="B47">
        <v>1</v>
      </c>
      <c r="D47" t="s">
        <v>20</v>
      </c>
      <c r="E47">
        <v>54</v>
      </c>
    </row>
    <row r="48" spans="1:5" x14ac:dyDescent="0.35">
      <c r="A48" t="s">
        <v>14</v>
      </c>
      <c r="B48">
        <v>1467</v>
      </c>
      <c r="D48" t="s">
        <v>20</v>
      </c>
      <c r="E48">
        <v>88</v>
      </c>
    </row>
    <row r="49" spans="1:5" x14ac:dyDescent="0.35">
      <c r="A49" t="s">
        <v>14</v>
      </c>
      <c r="B49">
        <v>5681</v>
      </c>
      <c r="D49" t="s">
        <v>20</v>
      </c>
      <c r="E49">
        <v>85</v>
      </c>
    </row>
    <row r="50" spans="1:5" x14ac:dyDescent="0.35">
      <c r="A50" t="s">
        <v>14</v>
      </c>
      <c r="B50">
        <v>1059</v>
      </c>
      <c r="D50" t="s">
        <v>20</v>
      </c>
      <c r="E50">
        <v>170</v>
      </c>
    </row>
    <row r="51" spans="1:5" x14ac:dyDescent="0.35">
      <c r="A51" t="s">
        <v>14</v>
      </c>
      <c r="B51">
        <v>1194</v>
      </c>
      <c r="D51" t="s">
        <v>20</v>
      </c>
      <c r="E51">
        <v>330</v>
      </c>
    </row>
    <row r="52" spans="1:5" x14ac:dyDescent="0.35">
      <c r="A52" t="s">
        <v>14</v>
      </c>
      <c r="B52">
        <v>30</v>
      </c>
      <c r="D52" t="s">
        <v>20</v>
      </c>
      <c r="E52">
        <v>127</v>
      </c>
    </row>
    <row r="53" spans="1:5" x14ac:dyDescent="0.35">
      <c r="A53" t="s">
        <v>14</v>
      </c>
      <c r="B53">
        <v>75</v>
      </c>
      <c r="D53" t="s">
        <v>20</v>
      </c>
      <c r="E53">
        <v>411</v>
      </c>
    </row>
    <row r="54" spans="1:5" x14ac:dyDescent="0.35">
      <c r="A54" t="s">
        <v>14</v>
      </c>
      <c r="B54">
        <v>955</v>
      </c>
      <c r="D54" t="s">
        <v>20</v>
      </c>
      <c r="E54">
        <v>180</v>
      </c>
    </row>
    <row r="55" spans="1:5" x14ac:dyDescent="0.35">
      <c r="A55" t="s">
        <v>14</v>
      </c>
      <c r="B55">
        <v>67</v>
      </c>
      <c r="D55" t="s">
        <v>20</v>
      </c>
      <c r="E55">
        <v>374</v>
      </c>
    </row>
    <row r="56" spans="1:5" x14ac:dyDescent="0.35">
      <c r="A56" t="s">
        <v>14</v>
      </c>
      <c r="B56">
        <v>5</v>
      </c>
      <c r="D56" t="s">
        <v>20</v>
      </c>
      <c r="E56">
        <v>71</v>
      </c>
    </row>
    <row r="57" spans="1:5" x14ac:dyDescent="0.35">
      <c r="A57" t="s">
        <v>14</v>
      </c>
      <c r="B57">
        <v>26</v>
      </c>
      <c r="D57" t="s">
        <v>20</v>
      </c>
      <c r="E57">
        <v>203</v>
      </c>
    </row>
    <row r="58" spans="1:5" x14ac:dyDescent="0.35">
      <c r="A58" t="s">
        <v>14</v>
      </c>
      <c r="B58">
        <v>1130</v>
      </c>
      <c r="D58" t="s">
        <v>20</v>
      </c>
      <c r="E58">
        <v>113</v>
      </c>
    </row>
    <row r="59" spans="1:5" x14ac:dyDescent="0.35">
      <c r="A59" t="s">
        <v>14</v>
      </c>
      <c r="B59">
        <v>782</v>
      </c>
      <c r="D59" t="s">
        <v>20</v>
      </c>
      <c r="E59">
        <v>96</v>
      </c>
    </row>
    <row r="60" spans="1:5" x14ac:dyDescent="0.35">
      <c r="A60" t="s">
        <v>14</v>
      </c>
      <c r="B60">
        <v>210</v>
      </c>
      <c r="D60" t="s">
        <v>20</v>
      </c>
      <c r="E60">
        <v>498</v>
      </c>
    </row>
    <row r="61" spans="1:5" x14ac:dyDescent="0.35">
      <c r="A61" t="s">
        <v>14</v>
      </c>
      <c r="B61">
        <v>136</v>
      </c>
      <c r="D61" t="s">
        <v>20</v>
      </c>
      <c r="E61">
        <v>180</v>
      </c>
    </row>
    <row r="62" spans="1:5" x14ac:dyDescent="0.35">
      <c r="A62" t="s">
        <v>14</v>
      </c>
      <c r="B62">
        <v>86</v>
      </c>
      <c r="D62" t="s">
        <v>20</v>
      </c>
      <c r="E62">
        <v>27</v>
      </c>
    </row>
    <row r="63" spans="1:5" x14ac:dyDescent="0.35">
      <c r="A63" t="s">
        <v>14</v>
      </c>
      <c r="B63">
        <v>19</v>
      </c>
      <c r="D63" t="s">
        <v>20</v>
      </c>
      <c r="E63">
        <v>2331</v>
      </c>
    </row>
    <row r="64" spans="1:5" x14ac:dyDescent="0.35">
      <c r="A64" t="s">
        <v>14</v>
      </c>
      <c r="B64">
        <v>886</v>
      </c>
      <c r="D64" t="s">
        <v>20</v>
      </c>
      <c r="E64">
        <v>113</v>
      </c>
    </row>
    <row r="65" spans="1:5" x14ac:dyDescent="0.35">
      <c r="A65" t="s">
        <v>14</v>
      </c>
      <c r="B65">
        <v>35</v>
      </c>
      <c r="D65" t="s">
        <v>20</v>
      </c>
      <c r="E65">
        <v>164</v>
      </c>
    </row>
    <row r="66" spans="1:5" x14ac:dyDescent="0.35">
      <c r="A66" t="s">
        <v>14</v>
      </c>
      <c r="B66">
        <v>24</v>
      </c>
      <c r="D66" t="s">
        <v>20</v>
      </c>
      <c r="E66">
        <v>164</v>
      </c>
    </row>
    <row r="67" spans="1:5" x14ac:dyDescent="0.35">
      <c r="A67" t="s">
        <v>14</v>
      </c>
      <c r="B67">
        <v>86</v>
      </c>
      <c r="D67" t="s">
        <v>20</v>
      </c>
      <c r="E67">
        <v>336</v>
      </c>
    </row>
    <row r="68" spans="1:5" x14ac:dyDescent="0.35">
      <c r="A68" t="s">
        <v>14</v>
      </c>
      <c r="B68">
        <v>243</v>
      </c>
      <c r="D68" t="s">
        <v>20</v>
      </c>
      <c r="E68">
        <v>1917</v>
      </c>
    </row>
    <row r="69" spans="1:5" x14ac:dyDescent="0.35">
      <c r="A69" t="s">
        <v>14</v>
      </c>
      <c r="B69">
        <v>65</v>
      </c>
      <c r="D69" t="s">
        <v>20</v>
      </c>
      <c r="E69">
        <v>95</v>
      </c>
    </row>
    <row r="70" spans="1:5" x14ac:dyDescent="0.35">
      <c r="A70" t="s">
        <v>14</v>
      </c>
      <c r="B70">
        <v>100</v>
      </c>
      <c r="D70" t="s">
        <v>20</v>
      </c>
      <c r="E70">
        <v>147</v>
      </c>
    </row>
    <row r="71" spans="1:5" x14ac:dyDescent="0.35">
      <c r="A71" t="s">
        <v>14</v>
      </c>
      <c r="B71">
        <v>168</v>
      </c>
      <c r="D71" t="s">
        <v>20</v>
      </c>
      <c r="E71">
        <v>86</v>
      </c>
    </row>
    <row r="72" spans="1:5" x14ac:dyDescent="0.35">
      <c r="A72" t="s">
        <v>14</v>
      </c>
      <c r="B72">
        <v>13</v>
      </c>
      <c r="D72" t="s">
        <v>20</v>
      </c>
      <c r="E72">
        <v>83</v>
      </c>
    </row>
    <row r="73" spans="1:5" x14ac:dyDescent="0.35">
      <c r="A73" t="s">
        <v>14</v>
      </c>
      <c r="B73">
        <v>1</v>
      </c>
      <c r="D73" t="s">
        <v>20</v>
      </c>
      <c r="E73">
        <v>676</v>
      </c>
    </row>
    <row r="74" spans="1:5" x14ac:dyDescent="0.35">
      <c r="A74" t="s">
        <v>14</v>
      </c>
      <c r="B74">
        <v>40</v>
      </c>
      <c r="D74" t="s">
        <v>20</v>
      </c>
      <c r="E74">
        <v>361</v>
      </c>
    </row>
    <row r="75" spans="1:5" x14ac:dyDescent="0.35">
      <c r="A75" t="s">
        <v>14</v>
      </c>
      <c r="B75">
        <v>226</v>
      </c>
      <c r="D75" t="s">
        <v>20</v>
      </c>
      <c r="E75">
        <v>131</v>
      </c>
    </row>
    <row r="76" spans="1:5" x14ac:dyDescent="0.35">
      <c r="A76" t="s">
        <v>14</v>
      </c>
      <c r="B76">
        <v>1625</v>
      </c>
      <c r="D76" t="s">
        <v>20</v>
      </c>
      <c r="E76">
        <v>126</v>
      </c>
    </row>
    <row r="77" spans="1:5" x14ac:dyDescent="0.35">
      <c r="A77" t="s">
        <v>14</v>
      </c>
      <c r="B77">
        <v>143</v>
      </c>
      <c r="D77" t="s">
        <v>20</v>
      </c>
      <c r="E77">
        <v>275</v>
      </c>
    </row>
    <row r="78" spans="1:5" x14ac:dyDescent="0.35">
      <c r="A78" t="s">
        <v>14</v>
      </c>
      <c r="B78">
        <v>934</v>
      </c>
      <c r="D78" t="s">
        <v>20</v>
      </c>
      <c r="E78">
        <v>67</v>
      </c>
    </row>
    <row r="79" spans="1:5" x14ac:dyDescent="0.35">
      <c r="A79" t="s">
        <v>14</v>
      </c>
      <c r="B79">
        <v>17</v>
      </c>
      <c r="D79" t="s">
        <v>20</v>
      </c>
      <c r="E79">
        <v>154</v>
      </c>
    </row>
    <row r="80" spans="1:5" x14ac:dyDescent="0.35">
      <c r="A80" t="s">
        <v>14</v>
      </c>
      <c r="B80">
        <v>2179</v>
      </c>
      <c r="D80" t="s">
        <v>20</v>
      </c>
      <c r="E80">
        <v>1782</v>
      </c>
    </row>
    <row r="81" spans="1:5" x14ac:dyDescent="0.35">
      <c r="A81" t="s">
        <v>14</v>
      </c>
      <c r="B81">
        <v>931</v>
      </c>
      <c r="D81" t="s">
        <v>20</v>
      </c>
      <c r="E81">
        <v>903</v>
      </c>
    </row>
    <row r="82" spans="1:5" x14ac:dyDescent="0.35">
      <c r="A82" t="s">
        <v>14</v>
      </c>
      <c r="B82">
        <v>92</v>
      </c>
      <c r="D82" t="s">
        <v>20</v>
      </c>
      <c r="E82">
        <v>94</v>
      </c>
    </row>
    <row r="83" spans="1:5" x14ac:dyDescent="0.35">
      <c r="A83" t="s">
        <v>14</v>
      </c>
      <c r="B83">
        <v>57</v>
      </c>
      <c r="D83" t="s">
        <v>20</v>
      </c>
      <c r="E83">
        <v>180</v>
      </c>
    </row>
    <row r="84" spans="1:5" x14ac:dyDescent="0.35">
      <c r="A84" t="s">
        <v>14</v>
      </c>
      <c r="B84">
        <v>41</v>
      </c>
      <c r="D84" t="s">
        <v>20</v>
      </c>
      <c r="E84">
        <v>533</v>
      </c>
    </row>
    <row r="85" spans="1:5" x14ac:dyDescent="0.35">
      <c r="A85" t="s">
        <v>14</v>
      </c>
      <c r="B85">
        <v>1</v>
      </c>
      <c r="D85" t="s">
        <v>20</v>
      </c>
      <c r="E85">
        <v>2443</v>
      </c>
    </row>
    <row r="86" spans="1:5" x14ac:dyDescent="0.35">
      <c r="A86" t="s">
        <v>14</v>
      </c>
      <c r="B86">
        <v>101</v>
      </c>
      <c r="D86" t="s">
        <v>20</v>
      </c>
      <c r="E86">
        <v>89</v>
      </c>
    </row>
    <row r="87" spans="1:5" x14ac:dyDescent="0.35">
      <c r="A87" t="s">
        <v>14</v>
      </c>
      <c r="B87">
        <v>1335</v>
      </c>
      <c r="D87" t="s">
        <v>20</v>
      </c>
      <c r="E87">
        <v>159</v>
      </c>
    </row>
    <row r="88" spans="1:5" x14ac:dyDescent="0.35">
      <c r="A88" t="s">
        <v>14</v>
      </c>
      <c r="B88">
        <v>15</v>
      </c>
      <c r="D88" t="s">
        <v>20</v>
      </c>
      <c r="E88">
        <v>50</v>
      </c>
    </row>
    <row r="89" spans="1:5" x14ac:dyDescent="0.35">
      <c r="A89" t="s">
        <v>14</v>
      </c>
      <c r="B89">
        <v>454</v>
      </c>
      <c r="D89" t="s">
        <v>20</v>
      </c>
      <c r="E89">
        <v>186</v>
      </c>
    </row>
    <row r="90" spans="1:5" x14ac:dyDescent="0.35">
      <c r="A90" t="s">
        <v>14</v>
      </c>
      <c r="B90">
        <v>3182</v>
      </c>
      <c r="D90" t="s">
        <v>20</v>
      </c>
      <c r="E90">
        <v>1071</v>
      </c>
    </row>
    <row r="91" spans="1:5" x14ac:dyDescent="0.35">
      <c r="A91" t="s">
        <v>14</v>
      </c>
      <c r="B91">
        <v>15</v>
      </c>
      <c r="D91" t="s">
        <v>20</v>
      </c>
      <c r="E91">
        <v>117</v>
      </c>
    </row>
    <row r="92" spans="1:5" x14ac:dyDescent="0.35">
      <c r="A92" t="s">
        <v>14</v>
      </c>
      <c r="B92">
        <v>133</v>
      </c>
      <c r="D92" t="s">
        <v>20</v>
      </c>
      <c r="E92">
        <v>70</v>
      </c>
    </row>
    <row r="93" spans="1:5" x14ac:dyDescent="0.35">
      <c r="A93" t="s">
        <v>14</v>
      </c>
      <c r="B93">
        <v>2062</v>
      </c>
      <c r="D93" t="s">
        <v>20</v>
      </c>
      <c r="E93">
        <v>135</v>
      </c>
    </row>
    <row r="94" spans="1:5" x14ac:dyDescent="0.35">
      <c r="A94" t="s">
        <v>14</v>
      </c>
      <c r="B94">
        <v>29</v>
      </c>
      <c r="D94" t="s">
        <v>20</v>
      </c>
      <c r="E94">
        <v>768</v>
      </c>
    </row>
    <row r="95" spans="1:5" x14ac:dyDescent="0.35">
      <c r="A95" t="s">
        <v>14</v>
      </c>
      <c r="B95">
        <v>132</v>
      </c>
      <c r="D95" t="s">
        <v>20</v>
      </c>
      <c r="E95">
        <v>199</v>
      </c>
    </row>
    <row r="96" spans="1:5" x14ac:dyDescent="0.35">
      <c r="A96" t="s">
        <v>14</v>
      </c>
      <c r="B96">
        <v>137</v>
      </c>
      <c r="D96" t="s">
        <v>20</v>
      </c>
      <c r="E96">
        <v>107</v>
      </c>
    </row>
    <row r="97" spans="1:5" x14ac:dyDescent="0.35">
      <c r="A97" t="s">
        <v>14</v>
      </c>
      <c r="B97">
        <v>908</v>
      </c>
      <c r="D97" t="s">
        <v>20</v>
      </c>
      <c r="E97">
        <v>195</v>
      </c>
    </row>
    <row r="98" spans="1:5" x14ac:dyDescent="0.35">
      <c r="A98" t="s">
        <v>14</v>
      </c>
      <c r="B98">
        <v>10</v>
      </c>
      <c r="D98" t="s">
        <v>20</v>
      </c>
      <c r="E98">
        <v>3376</v>
      </c>
    </row>
    <row r="99" spans="1:5" x14ac:dyDescent="0.35">
      <c r="A99" t="s">
        <v>14</v>
      </c>
      <c r="B99">
        <v>1910</v>
      </c>
      <c r="D99" t="s">
        <v>20</v>
      </c>
      <c r="E99">
        <v>41</v>
      </c>
    </row>
    <row r="100" spans="1:5" x14ac:dyDescent="0.35">
      <c r="A100" t="s">
        <v>14</v>
      </c>
      <c r="B100">
        <v>38</v>
      </c>
      <c r="D100" t="s">
        <v>20</v>
      </c>
      <c r="E100">
        <v>1821</v>
      </c>
    </row>
    <row r="101" spans="1:5" x14ac:dyDescent="0.35">
      <c r="A101" t="s">
        <v>14</v>
      </c>
      <c r="B101">
        <v>104</v>
      </c>
      <c r="D101" t="s">
        <v>20</v>
      </c>
      <c r="E101">
        <v>164</v>
      </c>
    </row>
    <row r="102" spans="1:5" x14ac:dyDescent="0.35">
      <c r="A102" t="s">
        <v>14</v>
      </c>
      <c r="B102">
        <v>49</v>
      </c>
      <c r="D102" t="s">
        <v>20</v>
      </c>
      <c r="E102">
        <v>157</v>
      </c>
    </row>
    <row r="103" spans="1:5" x14ac:dyDescent="0.35">
      <c r="A103" t="s">
        <v>14</v>
      </c>
      <c r="B103">
        <v>1</v>
      </c>
      <c r="D103" t="s">
        <v>20</v>
      </c>
      <c r="E103">
        <v>246</v>
      </c>
    </row>
    <row r="104" spans="1:5" x14ac:dyDescent="0.35">
      <c r="A104" t="s">
        <v>14</v>
      </c>
      <c r="B104">
        <v>245</v>
      </c>
      <c r="D104" t="s">
        <v>20</v>
      </c>
      <c r="E104">
        <v>1396</v>
      </c>
    </row>
    <row r="105" spans="1:5" x14ac:dyDescent="0.35">
      <c r="A105" t="s">
        <v>14</v>
      </c>
      <c r="B105">
        <v>32</v>
      </c>
      <c r="D105" t="s">
        <v>20</v>
      </c>
      <c r="E105">
        <v>2506</v>
      </c>
    </row>
    <row r="106" spans="1:5" x14ac:dyDescent="0.35">
      <c r="A106" t="s">
        <v>14</v>
      </c>
      <c r="B106">
        <v>7</v>
      </c>
      <c r="D106" t="s">
        <v>20</v>
      </c>
      <c r="E106">
        <v>244</v>
      </c>
    </row>
    <row r="107" spans="1:5" x14ac:dyDescent="0.35">
      <c r="A107" t="s">
        <v>14</v>
      </c>
      <c r="B107">
        <v>803</v>
      </c>
      <c r="D107" t="s">
        <v>20</v>
      </c>
      <c r="E107">
        <v>146</v>
      </c>
    </row>
    <row r="108" spans="1:5" x14ac:dyDescent="0.35">
      <c r="A108" t="s">
        <v>14</v>
      </c>
      <c r="B108">
        <v>16</v>
      </c>
      <c r="D108" t="s">
        <v>20</v>
      </c>
      <c r="E108">
        <v>1267</v>
      </c>
    </row>
    <row r="109" spans="1:5" x14ac:dyDescent="0.35">
      <c r="A109" t="s">
        <v>14</v>
      </c>
      <c r="B109">
        <v>31</v>
      </c>
      <c r="D109" t="s">
        <v>20</v>
      </c>
      <c r="E109">
        <v>1561</v>
      </c>
    </row>
    <row r="110" spans="1:5" x14ac:dyDescent="0.35">
      <c r="A110" t="s">
        <v>14</v>
      </c>
      <c r="B110">
        <v>108</v>
      </c>
      <c r="D110" t="s">
        <v>20</v>
      </c>
      <c r="E110">
        <v>48</v>
      </c>
    </row>
    <row r="111" spans="1:5" x14ac:dyDescent="0.35">
      <c r="A111" t="s">
        <v>14</v>
      </c>
      <c r="B111">
        <v>30</v>
      </c>
      <c r="D111" t="s">
        <v>20</v>
      </c>
      <c r="E111">
        <v>2739</v>
      </c>
    </row>
    <row r="112" spans="1:5" x14ac:dyDescent="0.35">
      <c r="A112" t="s">
        <v>14</v>
      </c>
      <c r="B112">
        <v>17</v>
      </c>
      <c r="D112" t="s">
        <v>20</v>
      </c>
      <c r="E112">
        <v>3537</v>
      </c>
    </row>
    <row r="113" spans="1:5" x14ac:dyDescent="0.35">
      <c r="A113" t="s">
        <v>14</v>
      </c>
      <c r="B113">
        <v>80</v>
      </c>
      <c r="D113" t="s">
        <v>20</v>
      </c>
      <c r="E113">
        <v>2107</v>
      </c>
    </row>
    <row r="114" spans="1:5" x14ac:dyDescent="0.35">
      <c r="A114" t="s">
        <v>14</v>
      </c>
      <c r="B114">
        <v>2468</v>
      </c>
      <c r="D114" t="s">
        <v>20</v>
      </c>
      <c r="E114">
        <v>3318</v>
      </c>
    </row>
    <row r="115" spans="1:5" x14ac:dyDescent="0.35">
      <c r="A115" t="s">
        <v>14</v>
      </c>
      <c r="B115">
        <v>26</v>
      </c>
      <c r="D115" t="s">
        <v>20</v>
      </c>
      <c r="E115">
        <v>340</v>
      </c>
    </row>
    <row r="116" spans="1:5" x14ac:dyDescent="0.35">
      <c r="A116" t="s">
        <v>14</v>
      </c>
      <c r="B116">
        <v>73</v>
      </c>
      <c r="D116" t="s">
        <v>20</v>
      </c>
      <c r="E116">
        <v>1442</v>
      </c>
    </row>
    <row r="117" spans="1:5" x14ac:dyDescent="0.35">
      <c r="A117" t="s">
        <v>14</v>
      </c>
      <c r="B117">
        <v>128</v>
      </c>
      <c r="D117" t="s">
        <v>20</v>
      </c>
      <c r="E117">
        <v>126</v>
      </c>
    </row>
    <row r="118" spans="1:5" x14ac:dyDescent="0.35">
      <c r="A118" t="s">
        <v>14</v>
      </c>
      <c r="B118">
        <v>33</v>
      </c>
      <c r="D118" t="s">
        <v>20</v>
      </c>
      <c r="E118">
        <v>524</v>
      </c>
    </row>
    <row r="119" spans="1:5" x14ac:dyDescent="0.35">
      <c r="A119" t="s">
        <v>14</v>
      </c>
      <c r="B119">
        <v>1072</v>
      </c>
      <c r="D119" t="s">
        <v>20</v>
      </c>
      <c r="E119">
        <v>1989</v>
      </c>
    </row>
    <row r="120" spans="1:5" x14ac:dyDescent="0.35">
      <c r="A120" t="s">
        <v>14</v>
      </c>
      <c r="B120">
        <v>393</v>
      </c>
      <c r="D120" t="s">
        <v>20</v>
      </c>
      <c r="E120">
        <v>157</v>
      </c>
    </row>
    <row r="121" spans="1:5" x14ac:dyDescent="0.35">
      <c r="A121" t="s">
        <v>14</v>
      </c>
      <c r="B121">
        <v>1257</v>
      </c>
      <c r="D121" t="s">
        <v>20</v>
      </c>
      <c r="E121">
        <v>4498</v>
      </c>
    </row>
    <row r="122" spans="1:5" x14ac:dyDescent="0.35">
      <c r="A122" t="s">
        <v>14</v>
      </c>
      <c r="B122">
        <v>328</v>
      </c>
      <c r="D122" t="s">
        <v>20</v>
      </c>
      <c r="E122">
        <v>80</v>
      </c>
    </row>
    <row r="123" spans="1:5" x14ac:dyDescent="0.35">
      <c r="A123" t="s">
        <v>14</v>
      </c>
      <c r="B123">
        <v>147</v>
      </c>
      <c r="D123" t="s">
        <v>20</v>
      </c>
      <c r="E123">
        <v>43</v>
      </c>
    </row>
    <row r="124" spans="1:5" x14ac:dyDescent="0.35">
      <c r="A124" t="s">
        <v>14</v>
      </c>
      <c r="B124">
        <v>830</v>
      </c>
      <c r="D124" t="s">
        <v>20</v>
      </c>
      <c r="E124">
        <v>2053</v>
      </c>
    </row>
    <row r="125" spans="1:5" x14ac:dyDescent="0.35">
      <c r="A125" t="s">
        <v>14</v>
      </c>
      <c r="B125">
        <v>331</v>
      </c>
      <c r="D125" t="s">
        <v>20</v>
      </c>
      <c r="E125">
        <v>168</v>
      </c>
    </row>
    <row r="126" spans="1:5" x14ac:dyDescent="0.35">
      <c r="A126" t="s">
        <v>14</v>
      </c>
      <c r="B126">
        <v>25</v>
      </c>
      <c r="D126" t="s">
        <v>20</v>
      </c>
      <c r="E126">
        <v>4289</v>
      </c>
    </row>
    <row r="127" spans="1:5" x14ac:dyDescent="0.35">
      <c r="A127" t="s">
        <v>14</v>
      </c>
      <c r="B127">
        <v>3483</v>
      </c>
      <c r="D127" t="s">
        <v>20</v>
      </c>
      <c r="E127">
        <v>165</v>
      </c>
    </row>
    <row r="128" spans="1:5" x14ac:dyDescent="0.35">
      <c r="A128" t="s">
        <v>14</v>
      </c>
      <c r="B128">
        <v>923</v>
      </c>
      <c r="D128" t="s">
        <v>20</v>
      </c>
      <c r="E128">
        <v>1815</v>
      </c>
    </row>
    <row r="129" spans="1:5" x14ac:dyDescent="0.35">
      <c r="A129" t="s">
        <v>14</v>
      </c>
      <c r="B129">
        <v>1</v>
      </c>
      <c r="D129" t="s">
        <v>20</v>
      </c>
      <c r="E129">
        <v>397</v>
      </c>
    </row>
    <row r="130" spans="1:5" x14ac:dyDescent="0.35">
      <c r="A130" t="s">
        <v>14</v>
      </c>
      <c r="B130">
        <v>33</v>
      </c>
      <c r="D130" t="s">
        <v>20</v>
      </c>
      <c r="E130">
        <v>1539</v>
      </c>
    </row>
    <row r="131" spans="1:5" x14ac:dyDescent="0.35">
      <c r="A131" t="s">
        <v>14</v>
      </c>
      <c r="B131">
        <v>40</v>
      </c>
      <c r="D131" t="s">
        <v>20</v>
      </c>
      <c r="E131">
        <v>138</v>
      </c>
    </row>
    <row r="132" spans="1:5" x14ac:dyDescent="0.35">
      <c r="A132" t="s">
        <v>14</v>
      </c>
      <c r="B132">
        <v>23</v>
      </c>
      <c r="D132" t="s">
        <v>20</v>
      </c>
      <c r="E132">
        <v>3594</v>
      </c>
    </row>
    <row r="133" spans="1:5" x14ac:dyDescent="0.35">
      <c r="A133" t="s">
        <v>14</v>
      </c>
      <c r="B133">
        <v>75</v>
      </c>
      <c r="D133" t="s">
        <v>20</v>
      </c>
      <c r="E133">
        <v>5880</v>
      </c>
    </row>
    <row r="134" spans="1:5" x14ac:dyDescent="0.35">
      <c r="A134" t="s">
        <v>14</v>
      </c>
      <c r="B134">
        <v>2176</v>
      </c>
      <c r="D134" t="s">
        <v>20</v>
      </c>
      <c r="E134">
        <v>112</v>
      </c>
    </row>
    <row r="135" spans="1:5" x14ac:dyDescent="0.35">
      <c r="A135" t="s">
        <v>14</v>
      </c>
      <c r="B135">
        <v>441</v>
      </c>
      <c r="D135" t="s">
        <v>20</v>
      </c>
      <c r="E135">
        <v>943</v>
      </c>
    </row>
    <row r="136" spans="1:5" x14ac:dyDescent="0.35">
      <c r="A136" t="s">
        <v>14</v>
      </c>
      <c r="B136">
        <v>25</v>
      </c>
      <c r="D136" t="s">
        <v>20</v>
      </c>
      <c r="E136">
        <v>2468</v>
      </c>
    </row>
    <row r="137" spans="1:5" x14ac:dyDescent="0.35">
      <c r="A137" t="s">
        <v>14</v>
      </c>
      <c r="B137">
        <v>127</v>
      </c>
      <c r="D137" t="s">
        <v>20</v>
      </c>
      <c r="E137">
        <v>2551</v>
      </c>
    </row>
    <row r="138" spans="1:5" x14ac:dyDescent="0.35">
      <c r="A138" t="s">
        <v>14</v>
      </c>
      <c r="B138">
        <v>355</v>
      </c>
      <c r="D138" t="s">
        <v>20</v>
      </c>
      <c r="E138">
        <v>101</v>
      </c>
    </row>
    <row r="139" spans="1:5" x14ac:dyDescent="0.35">
      <c r="A139" t="s">
        <v>14</v>
      </c>
      <c r="B139">
        <v>44</v>
      </c>
      <c r="D139" t="s">
        <v>20</v>
      </c>
      <c r="E139">
        <v>92</v>
      </c>
    </row>
    <row r="140" spans="1:5" x14ac:dyDescent="0.35">
      <c r="A140" t="s">
        <v>14</v>
      </c>
      <c r="B140">
        <v>67</v>
      </c>
      <c r="D140" t="s">
        <v>20</v>
      </c>
      <c r="E140">
        <v>62</v>
      </c>
    </row>
    <row r="141" spans="1:5" x14ac:dyDescent="0.35">
      <c r="A141" t="s">
        <v>14</v>
      </c>
      <c r="B141">
        <v>1068</v>
      </c>
      <c r="D141" t="s">
        <v>20</v>
      </c>
      <c r="E141">
        <v>149</v>
      </c>
    </row>
    <row r="142" spans="1:5" x14ac:dyDescent="0.35">
      <c r="A142" t="s">
        <v>14</v>
      </c>
      <c r="B142">
        <v>424</v>
      </c>
      <c r="D142" t="s">
        <v>20</v>
      </c>
      <c r="E142">
        <v>329</v>
      </c>
    </row>
    <row r="143" spans="1:5" x14ac:dyDescent="0.35">
      <c r="A143" t="s">
        <v>14</v>
      </c>
      <c r="B143">
        <v>151</v>
      </c>
      <c r="D143" t="s">
        <v>20</v>
      </c>
      <c r="E143">
        <v>97</v>
      </c>
    </row>
    <row r="144" spans="1:5" x14ac:dyDescent="0.35">
      <c r="A144" t="s">
        <v>14</v>
      </c>
      <c r="B144">
        <v>1608</v>
      </c>
      <c r="D144" t="s">
        <v>20</v>
      </c>
      <c r="E144">
        <v>1784</v>
      </c>
    </row>
    <row r="145" spans="1:5" x14ac:dyDescent="0.35">
      <c r="A145" t="s">
        <v>14</v>
      </c>
      <c r="B145">
        <v>941</v>
      </c>
      <c r="D145" t="s">
        <v>20</v>
      </c>
      <c r="E145">
        <v>1684</v>
      </c>
    </row>
    <row r="146" spans="1:5" x14ac:dyDescent="0.35">
      <c r="A146" t="s">
        <v>14</v>
      </c>
      <c r="B146">
        <v>1</v>
      </c>
      <c r="D146" t="s">
        <v>20</v>
      </c>
      <c r="E146">
        <v>250</v>
      </c>
    </row>
    <row r="147" spans="1:5" x14ac:dyDescent="0.35">
      <c r="A147" t="s">
        <v>14</v>
      </c>
      <c r="B147">
        <v>40</v>
      </c>
      <c r="D147" t="s">
        <v>20</v>
      </c>
      <c r="E147">
        <v>238</v>
      </c>
    </row>
    <row r="148" spans="1:5" x14ac:dyDescent="0.35">
      <c r="A148" t="s">
        <v>14</v>
      </c>
      <c r="B148">
        <v>3015</v>
      </c>
      <c r="D148" t="s">
        <v>20</v>
      </c>
      <c r="E148">
        <v>53</v>
      </c>
    </row>
    <row r="149" spans="1:5" x14ac:dyDescent="0.35">
      <c r="A149" t="s">
        <v>14</v>
      </c>
      <c r="B149">
        <v>435</v>
      </c>
      <c r="D149" t="s">
        <v>20</v>
      </c>
      <c r="E149">
        <v>214</v>
      </c>
    </row>
    <row r="150" spans="1:5" x14ac:dyDescent="0.35">
      <c r="A150" t="s">
        <v>14</v>
      </c>
      <c r="B150">
        <v>714</v>
      </c>
      <c r="D150" t="s">
        <v>20</v>
      </c>
      <c r="E150">
        <v>222</v>
      </c>
    </row>
    <row r="151" spans="1:5" x14ac:dyDescent="0.35">
      <c r="A151" t="s">
        <v>14</v>
      </c>
      <c r="B151">
        <v>5497</v>
      </c>
      <c r="D151" t="s">
        <v>20</v>
      </c>
      <c r="E151">
        <v>1884</v>
      </c>
    </row>
    <row r="152" spans="1:5" x14ac:dyDescent="0.35">
      <c r="A152" t="s">
        <v>14</v>
      </c>
      <c r="B152">
        <v>418</v>
      </c>
      <c r="D152" t="s">
        <v>20</v>
      </c>
      <c r="E152">
        <v>218</v>
      </c>
    </row>
    <row r="153" spans="1:5" x14ac:dyDescent="0.35">
      <c r="A153" t="s">
        <v>14</v>
      </c>
      <c r="B153">
        <v>1439</v>
      </c>
      <c r="D153" t="s">
        <v>20</v>
      </c>
      <c r="E153">
        <v>6465</v>
      </c>
    </row>
    <row r="154" spans="1:5" x14ac:dyDescent="0.35">
      <c r="A154" t="s">
        <v>14</v>
      </c>
      <c r="B154">
        <v>15</v>
      </c>
      <c r="D154" t="s">
        <v>20</v>
      </c>
      <c r="E154">
        <v>59</v>
      </c>
    </row>
    <row r="155" spans="1:5" x14ac:dyDescent="0.35">
      <c r="A155" t="s">
        <v>14</v>
      </c>
      <c r="B155">
        <v>1999</v>
      </c>
      <c r="D155" t="s">
        <v>20</v>
      </c>
      <c r="E155">
        <v>88</v>
      </c>
    </row>
    <row r="156" spans="1:5" x14ac:dyDescent="0.35">
      <c r="A156" t="s">
        <v>14</v>
      </c>
      <c r="B156">
        <v>118</v>
      </c>
      <c r="D156" t="s">
        <v>20</v>
      </c>
      <c r="E156">
        <v>1697</v>
      </c>
    </row>
    <row r="157" spans="1:5" x14ac:dyDescent="0.35">
      <c r="A157" t="s">
        <v>14</v>
      </c>
      <c r="B157">
        <v>162</v>
      </c>
      <c r="D157" t="s">
        <v>20</v>
      </c>
      <c r="E157">
        <v>92</v>
      </c>
    </row>
    <row r="158" spans="1:5" x14ac:dyDescent="0.35">
      <c r="A158" t="s">
        <v>14</v>
      </c>
      <c r="B158">
        <v>83</v>
      </c>
      <c r="D158" t="s">
        <v>20</v>
      </c>
      <c r="E158">
        <v>186</v>
      </c>
    </row>
    <row r="159" spans="1:5" x14ac:dyDescent="0.35">
      <c r="A159" t="s">
        <v>14</v>
      </c>
      <c r="B159">
        <v>747</v>
      </c>
      <c r="D159" t="s">
        <v>20</v>
      </c>
      <c r="E159">
        <v>138</v>
      </c>
    </row>
    <row r="160" spans="1:5" x14ac:dyDescent="0.35">
      <c r="A160" t="s">
        <v>14</v>
      </c>
      <c r="B160">
        <v>84</v>
      </c>
      <c r="D160" t="s">
        <v>20</v>
      </c>
      <c r="E160">
        <v>261</v>
      </c>
    </row>
    <row r="161" spans="1:5" x14ac:dyDescent="0.35">
      <c r="A161" t="s">
        <v>14</v>
      </c>
      <c r="B161">
        <v>91</v>
      </c>
      <c r="D161" t="s">
        <v>20</v>
      </c>
      <c r="E161">
        <v>107</v>
      </c>
    </row>
    <row r="162" spans="1:5" x14ac:dyDescent="0.35">
      <c r="A162" t="s">
        <v>14</v>
      </c>
      <c r="B162">
        <v>792</v>
      </c>
      <c r="D162" t="s">
        <v>20</v>
      </c>
      <c r="E162">
        <v>199</v>
      </c>
    </row>
    <row r="163" spans="1:5" x14ac:dyDescent="0.35">
      <c r="A163" t="s">
        <v>14</v>
      </c>
      <c r="B163">
        <v>32</v>
      </c>
      <c r="D163" t="s">
        <v>20</v>
      </c>
      <c r="E163">
        <v>5512</v>
      </c>
    </row>
    <row r="164" spans="1:5" x14ac:dyDescent="0.35">
      <c r="A164" t="s">
        <v>14</v>
      </c>
      <c r="B164">
        <v>186</v>
      </c>
      <c r="D164" t="s">
        <v>20</v>
      </c>
      <c r="E164">
        <v>86</v>
      </c>
    </row>
    <row r="165" spans="1:5" x14ac:dyDescent="0.35">
      <c r="A165" t="s">
        <v>14</v>
      </c>
      <c r="B165">
        <v>605</v>
      </c>
      <c r="D165" t="s">
        <v>20</v>
      </c>
      <c r="E165">
        <v>2768</v>
      </c>
    </row>
    <row r="166" spans="1:5" x14ac:dyDescent="0.35">
      <c r="A166" t="s">
        <v>14</v>
      </c>
      <c r="B166">
        <v>1</v>
      </c>
      <c r="D166" t="s">
        <v>20</v>
      </c>
      <c r="E166">
        <v>48</v>
      </c>
    </row>
    <row r="167" spans="1:5" x14ac:dyDescent="0.35">
      <c r="A167" t="s">
        <v>14</v>
      </c>
      <c r="B167">
        <v>31</v>
      </c>
      <c r="D167" t="s">
        <v>20</v>
      </c>
      <c r="E167">
        <v>87</v>
      </c>
    </row>
    <row r="168" spans="1:5" x14ac:dyDescent="0.35">
      <c r="A168" t="s">
        <v>14</v>
      </c>
      <c r="B168">
        <v>1181</v>
      </c>
      <c r="D168" t="s">
        <v>20</v>
      </c>
      <c r="E168">
        <v>1894</v>
      </c>
    </row>
    <row r="169" spans="1:5" x14ac:dyDescent="0.35">
      <c r="A169" t="s">
        <v>14</v>
      </c>
      <c r="B169">
        <v>39</v>
      </c>
      <c r="D169" t="s">
        <v>20</v>
      </c>
      <c r="E169">
        <v>282</v>
      </c>
    </row>
    <row r="170" spans="1:5" x14ac:dyDescent="0.35">
      <c r="A170" t="s">
        <v>14</v>
      </c>
      <c r="B170">
        <v>46</v>
      </c>
      <c r="D170" t="s">
        <v>20</v>
      </c>
      <c r="E170">
        <v>116</v>
      </c>
    </row>
    <row r="171" spans="1:5" x14ac:dyDescent="0.35">
      <c r="A171" t="s">
        <v>14</v>
      </c>
      <c r="B171">
        <v>105</v>
      </c>
      <c r="D171" t="s">
        <v>20</v>
      </c>
      <c r="E171">
        <v>83</v>
      </c>
    </row>
    <row r="172" spans="1:5" x14ac:dyDescent="0.35">
      <c r="A172" t="s">
        <v>14</v>
      </c>
      <c r="B172">
        <v>535</v>
      </c>
      <c r="D172" t="s">
        <v>20</v>
      </c>
      <c r="E172">
        <v>91</v>
      </c>
    </row>
    <row r="173" spans="1:5" x14ac:dyDescent="0.35">
      <c r="A173" t="s">
        <v>14</v>
      </c>
      <c r="B173">
        <v>16</v>
      </c>
      <c r="D173" t="s">
        <v>20</v>
      </c>
      <c r="E173">
        <v>546</v>
      </c>
    </row>
    <row r="174" spans="1:5" x14ac:dyDescent="0.35">
      <c r="A174" t="s">
        <v>14</v>
      </c>
      <c r="B174">
        <v>575</v>
      </c>
      <c r="D174" t="s">
        <v>20</v>
      </c>
      <c r="E174">
        <v>393</v>
      </c>
    </row>
    <row r="175" spans="1:5" x14ac:dyDescent="0.35">
      <c r="A175" t="s">
        <v>14</v>
      </c>
      <c r="B175">
        <v>1120</v>
      </c>
      <c r="D175" t="s">
        <v>20</v>
      </c>
      <c r="E175">
        <v>133</v>
      </c>
    </row>
    <row r="176" spans="1:5" x14ac:dyDescent="0.35">
      <c r="A176" t="s">
        <v>14</v>
      </c>
      <c r="B176">
        <v>113</v>
      </c>
      <c r="D176" t="s">
        <v>20</v>
      </c>
      <c r="E176">
        <v>254</v>
      </c>
    </row>
    <row r="177" spans="1:5" x14ac:dyDescent="0.35">
      <c r="A177" t="s">
        <v>14</v>
      </c>
      <c r="B177">
        <v>1538</v>
      </c>
      <c r="D177" t="s">
        <v>20</v>
      </c>
      <c r="E177">
        <v>176</v>
      </c>
    </row>
    <row r="178" spans="1:5" x14ac:dyDescent="0.35">
      <c r="A178" t="s">
        <v>14</v>
      </c>
      <c r="B178">
        <v>9</v>
      </c>
      <c r="D178" t="s">
        <v>20</v>
      </c>
      <c r="E178">
        <v>337</v>
      </c>
    </row>
    <row r="179" spans="1:5" x14ac:dyDescent="0.35">
      <c r="A179" t="s">
        <v>14</v>
      </c>
      <c r="B179">
        <v>554</v>
      </c>
      <c r="D179" t="s">
        <v>20</v>
      </c>
      <c r="E179">
        <v>107</v>
      </c>
    </row>
    <row r="180" spans="1:5" x14ac:dyDescent="0.35">
      <c r="A180" t="s">
        <v>14</v>
      </c>
      <c r="B180">
        <v>648</v>
      </c>
      <c r="D180" t="s">
        <v>20</v>
      </c>
      <c r="E180">
        <v>183</v>
      </c>
    </row>
    <row r="181" spans="1:5" x14ac:dyDescent="0.35">
      <c r="A181" t="s">
        <v>14</v>
      </c>
      <c r="B181">
        <v>21</v>
      </c>
      <c r="D181" t="s">
        <v>20</v>
      </c>
      <c r="E181">
        <v>72</v>
      </c>
    </row>
    <row r="182" spans="1:5" x14ac:dyDescent="0.35">
      <c r="A182" t="s">
        <v>14</v>
      </c>
      <c r="B182">
        <v>54</v>
      </c>
      <c r="D182" t="s">
        <v>20</v>
      </c>
      <c r="E182">
        <v>295</v>
      </c>
    </row>
    <row r="183" spans="1:5" x14ac:dyDescent="0.35">
      <c r="A183" t="s">
        <v>14</v>
      </c>
      <c r="B183">
        <v>120</v>
      </c>
      <c r="D183" t="s">
        <v>20</v>
      </c>
      <c r="E183">
        <v>142</v>
      </c>
    </row>
    <row r="184" spans="1:5" x14ac:dyDescent="0.35">
      <c r="A184" t="s">
        <v>14</v>
      </c>
      <c r="B184">
        <v>579</v>
      </c>
      <c r="D184" t="s">
        <v>20</v>
      </c>
      <c r="E184">
        <v>85</v>
      </c>
    </row>
    <row r="185" spans="1:5" x14ac:dyDescent="0.35">
      <c r="A185" t="s">
        <v>14</v>
      </c>
      <c r="B185">
        <v>2072</v>
      </c>
      <c r="D185" t="s">
        <v>20</v>
      </c>
      <c r="E185">
        <v>659</v>
      </c>
    </row>
    <row r="186" spans="1:5" x14ac:dyDescent="0.35">
      <c r="A186" t="s">
        <v>14</v>
      </c>
      <c r="B186">
        <v>0</v>
      </c>
      <c r="D186" t="s">
        <v>20</v>
      </c>
      <c r="E186">
        <v>121</v>
      </c>
    </row>
    <row r="187" spans="1:5" x14ac:dyDescent="0.35">
      <c r="A187" t="s">
        <v>14</v>
      </c>
      <c r="B187">
        <v>1796</v>
      </c>
      <c r="D187" t="s">
        <v>20</v>
      </c>
      <c r="E187">
        <v>3742</v>
      </c>
    </row>
    <row r="188" spans="1:5" x14ac:dyDescent="0.35">
      <c r="A188" t="s">
        <v>14</v>
      </c>
      <c r="B188">
        <v>62</v>
      </c>
      <c r="D188" t="s">
        <v>20</v>
      </c>
      <c r="E188">
        <v>223</v>
      </c>
    </row>
    <row r="189" spans="1:5" x14ac:dyDescent="0.35">
      <c r="A189" t="s">
        <v>14</v>
      </c>
      <c r="B189">
        <v>347</v>
      </c>
      <c r="D189" t="s">
        <v>20</v>
      </c>
      <c r="E189">
        <v>133</v>
      </c>
    </row>
    <row r="190" spans="1:5" x14ac:dyDescent="0.35">
      <c r="A190" t="s">
        <v>14</v>
      </c>
      <c r="B190">
        <v>19</v>
      </c>
      <c r="D190" t="s">
        <v>20</v>
      </c>
      <c r="E190">
        <v>5168</v>
      </c>
    </row>
    <row r="191" spans="1:5" x14ac:dyDescent="0.35">
      <c r="A191" t="s">
        <v>14</v>
      </c>
      <c r="B191">
        <v>1258</v>
      </c>
      <c r="D191" t="s">
        <v>20</v>
      </c>
      <c r="E191">
        <v>307</v>
      </c>
    </row>
    <row r="192" spans="1:5" x14ac:dyDescent="0.35">
      <c r="A192" t="s">
        <v>14</v>
      </c>
      <c r="B192">
        <v>362</v>
      </c>
      <c r="D192" t="s">
        <v>20</v>
      </c>
      <c r="E192">
        <v>2441</v>
      </c>
    </row>
    <row r="193" spans="1:5" x14ac:dyDescent="0.35">
      <c r="A193" t="s">
        <v>14</v>
      </c>
      <c r="B193">
        <v>133</v>
      </c>
      <c r="D193" t="s">
        <v>20</v>
      </c>
      <c r="E193">
        <v>1385</v>
      </c>
    </row>
    <row r="194" spans="1:5" x14ac:dyDescent="0.35">
      <c r="A194" t="s">
        <v>14</v>
      </c>
      <c r="B194">
        <v>846</v>
      </c>
      <c r="D194" t="s">
        <v>20</v>
      </c>
      <c r="E194">
        <v>190</v>
      </c>
    </row>
    <row r="195" spans="1:5" x14ac:dyDescent="0.35">
      <c r="A195" t="s">
        <v>14</v>
      </c>
      <c r="B195">
        <v>10</v>
      </c>
      <c r="D195" t="s">
        <v>20</v>
      </c>
      <c r="E195">
        <v>470</v>
      </c>
    </row>
    <row r="196" spans="1:5" x14ac:dyDescent="0.35">
      <c r="A196" t="s">
        <v>14</v>
      </c>
      <c r="B196">
        <v>191</v>
      </c>
      <c r="D196" t="s">
        <v>20</v>
      </c>
      <c r="E196">
        <v>253</v>
      </c>
    </row>
    <row r="197" spans="1:5" x14ac:dyDescent="0.35">
      <c r="A197" t="s">
        <v>14</v>
      </c>
      <c r="B197">
        <v>1979</v>
      </c>
      <c r="D197" t="s">
        <v>20</v>
      </c>
      <c r="E197">
        <v>1113</v>
      </c>
    </row>
    <row r="198" spans="1:5" x14ac:dyDescent="0.35">
      <c r="A198" t="s">
        <v>14</v>
      </c>
      <c r="B198">
        <v>63</v>
      </c>
      <c r="D198" t="s">
        <v>20</v>
      </c>
      <c r="E198">
        <v>2283</v>
      </c>
    </row>
    <row r="199" spans="1:5" x14ac:dyDescent="0.35">
      <c r="A199" t="s">
        <v>14</v>
      </c>
      <c r="B199">
        <v>6080</v>
      </c>
      <c r="D199" t="s">
        <v>20</v>
      </c>
      <c r="E199">
        <v>1095</v>
      </c>
    </row>
    <row r="200" spans="1:5" x14ac:dyDescent="0.35">
      <c r="A200" t="s">
        <v>14</v>
      </c>
      <c r="B200">
        <v>80</v>
      </c>
      <c r="D200" t="s">
        <v>20</v>
      </c>
      <c r="E200">
        <v>1690</v>
      </c>
    </row>
    <row r="201" spans="1:5" x14ac:dyDescent="0.35">
      <c r="A201" t="s">
        <v>14</v>
      </c>
      <c r="B201">
        <v>9</v>
      </c>
      <c r="D201" t="s">
        <v>20</v>
      </c>
      <c r="E201">
        <v>191</v>
      </c>
    </row>
    <row r="202" spans="1:5" x14ac:dyDescent="0.35">
      <c r="A202" t="s">
        <v>14</v>
      </c>
      <c r="B202">
        <v>1784</v>
      </c>
      <c r="D202" t="s">
        <v>20</v>
      </c>
      <c r="E202">
        <v>2013</v>
      </c>
    </row>
    <row r="203" spans="1:5" x14ac:dyDescent="0.35">
      <c r="A203" t="s">
        <v>14</v>
      </c>
      <c r="B203">
        <v>243</v>
      </c>
      <c r="D203" t="s">
        <v>20</v>
      </c>
      <c r="E203">
        <v>1703</v>
      </c>
    </row>
    <row r="204" spans="1:5" x14ac:dyDescent="0.35">
      <c r="A204" t="s">
        <v>14</v>
      </c>
      <c r="B204">
        <v>1296</v>
      </c>
      <c r="D204" t="s">
        <v>20</v>
      </c>
      <c r="E204">
        <v>80</v>
      </c>
    </row>
    <row r="205" spans="1:5" x14ac:dyDescent="0.35">
      <c r="A205" t="s">
        <v>14</v>
      </c>
      <c r="B205">
        <v>77</v>
      </c>
      <c r="D205" t="s">
        <v>20</v>
      </c>
      <c r="E205">
        <v>41</v>
      </c>
    </row>
    <row r="206" spans="1:5" x14ac:dyDescent="0.35">
      <c r="A206" t="s">
        <v>14</v>
      </c>
      <c r="B206">
        <v>395</v>
      </c>
      <c r="D206" t="s">
        <v>20</v>
      </c>
      <c r="E206">
        <v>187</v>
      </c>
    </row>
    <row r="207" spans="1:5" x14ac:dyDescent="0.35">
      <c r="A207" t="s">
        <v>14</v>
      </c>
      <c r="B207">
        <v>49</v>
      </c>
      <c r="D207" t="s">
        <v>20</v>
      </c>
      <c r="E207">
        <v>2875</v>
      </c>
    </row>
    <row r="208" spans="1:5" x14ac:dyDescent="0.35">
      <c r="A208" t="s">
        <v>14</v>
      </c>
      <c r="B208">
        <v>180</v>
      </c>
      <c r="D208" t="s">
        <v>20</v>
      </c>
      <c r="E208">
        <v>88</v>
      </c>
    </row>
    <row r="209" spans="1:5" x14ac:dyDescent="0.35">
      <c r="A209" t="s">
        <v>14</v>
      </c>
      <c r="B209">
        <v>2690</v>
      </c>
      <c r="D209" t="s">
        <v>20</v>
      </c>
      <c r="E209">
        <v>191</v>
      </c>
    </row>
    <row r="210" spans="1:5" x14ac:dyDescent="0.35">
      <c r="A210" t="s">
        <v>14</v>
      </c>
      <c r="B210">
        <v>2779</v>
      </c>
      <c r="D210" t="s">
        <v>20</v>
      </c>
      <c r="E210">
        <v>139</v>
      </c>
    </row>
    <row r="211" spans="1:5" x14ac:dyDescent="0.35">
      <c r="A211" t="s">
        <v>14</v>
      </c>
      <c r="B211">
        <v>92</v>
      </c>
      <c r="D211" t="s">
        <v>20</v>
      </c>
      <c r="E211">
        <v>186</v>
      </c>
    </row>
    <row r="212" spans="1:5" x14ac:dyDescent="0.35">
      <c r="A212" t="s">
        <v>14</v>
      </c>
      <c r="B212">
        <v>1028</v>
      </c>
      <c r="D212" t="s">
        <v>20</v>
      </c>
      <c r="E212">
        <v>112</v>
      </c>
    </row>
    <row r="213" spans="1:5" x14ac:dyDescent="0.35">
      <c r="A213" t="s">
        <v>14</v>
      </c>
      <c r="B213">
        <v>26</v>
      </c>
      <c r="D213" t="s">
        <v>20</v>
      </c>
      <c r="E213">
        <v>101</v>
      </c>
    </row>
    <row r="214" spans="1:5" x14ac:dyDescent="0.35">
      <c r="A214" t="s">
        <v>14</v>
      </c>
      <c r="B214">
        <v>1790</v>
      </c>
      <c r="D214" t="s">
        <v>20</v>
      </c>
      <c r="E214">
        <v>206</v>
      </c>
    </row>
    <row r="215" spans="1:5" x14ac:dyDescent="0.35">
      <c r="A215" t="s">
        <v>14</v>
      </c>
      <c r="B215">
        <v>37</v>
      </c>
      <c r="D215" t="s">
        <v>20</v>
      </c>
      <c r="E215">
        <v>154</v>
      </c>
    </row>
    <row r="216" spans="1:5" x14ac:dyDescent="0.35">
      <c r="A216" t="s">
        <v>14</v>
      </c>
      <c r="B216">
        <v>35</v>
      </c>
      <c r="D216" t="s">
        <v>20</v>
      </c>
      <c r="E216">
        <v>5966</v>
      </c>
    </row>
    <row r="217" spans="1:5" x14ac:dyDescent="0.35">
      <c r="A217" t="s">
        <v>14</v>
      </c>
      <c r="B217">
        <v>558</v>
      </c>
      <c r="D217" t="s">
        <v>20</v>
      </c>
      <c r="E217">
        <v>169</v>
      </c>
    </row>
    <row r="218" spans="1:5" x14ac:dyDescent="0.35">
      <c r="A218" t="s">
        <v>14</v>
      </c>
      <c r="B218">
        <v>64</v>
      </c>
      <c r="D218" t="s">
        <v>20</v>
      </c>
      <c r="E218">
        <v>2106</v>
      </c>
    </row>
    <row r="219" spans="1:5" x14ac:dyDescent="0.35">
      <c r="A219" t="s">
        <v>14</v>
      </c>
      <c r="B219">
        <v>245</v>
      </c>
      <c r="D219" t="s">
        <v>20</v>
      </c>
      <c r="E219">
        <v>131</v>
      </c>
    </row>
    <row r="220" spans="1:5" x14ac:dyDescent="0.35">
      <c r="A220" t="s">
        <v>14</v>
      </c>
      <c r="B220">
        <v>71</v>
      </c>
      <c r="D220" t="s">
        <v>20</v>
      </c>
      <c r="E220">
        <v>84</v>
      </c>
    </row>
    <row r="221" spans="1:5" x14ac:dyDescent="0.35">
      <c r="A221" t="s">
        <v>14</v>
      </c>
      <c r="B221">
        <v>42</v>
      </c>
      <c r="D221" t="s">
        <v>20</v>
      </c>
      <c r="E221">
        <v>155</v>
      </c>
    </row>
    <row r="222" spans="1:5" x14ac:dyDescent="0.35">
      <c r="A222" t="s">
        <v>14</v>
      </c>
      <c r="B222">
        <v>156</v>
      </c>
      <c r="D222" t="s">
        <v>20</v>
      </c>
      <c r="E222">
        <v>189</v>
      </c>
    </row>
    <row r="223" spans="1:5" x14ac:dyDescent="0.35">
      <c r="A223" t="s">
        <v>14</v>
      </c>
      <c r="B223">
        <v>1368</v>
      </c>
      <c r="D223" t="s">
        <v>20</v>
      </c>
      <c r="E223">
        <v>4799</v>
      </c>
    </row>
    <row r="224" spans="1:5" x14ac:dyDescent="0.35">
      <c r="A224" t="s">
        <v>14</v>
      </c>
      <c r="B224">
        <v>102</v>
      </c>
      <c r="D224" t="s">
        <v>20</v>
      </c>
      <c r="E224">
        <v>1137</v>
      </c>
    </row>
    <row r="225" spans="1:5" x14ac:dyDescent="0.35">
      <c r="A225" t="s">
        <v>14</v>
      </c>
      <c r="B225">
        <v>86</v>
      </c>
      <c r="D225" t="s">
        <v>20</v>
      </c>
      <c r="E225">
        <v>1152</v>
      </c>
    </row>
    <row r="226" spans="1:5" x14ac:dyDescent="0.35">
      <c r="A226" t="s">
        <v>14</v>
      </c>
      <c r="B226">
        <v>253</v>
      </c>
      <c r="D226" t="s">
        <v>20</v>
      </c>
      <c r="E226">
        <v>50</v>
      </c>
    </row>
    <row r="227" spans="1:5" x14ac:dyDescent="0.35">
      <c r="A227" t="s">
        <v>14</v>
      </c>
      <c r="B227">
        <v>157</v>
      </c>
      <c r="D227" t="s">
        <v>20</v>
      </c>
      <c r="E227">
        <v>3059</v>
      </c>
    </row>
    <row r="228" spans="1:5" x14ac:dyDescent="0.35">
      <c r="A228" t="s">
        <v>14</v>
      </c>
      <c r="B228">
        <v>183</v>
      </c>
      <c r="D228" t="s">
        <v>20</v>
      </c>
      <c r="E228">
        <v>34</v>
      </c>
    </row>
    <row r="229" spans="1:5" x14ac:dyDescent="0.35">
      <c r="A229" t="s">
        <v>14</v>
      </c>
      <c r="B229">
        <v>82</v>
      </c>
      <c r="D229" t="s">
        <v>20</v>
      </c>
      <c r="E229">
        <v>220</v>
      </c>
    </row>
    <row r="230" spans="1:5" x14ac:dyDescent="0.35">
      <c r="A230" t="s">
        <v>14</v>
      </c>
      <c r="B230">
        <v>1</v>
      </c>
      <c r="D230" t="s">
        <v>20</v>
      </c>
      <c r="E230">
        <v>1604</v>
      </c>
    </row>
    <row r="231" spans="1:5" x14ac:dyDescent="0.35">
      <c r="A231" t="s">
        <v>14</v>
      </c>
      <c r="B231">
        <v>1198</v>
      </c>
      <c r="D231" t="s">
        <v>20</v>
      </c>
      <c r="E231">
        <v>454</v>
      </c>
    </row>
    <row r="232" spans="1:5" x14ac:dyDescent="0.35">
      <c r="A232" t="s">
        <v>14</v>
      </c>
      <c r="B232">
        <v>648</v>
      </c>
      <c r="D232" t="s">
        <v>20</v>
      </c>
      <c r="E232">
        <v>123</v>
      </c>
    </row>
    <row r="233" spans="1:5" x14ac:dyDescent="0.35">
      <c r="A233" t="s">
        <v>14</v>
      </c>
      <c r="B233">
        <v>64</v>
      </c>
      <c r="D233" t="s">
        <v>20</v>
      </c>
      <c r="E233">
        <v>299</v>
      </c>
    </row>
    <row r="234" spans="1:5" x14ac:dyDescent="0.35">
      <c r="A234" t="s">
        <v>14</v>
      </c>
      <c r="B234">
        <v>62</v>
      </c>
      <c r="D234" t="s">
        <v>20</v>
      </c>
      <c r="E234">
        <v>2237</v>
      </c>
    </row>
    <row r="235" spans="1:5" x14ac:dyDescent="0.35">
      <c r="A235" t="s">
        <v>14</v>
      </c>
      <c r="B235">
        <v>750</v>
      </c>
      <c r="D235" t="s">
        <v>20</v>
      </c>
      <c r="E235">
        <v>645</v>
      </c>
    </row>
    <row r="236" spans="1:5" x14ac:dyDescent="0.35">
      <c r="A236" t="s">
        <v>14</v>
      </c>
      <c r="B236">
        <v>105</v>
      </c>
      <c r="D236" t="s">
        <v>20</v>
      </c>
      <c r="E236">
        <v>484</v>
      </c>
    </row>
    <row r="237" spans="1:5" x14ac:dyDescent="0.35">
      <c r="A237" t="s">
        <v>14</v>
      </c>
      <c r="B237">
        <v>2604</v>
      </c>
      <c r="D237" t="s">
        <v>20</v>
      </c>
      <c r="E237">
        <v>154</v>
      </c>
    </row>
    <row r="238" spans="1:5" x14ac:dyDescent="0.35">
      <c r="A238" t="s">
        <v>14</v>
      </c>
      <c r="B238">
        <v>65</v>
      </c>
      <c r="D238" t="s">
        <v>20</v>
      </c>
      <c r="E238">
        <v>82</v>
      </c>
    </row>
    <row r="239" spans="1:5" x14ac:dyDescent="0.35">
      <c r="A239" t="s">
        <v>14</v>
      </c>
      <c r="B239">
        <v>94</v>
      </c>
      <c r="D239" t="s">
        <v>20</v>
      </c>
      <c r="E239">
        <v>134</v>
      </c>
    </row>
    <row r="240" spans="1:5" x14ac:dyDescent="0.35">
      <c r="A240" t="s">
        <v>14</v>
      </c>
      <c r="B240">
        <v>257</v>
      </c>
      <c r="D240" t="s">
        <v>20</v>
      </c>
      <c r="E240">
        <v>5203</v>
      </c>
    </row>
    <row r="241" spans="1:5" x14ac:dyDescent="0.35">
      <c r="A241" t="s">
        <v>14</v>
      </c>
      <c r="B241">
        <v>2928</v>
      </c>
      <c r="D241" t="s">
        <v>20</v>
      </c>
      <c r="E241">
        <v>94</v>
      </c>
    </row>
    <row r="242" spans="1:5" x14ac:dyDescent="0.35">
      <c r="A242" t="s">
        <v>14</v>
      </c>
      <c r="B242">
        <v>4697</v>
      </c>
      <c r="D242" t="s">
        <v>20</v>
      </c>
      <c r="E242">
        <v>205</v>
      </c>
    </row>
    <row r="243" spans="1:5" x14ac:dyDescent="0.35">
      <c r="A243" t="s">
        <v>14</v>
      </c>
      <c r="B243">
        <v>2915</v>
      </c>
      <c r="D243" t="s">
        <v>20</v>
      </c>
      <c r="E243">
        <v>92</v>
      </c>
    </row>
    <row r="244" spans="1:5" x14ac:dyDescent="0.35">
      <c r="A244" t="s">
        <v>14</v>
      </c>
      <c r="B244">
        <v>18</v>
      </c>
      <c r="D244" t="s">
        <v>20</v>
      </c>
      <c r="E244">
        <v>219</v>
      </c>
    </row>
    <row r="245" spans="1:5" x14ac:dyDescent="0.35">
      <c r="A245" t="s">
        <v>14</v>
      </c>
      <c r="B245">
        <v>602</v>
      </c>
      <c r="D245" t="s">
        <v>20</v>
      </c>
      <c r="E245">
        <v>2526</v>
      </c>
    </row>
    <row r="246" spans="1:5" x14ac:dyDescent="0.35">
      <c r="A246" t="s">
        <v>14</v>
      </c>
      <c r="B246">
        <v>1</v>
      </c>
      <c r="D246" t="s">
        <v>20</v>
      </c>
      <c r="E246">
        <v>94</v>
      </c>
    </row>
    <row r="247" spans="1:5" x14ac:dyDescent="0.35">
      <c r="A247" t="s">
        <v>14</v>
      </c>
      <c r="B247">
        <v>3868</v>
      </c>
      <c r="D247" t="s">
        <v>20</v>
      </c>
      <c r="E247">
        <v>1713</v>
      </c>
    </row>
    <row r="248" spans="1:5" x14ac:dyDescent="0.35">
      <c r="A248" t="s">
        <v>14</v>
      </c>
      <c r="B248">
        <v>504</v>
      </c>
      <c r="D248" t="s">
        <v>20</v>
      </c>
      <c r="E248">
        <v>249</v>
      </c>
    </row>
    <row r="249" spans="1:5" x14ac:dyDescent="0.35">
      <c r="A249" t="s">
        <v>14</v>
      </c>
      <c r="B249">
        <v>14</v>
      </c>
      <c r="D249" t="s">
        <v>20</v>
      </c>
      <c r="E249">
        <v>192</v>
      </c>
    </row>
    <row r="250" spans="1:5" x14ac:dyDescent="0.35">
      <c r="A250" t="s">
        <v>14</v>
      </c>
      <c r="B250">
        <v>750</v>
      </c>
      <c r="D250" t="s">
        <v>20</v>
      </c>
      <c r="E250">
        <v>247</v>
      </c>
    </row>
    <row r="251" spans="1:5" x14ac:dyDescent="0.35">
      <c r="A251" t="s">
        <v>14</v>
      </c>
      <c r="B251">
        <v>77</v>
      </c>
      <c r="D251" t="s">
        <v>20</v>
      </c>
      <c r="E251">
        <v>2293</v>
      </c>
    </row>
    <row r="252" spans="1:5" x14ac:dyDescent="0.35">
      <c r="A252" t="s">
        <v>14</v>
      </c>
      <c r="B252">
        <v>752</v>
      </c>
      <c r="D252" t="s">
        <v>20</v>
      </c>
      <c r="E252">
        <v>3131</v>
      </c>
    </row>
    <row r="253" spans="1:5" x14ac:dyDescent="0.35">
      <c r="A253" t="s">
        <v>14</v>
      </c>
      <c r="B253">
        <v>131</v>
      </c>
      <c r="D253" t="s">
        <v>20</v>
      </c>
      <c r="E253">
        <v>143</v>
      </c>
    </row>
    <row r="254" spans="1:5" x14ac:dyDescent="0.35">
      <c r="A254" t="s">
        <v>14</v>
      </c>
      <c r="B254">
        <v>87</v>
      </c>
      <c r="D254" t="s">
        <v>20</v>
      </c>
      <c r="E254">
        <v>296</v>
      </c>
    </row>
    <row r="255" spans="1:5" x14ac:dyDescent="0.35">
      <c r="A255" t="s">
        <v>14</v>
      </c>
      <c r="B255">
        <v>1063</v>
      </c>
      <c r="D255" t="s">
        <v>20</v>
      </c>
      <c r="E255">
        <v>170</v>
      </c>
    </row>
    <row r="256" spans="1:5" x14ac:dyDescent="0.35">
      <c r="A256" t="s">
        <v>14</v>
      </c>
      <c r="B256">
        <v>76</v>
      </c>
      <c r="D256" t="s">
        <v>20</v>
      </c>
      <c r="E256">
        <v>86</v>
      </c>
    </row>
    <row r="257" spans="1:5" x14ac:dyDescent="0.35">
      <c r="A257" t="s">
        <v>14</v>
      </c>
      <c r="B257">
        <v>4428</v>
      </c>
      <c r="D257" t="s">
        <v>20</v>
      </c>
      <c r="E257">
        <v>6286</v>
      </c>
    </row>
    <row r="258" spans="1:5" x14ac:dyDescent="0.35">
      <c r="A258" t="s">
        <v>14</v>
      </c>
      <c r="B258">
        <v>58</v>
      </c>
      <c r="D258" t="s">
        <v>20</v>
      </c>
      <c r="E258">
        <v>3727</v>
      </c>
    </row>
    <row r="259" spans="1:5" x14ac:dyDescent="0.35">
      <c r="A259" t="s">
        <v>14</v>
      </c>
      <c r="B259">
        <v>111</v>
      </c>
      <c r="D259" t="s">
        <v>20</v>
      </c>
      <c r="E259">
        <v>1605</v>
      </c>
    </row>
    <row r="260" spans="1:5" x14ac:dyDescent="0.35">
      <c r="A260" t="s">
        <v>14</v>
      </c>
      <c r="B260">
        <v>2955</v>
      </c>
      <c r="D260" t="s">
        <v>20</v>
      </c>
      <c r="E260">
        <v>2120</v>
      </c>
    </row>
    <row r="261" spans="1:5" x14ac:dyDescent="0.35">
      <c r="A261" t="s">
        <v>14</v>
      </c>
      <c r="B261">
        <v>1657</v>
      </c>
      <c r="D261" t="s">
        <v>20</v>
      </c>
      <c r="E261">
        <v>50</v>
      </c>
    </row>
    <row r="262" spans="1:5" x14ac:dyDescent="0.35">
      <c r="A262" t="s">
        <v>14</v>
      </c>
      <c r="B262">
        <v>926</v>
      </c>
      <c r="D262" t="s">
        <v>20</v>
      </c>
      <c r="E262">
        <v>2080</v>
      </c>
    </row>
    <row r="263" spans="1:5" x14ac:dyDescent="0.35">
      <c r="A263" t="s">
        <v>14</v>
      </c>
      <c r="B263">
        <v>77</v>
      </c>
      <c r="D263" t="s">
        <v>20</v>
      </c>
      <c r="E263">
        <v>2105</v>
      </c>
    </row>
    <row r="264" spans="1:5" x14ac:dyDescent="0.35">
      <c r="A264" t="s">
        <v>14</v>
      </c>
      <c r="B264">
        <v>1748</v>
      </c>
      <c r="D264" t="s">
        <v>20</v>
      </c>
      <c r="E264">
        <v>2436</v>
      </c>
    </row>
    <row r="265" spans="1:5" x14ac:dyDescent="0.35">
      <c r="A265" t="s">
        <v>14</v>
      </c>
      <c r="B265">
        <v>79</v>
      </c>
      <c r="D265" t="s">
        <v>20</v>
      </c>
      <c r="E265">
        <v>80</v>
      </c>
    </row>
    <row r="266" spans="1:5" x14ac:dyDescent="0.35">
      <c r="A266" t="s">
        <v>14</v>
      </c>
      <c r="B266">
        <v>889</v>
      </c>
      <c r="D266" t="s">
        <v>20</v>
      </c>
      <c r="E266">
        <v>42</v>
      </c>
    </row>
    <row r="267" spans="1:5" x14ac:dyDescent="0.35">
      <c r="A267" t="s">
        <v>14</v>
      </c>
      <c r="B267">
        <v>56</v>
      </c>
      <c r="D267" t="s">
        <v>20</v>
      </c>
      <c r="E267">
        <v>139</v>
      </c>
    </row>
    <row r="268" spans="1:5" x14ac:dyDescent="0.35">
      <c r="A268" t="s">
        <v>14</v>
      </c>
      <c r="B268">
        <v>1</v>
      </c>
      <c r="D268" t="s">
        <v>20</v>
      </c>
      <c r="E268">
        <v>159</v>
      </c>
    </row>
    <row r="269" spans="1:5" x14ac:dyDescent="0.35">
      <c r="A269" t="s">
        <v>14</v>
      </c>
      <c r="B269">
        <v>83</v>
      </c>
      <c r="D269" t="s">
        <v>20</v>
      </c>
      <c r="E269">
        <v>381</v>
      </c>
    </row>
    <row r="270" spans="1:5" x14ac:dyDescent="0.35">
      <c r="A270" t="s">
        <v>14</v>
      </c>
      <c r="B270">
        <v>2025</v>
      </c>
      <c r="D270" t="s">
        <v>20</v>
      </c>
      <c r="E270">
        <v>194</v>
      </c>
    </row>
    <row r="271" spans="1:5" x14ac:dyDescent="0.35">
      <c r="A271" t="s">
        <v>14</v>
      </c>
      <c r="B271">
        <v>14</v>
      </c>
      <c r="D271" t="s">
        <v>20</v>
      </c>
      <c r="E271">
        <v>106</v>
      </c>
    </row>
    <row r="272" spans="1:5" x14ac:dyDescent="0.35">
      <c r="A272" t="s">
        <v>14</v>
      </c>
      <c r="B272">
        <v>656</v>
      </c>
      <c r="D272" t="s">
        <v>20</v>
      </c>
      <c r="E272">
        <v>142</v>
      </c>
    </row>
    <row r="273" spans="1:5" x14ac:dyDescent="0.35">
      <c r="A273" t="s">
        <v>14</v>
      </c>
      <c r="B273">
        <v>1596</v>
      </c>
      <c r="D273" t="s">
        <v>20</v>
      </c>
      <c r="E273">
        <v>211</v>
      </c>
    </row>
    <row r="274" spans="1:5" x14ac:dyDescent="0.35">
      <c r="A274" t="s">
        <v>14</v>
      </c>
      <c r="B274">
        <v>10</v>
      </c>
      <c r="D274" t="s">
        <v>20</v>
      </c>
      <c r="E274">
        <v>2756</v>
      </c>
    </row>
    <row r="275" spans="1:5" x14ac:dyDescent="0.35">
      <c r="A275" t="s">
        <v>14</v>
      </c>
      <c r="B275">
        <v>1121</v>
      </c>
      <c r="D275" t="s">
        <v>20</v>
      </c>
      <c r="E275">
        <v>173</v>
      </c>
    </row>
    <row r="276" spans="1:5" x14ac:dyDescent="0.35">
      <c r="A276" t="s">
        <v>14</v>
      </c>
      <c r="B276">
        <v>15</v>
      </c>
      <c r="D276" t="s">
        <v>20</v>
      </c>
      <c r="E276">
        <v>87</v>
      </c>
    </row>
    <row r="277" spans="1:5" x14ac:dyDescent="0.35">
      <c r="A277" t="s">
        <v>14</v>
      </c>
      <c r="B277">
        <v>191</v>
      </c>
      <c r="D277" t="s">
        <v>20</v>
      </c>
      <c r="E277">
        <v>1572</v>
      </c>
    </row>
    <row r="278" spans="1:5" x14ac:dyDescent="0.35">
      <c r="A278" t="s">
        <v>14</v>
      </c>
      <c r="B278">
        <v>16</v>
      </c>
      <c r="D278" t="s">
        <v>20</v>
      </c>
      <c r="E278">
        <v>2346</v>
      </c>
    </row>
    <row r="279" spans="1:5" x14ac:dyDescent="0.35">
      <c r="A279" t="s">
        <v>14</v>
      </c>
      <c r="B279">
        <v>17</v>
      </c>
      <c r="D279" t="s">
        <v>20</v>
      </c>
      <c r="E279">
        <v>115</v>
      </c>
    </row>
    <row r="280" spans="1:5" x14ac:dyDescent="0.35">
      <c r="A280" t="s">
        <v>14</v>
      </c>
      <c r="B280">
        <v>34</v>
      </c>
      <c r="D280" t="s">
        <v>20</v>
      </c>
      <c r="E280">
        <v>85</v>
      </c>
    </row>
    <row r="281" spans="1:5" x14ac:dyDescent="0.35">
      <c r="A281" t="s">
        <v>14</v>
      </c>
      <c r="B281">
        <v>1</v>
      </c>
      <c r="D281" t="s">
        <v>20</v>
      </c>
      <c r="E281">
        <v>144</v>
      </c>
    </row>
    <row r="282" spans="1:5" x14ac:dyDescent="0.35">
      <c r="A282" t="s">
        <v>14</v>
      </c>
      <c r="B282">
        <v>1274</v>
      </c>
      <c r="D282" t="s">
        <v>20</v>
      </c>
      <c r="E282">
        <v>2443</v>
      </c>
    </row>
    <row r="283" spans="1:5" x14ac:dyDescent="0.35">
      <c r="A283" t="s">
        <v>14</v>
      </c>
      <c r="B283">
        <v>210</v>
      </c>
      <c r="D283" t="s">
        <v>20</v>
      </c>
      <c r="E283">
        <v>64</v>
      </c>
    </row>
    <row r="284" spans="1:5" x14ac:dyDescent="0.35">
      <c r="A284" t="s">
        <v>14</v>
      </c>
      <c r="B284">
        <v>248</v>
      </c>
      <c r="D284" t="s">
        <v>20</v>
      </c>
      <c r="E284">
        <v>268</v>
      </c>
    </row>
    <row r="285" spans="1:5" x14ac:dyDescent="0.35">
      <c r="A285" t="s">
        <v>14</v>
      </c>
      <c r="B285">
        <v>513</v>
      </c>
      <c r="D285" t="s">
        <v>20</v>
      </c>
      <c r="E285">
        <v>195</v>
      </c>
    </row>
    <row r="286" spans="1:5" x14ac:dyDescent="0.35">
      <c r="A286" t="s">
        <v>14</v>
      </c>
      <c r="B286">
        <v>3410</v>
      </c>
      <c r="D286" t="s">
        <v>20</v>
      </c>
      <c r="E286">
        <v>186</v>
      </c>
    </row>
    <row r="287" spans="1:5" x14ac:dyDescent="0.35">
      <c r="A287" t="s">
        <v>14</v>
      </c>
      <c r="B287">
        <v>10</v>
      </c>
      <c r="D287" t="s">
        <v>20</v>
      </c>
      <c r="E287">
        <v>460</v>
      </c>
    </row>
    <row r="288" spans="1:5" x14ac:dyDescent="0.35">
      <c r="A288" t="s">
        <v>14</v>
      </c>
      <c r="B288">
        <v>2201</v>
      </c>
      <c r="D288" t="s">
        <v>20</v>
      </c>
      <c r="E288">
        <v>2528</v>
      </c>
    </row>
    <row r="289" spans="1:5" x14ac:dyDescent="0.35">
      <c r="A289" t="s">
        <v>14</v>
      </c>
      <c r="B289">
        <v>676</v>
      </c>
      <c r="D289" t="s">
        <v>20</v>
      </c>
      <c r="E289">
        <v>3657</v>
      </c>
    </row>
    <row r="290" spans="1:5" x14ac:dyDescent="0.35">
      <c r="A290" t="s">
        <v>14</v>
      </c>
      <c r="B290">
        <v>831</v>
      </c>
      <c r="D290" t="s">
        <v>20</v>
      </c>
      <c r="E290">
        <v>131</v>
      </c>
    </row>
    <row r="291" spans="1:5" x14ac:dyDescent="0.35">
      <c r="A291" t="s">
        <v>14</v>
      </c>
      <c r="B291">
        <v>859</v>
      </c>
      <c r="D291" t="s">
        <v>20</v>
      </c>
      <c r="E291">
        <v>239</v>
      </c>
    </row>
    <row r="292" spans="1:5" x14ac:dyDescent="0.35">
      <c r="A292" t="s">
        <v>14</v>
      </c>
      <c r="B292">
        <v>45</v>
      </c>
      <c r="D292" t="s">
        <v>20</v>
      </c>
      <c r="E292">
        <v>78</v>
      </c>
    </row>
    <row r="293" spans="1:5" x14ac:dyDescent="0.35">
      <c r="A293" t="s">
        <v>14</v>
      </c>
      <c r="B293">
        <v>6</v>
      </c>
      <c r="D293" t="s">
        <v>20</v>
      </c>
      <c r="E293">
        <v>1773</v>
      </c>
    </row>
    <row r="294" spans="1:5" x14ac:dyDescent="0.35">
      <c r="A294" t="s">
        <v>14</v>
      </c>
      <c r="B294">
        <v>7</v>
      </c>
      <c r="D294" t="s">
        <v>20</v>
      </c>
      <c r="E294">
        <v>32</v>
      </c>
    </row>
    <row r="295" spans="1:5" x14ac:dyDescent="0.35">
      <c r="A295" t="s">
        <v>14</v>
      </c>
      <c r="B295">
        <v>31</v>
      </c>
      <c r="D295" t="s">
        <v>20</v>
      </c>
      <c r="E295">
        <v>369</v>
      </c>
    </row>
    <row r="296" spans="1:5" x14ac:dyDescent="0.35">
      <c r="A296" t="s">
        <v>14</v>
      </c>
      <c r="B296">
        <v>78</v>
      </c>
      <c r="D296" t="s">
        <v>20</v>
      </c>
      <c r="E296">
        <v>89</v>
      </c>
    </row>
    <row r="297" spans="1:5" x14ac:dyDescent="0.35">
      <c r="A297" t="s">
        <v>14</v>
      </c>
      <c r="B297">
        <v>1225</v>
      </c>
      <c r="D297" t="s">
        <v>20</v>
      </c>
      <c r="E297">
        <v>147</v>
      </c>
    </row>
    <row r="298" spans="1:5" x14ac:dyDescent="0.35">
      <c r="A298" t="s">
        <v>14</v>
      </c>
      <c r="B298">
        <v>1</v>
      </c>
      <c r="D298" t="s">
        <v>20</v>
      </c>
      <c r="E298">
        <v>126</v>
      </c>
    </row>
    <row r="299" spans="1:5" x14ac:dyDescent="0.35">
      <c r="A299" t="s">
        <v>14</v>
      </c>
      <c r="B299">
        <v>67</v>
      </c>
      <c r="D299" t="s">
        <v>20</v>
      </c>
      <c r="E299">
        <v>2218</v>
      </c>
    </row>
    <row r="300" spans="1:5" x14ac:dyDescent="0.35">
      <c r="A300" t="s">
        <v>14</v>
      </c>
      <c r="B300">
        <v>19</v>
      </c>
      <c r="D300" t="s">
        <v>20</v>
      </c>
      <c r="E300">
        <v>202</v>
      </c>
    </row>
    <row r="301" spans="1:5" x14ac:dyDescent="0.35">
      <c r="A301" t="s">
        <v>14</v>
      </c>
      <c r="B301">
        <v>2108</v>
      </c>
      <c r="D301" t="s">
        <v>20</v>
      </c>
      <c r="E301">
        <v>140</v>
      </c>
    </row>
    <row r="302" spans="1:5" x14ac:dyDescent="0.35">
      <c r="A302" t="s">
        <v>14</v>
      </c>
      <c r="B302">
        <v>679</v>
      </c>
      <c r="D302" t="s">
        <v>20</v>
      </c>
      <c r="E302">
        <v>1052</v>
      </c>
    </row>
    <row r="303" spans="1:5" x14ac:dyDescent="0.35">
      <c r="A303" t="s">
        <v>14</v>
      </c>
      <c r="B303">
        <v>36</v>
      </c>
      <c r="D303" t="s">
        <v>20</v>
      </c>
      <c r="E303">
        <v>247</v>
      </c>
    </row>
    <row r="304" spans="1:5" x14ac:dyDescent="0.35">
      <c r="A304" t="s">
        <v>14</v>
      </c>
      <c r="B304">
        <v>47</v>
      </c>
      <c r="D304" t="s">
        <v>20</v>
      </c>
      <c r="E304">
        <v>84</v>
      </c>
    </row>
    <row r="305" spans="1:5" x14ac:dyDescent="0.35">
      <c r="A305" t="s">
        <v>14</v>
      </c>
      <c r="B305">
        <v>70</v>
      </c>
      <c r="D305" t="s">
        <v>20</v>
      </c>
      <c r="E305">
        <v>88</v>
      </c>
    </row>
    <row r="306" spans="1:5" x14ac:dyDescent="0.35">
      <c r="A306" t="s">
        <v>14</v>
      </c>
      <c r="B306">
        <v>154</v>
      </c>
      <c r="D306" t="s">
        <v>20</v>
      </c>
      <c r="E306">
        <v>156</v>
      </c>
    </row>
    <row r="307" spans="1:5" x14ac:dyDescent="0.35">
      <c r="A307" t="s">
        <v>14</v>
      </c>
      <c r="B307">
        <v>22</v>
      </c>
      <c r="D307" t="s">
        <v>20</v>
      </c>
      <c r="E307">
        <v>2985</v>
      </c>
    </row>
    <row r="308" spans="1:5" x14ac:dyDescent="0.35">
      <c r="A308" t="s">
        <v>14</v>
      </c>
      <c r="B308">
        <v>1758</v>
      </c>
      <c r="D308" t="s">
        <v>20</v>
      </c>
      <c r="E308">
        <v>762</v>
      </c>
    </row>
    <row r="309" spans="1:5" x14ac:dyDescent="0.35">
      <c r="A309" t="s">
        <v>14</v>
      </c>
      <c r="B309">
        <v>94</v>
      </c>
      <c r="D309" t="s">
        <v>20</v>
      </c>
      <c r="E309">
        <v>554</v>
      </c>
    </row>
    <row r="310" spans="1:5" x14ac:dyDescent="0.35">
      <c r="A310" t="s">
        <v>14</v>
      </c>
      <c r="B310">
        <v>33</v>
      </c>
      <c r="D310" t="s">
        <v>20</v>
      </c>
      <c r="E310">
        <v>135</v>
      </c>
    </row>
    <row r="311" spans="1:5" x14ac:dyDescent="0.35">
      <c r="A311" t="s">
        <v>14</v>
      </c>
      <c r="B311">
        <v>1</v>
      </c>
      <c r="D311" t="s">
        <v>20</v>
      </c>
      <c r="E311">
        <v>122</v>
      </c>
    </row>
    <row r="312" spans="1:5" x14ac:dyDescent="0.35">
      <c r="A312" t="s">
        <v>14</v>
      </c>
      <c r="B312">
        <v>31</v>
      </c>
      <c r="D312" t="s">
        <v>20</v>
      </c>
      <c r="E312">
        <v>221</v>
      </c>
    </row>
    <row r="313" spans="1:5" x14ac:dyDescent="0.35">
      <c r="A313" t="s">
        <v>14</v>
      </c>
      <c r="B313">
        <v>35</v>
      </c>
      <c r="D313" t="s">
        <v>20</v>
      </c>
      <c r="E313">
        <v>126</v>
      </c>
    </row>
    <row r="314" spans="1:5" x14ac:dyDescent="0.35">
      <c r="A314" t="s">
        <v>14</v>
      </c>
      <c r="B314">
        <v>63</v>
      </c>
      <c r="D314" t="s">
        <v>20</v>
      </c>
      <c r="E314">
        <v>1022</v>
      </c>
    </row>
    <row r="315" spans="1:5" x14ac:dyDescent="0.35">
      <c r="A315" t="s">
        <v>14</v>
      </c>
      <c r="B315">
        <v>526</v>
      </c>
      <c r="D315" t="s">
        <v>20</v>
      </c>
      <c r="E315">
        <v>3177</v>
      </c>
    </row>
    <row r="316" spans="1:5" x14ac:dyDescent="0.35">
      <c r="A316" t="s">
        <v>14</v>
      </c>
      <c r="B316">
        <v>121</v>
      </c>
      <c r="D316" t="s">
        <v>20</v>
      </c>
      <c r="E316">
        <v>198</v>
      </c>
    </row>
    <row r="317" spans="1:5" x14ac:dyDescent="0.35">
      <c r="A317" t="s">
        <v>14</v>
      </c>
      <c r="B317">
        <v>67</v>
      </c>
      <c r="D317" t="s">
        <v>20</v>
      </c>
      <c r="E317">
        <v>85</v>
      </c>
    </row>
    <row r="318" spans="1:5" x14ac:dyDescent="0.35">
      <c r="A318" t="s">
        <v>14</v>
      </c>
      <c r="B318">
        <v>57</v>
      </c>
      <c r="D318" t="s">
        <v>20</v>
      </c>
      <c r="E318">
        <v>3596</v>
      </c>
    </row>
    <row r="319" spans="1:5" x14ac:dyDescent="0.35">
      <c r="A319" t="s">
        <v>14</v>
      </c>
      <c r="B319">
        <v>1229</v>
      </c>
      <c r="D319" t="s">
        <v>20</v>
      </c>
      <c r="E319">
        <v>244</v>
      </c>
    </row>
    <row r="320" spans="1:5" x14ac:dyDescent="0.35">
      <c r="A320" t="s">
        <v>14</v>
      </c>
      <c r="B320">
        <v>12</v>
      </c>
      <c r="D320" t="s">
        <v>20</v>
      </c>
      <c r="E320">
        <v>5180</v>
      </c>
    </row>
    <row r="321" spans="1:5" x14ac:dyDescent="0.35">
      <c r="A321" t="s">
        <v>14</v>
      </c>
      <c r="B321">
        <v>452</v>
      </c>
      <c r="D321" t="s">
        <v>20</v>
      </c>
      <c r="E321">
        <v>589</v>
      </c>
    </row>
    <row r="322" spans="1:5" x14ac:dyDescent="0.35">
      <c r="A322" t="s">
        <v>14</v>
      </c>
      <c r="B322">
        <v>1886</v>
      </c>
      <c r="D322" t="s">
        <v>20</v>
      </c>
      <c r="E322">
        <v>2725</v>
      </c>
    </row>
    <row r="323" spans="1:5" x14ac:dyDescent="0.35">
      <c r="A323" t="s">
        <v>14</v>
      </c>
      <c r="B323">
        <v>1825</v>
      </c>
      <c r="D323" t="s">
        <v>20</v>
      </c>
      <c r="E323">
        <v>300</v>
      </c>
    </row>
    <row r="324" spans="1:5" x14ac:dyDescent="0.35">
      <c r="A324" t="s">
        <v>14</v>
      </c>
      <c r="B324">
        <v>31</v>
      </c>
      <c r="D324" t="s">
        <v>20</v>
      </c>
      <c r="E324">
        <v>144</v>
      </c>
    </row>
    <row r="325" spans="1:5" x14ac:dyDescent="0.35">
      <c r="A325" t="s">
        <v>14</v>
      </c>
      <c r="B325">
        <v>107</v>
      </c>
      <c r="D325" t="s">
        <v>20</v>
      </c>
      <c r="E325">
        <v>87</v>
      </c>
    </row>
    <row r="326" spans="1:5" x14ac:dyDescent="0.35">
      <c r="A326" t="s">
        <v>14</v>
      </c>
      <c r="B326">
        <v>27</v>
      </c>
      <c r="D326" t="s">
        <v>20</v>
      </c>
      <c r="E326">
        <v>3116</v>
      </c>
    </row>
    <row r="327" spans="1:5" x14ac:dyDescent="0.35">
      <c r="A327" t="s">
        <v>14</v>
      </c>
      <c r="B327">
        <v>1221</v>
      </c>
      <c r="D327" t="s">
        <v>20</v>
      </c>
      <c r="E327">
        <v>909</v>
      </c>
    </row>
    <row r="328" spans="1:5" x14ac:dyDescent="0.35">
      <c r="A328" t="s">
        <v>14</v>
      </c>
      <c r="B328">
        <v>1</v>
      </c>
      <c r="D328" t="s">
        <v>20</v>
      </c>
      <c r="E328">
        <v>1613</v>
      </c>
    </row>
    <row r="329" spans="1:5" x14ac:dyDescent="0.35">
      <c r="A329" t="s">
        <v>14</v>
      </c>
      <c r="B329">
        <v>16</v>
      </c>
      <c r="D329" t="s">
        <v>20</v>
      </c>
      <c r="E329">
        <v>136</v>
      </c>
    </row>
    <row r="330" spans="1:5" x14ac:dyDescent="0.35">
      <c r="A330" t="s">
        <v>14</v>
      </c>
      <c r="B330">
        <v>41</v>
      </c>
      <c r="D330" t="s">
        <v>20</v>
      </c>
      <c r="E330">
        <v>130</v>
      </c>
    </row>
    <row r="331" spans="1:5" x14ac:dyDescent="0.35">
      <c r="A331" t="s">
        <v>14</v>
      </c>
      <c r="B331">
        <v>523</v>
      </c>
      <c r="D331" t="s">
        <v>20</v>
      </c>
      <c r="E331">
        <v>102</v>
      </c>
    </row>
    <row r="332" spans="1:5" x14ac:dyDescent="0.35">
      <c r="A332" t="s">
        <v>14</v>
      </c>
      <c r="B332">
        <v>141</v>
      </c>
      <c r="D332" t="s">
        <v>20</v>
      </c>
      <c r="E332">
        <v>4006</v>
      </c>
    </row>
    <row r="333" spans="1:5" x14ac:dyDescent="0.35">
      <c r="A333" t="s">
        <v>14</v>
      </c>
      <c r="B333">
        <v>52</v>
      </c>
      <c r="D333" t="s">
        <v>20</v>
      </c>
      <c r="E333">
        <v>1629</v>
      </c>
    </row>
    <row r="334" spans="1:5" x14ac:dyDescent="0.35">
      <c r="A334" t="s">
        <v>14</v>
      </c>
      <c r="B334">
        <v>225</v>
      </c>
      <c r="D334" t="s">
        <v>20</v>
      </c>
      <c r="E334">
        <v>2188</v>
      </c>
    </row>
    <row r="335" spans="1:5" x14ac:dyDescent="0.35">
      <c r="A335" t="s">
        <v>14</v>
      </c>
      <c r="B335">
        <v>38</v>
      </c>
      <c r="D335" t="s">
        <v>20</v>
      </c>
      <c r="E335">
        <v>2409</v>
      </c>
    </row>
    <row r="336" spans="1:5" x14ac:dyDescent="0.35">
      <c r="A336" t="s">
        <v>14</v>
      </c>
      <c r="B336">
        <v>15</v>
      </c>
      <c r="D336" t="s">
        <v>20</v>
      </c>
      <c r="E336">
        <v>194</v>
      </c>
    </row>
    <row r="337" spans="1:5" x14ac:dyDescent="0.35">
      <c r="A337" t="s">
        <v>14</v>
      </c>
      <c r="B337">
        <v>37</v>
      </c>
      <c r="D337" t="s">
        <v>20</v>
      </c>
      <c r="E337">
        <v>1140</v>
      </c>
    </row>
    <row r="338" spans="1:5" x14ac:dyDescent="0.35">
      <c r="A338" t="s">
        <v>14</v>
      </c>
      <c r="B338">
        <v>112</v>
      </c>
      <c r="D338" t="s">
        <v>20</v>
      </c>
      <c r="E338">
        <v>102</v>
      </c>
    </row>
    <row r="339" spans="1:5" x14ac:dyDescent="0.35">
      <c r="A339" t="s">
        <v>14</v>
      </c>
      <c r="B339">
        <v>21</v>
      </c>
      <c r="D339" t="s">
        <v>20</v>
      </c>
      <c r="E339">
        <v>2857</v>
      </c>
    </row>
    <row r="340" spans="1:5" x14ac:dyDescent="0.35">
      <c r="A340" t="s">
        <v>14</v>
      </c>
      <c r="B340">
        <v>67</v>
      </c>
      <c r="D340" t="s">
        <v>20</v>
      </c>
      <c r="E340">
        <v>107</v>
      </c>
    </row>
    <row r="341" spans="1:5" x14ac:dyDescent="0.35">
      <c r="A341" t="s">
        <v>14</v>
      </c>
      <c r="B341">
        <v>78</v>
      </c>
      <c r="D341" t="s">
        <v>20</v>
      </c>
      <c r="E341">
        <v>160</v>
      </c>
    </row>
    <row r="342" spans="1:5" x14ac:dyDescent="0.35">
      <c r="A342" t="s">
        <v>14</v>
      </c>
      <c r="B342">
        <v>67</v>
      </c>
      <c r="D342" t="s">
        <v>20</v>
      </c>
      <c r="E342">
        <v>2230</v>
      </c>
    </row>
    <row r="343" spans="1:5" x14ac:dyDescent="0.35">
      <c r="A343" t="s">
        <v>14</v>
      </c>
      <c r="B343">
        <v>263</v>
      </c>
      <c r="D343" t="s">
        <v>20</v>
      </c>
      <c r="E343">
        <v>316</v>
      </c>
    </row>
    <row r="344" spans="1:5" x14ac:dyDescent="0.35">
      <c r="A344" t="s">
        <v>14</v>
      </c>
      <c r="B344">
        <v>1691</v>
      </c>
      <c r="D344" t="s">
        <v>20</v>
      </c>
      <c r="E344">
        <v>117</v>
      </c>
    </row>
    <row r="345" spans="1:5" x14ac:dyDescent="0.35">
      <c r="A345" t="s">
        <v>14</v>
      </c>
      <c r="B345">
        <v>181</v>
      </c>
      <c r="D345" t="s">
        <v>20</v>
      </c>
      <c r="E345">
        <v>6406</v>
      </c>
    </row>
    <row r="346" spans="1:5" x14ac:dyDescent="0.35">
      <c r="A346" t="s">
        <v>14</v>
      </c>
      <c r="B346">
        <v>13</v>
      </c>
      <c r="D346" t="s">
        <v>20</v>
      </c>
      <c r="E346">
        <v>192</v>
      </c>
    </row>
    <row r="347" spans="1:5" x14ac:dyDescent="0.35">
      <c r="A347" t="s">
        <v>14</v>
      </c>
      <c r="B347">
        <v>1</v>
      </c>
      <c r="D347" t="s">
        <v>20</v>
      </c>
      <c r="E347">
        <v>26</v>
      </c>
    </row>
    <row r="348" spans="1:5" x14ac:dyDescent="0.35">
      <c r="A348" t="s">
        <v>14</v>
      </c>
      <c r="B348">
        <v>21</v>
      </c>
      <c r="D348" t="s">
        <v>20</v>
      </c>
      <c r="E348">
        <v>723</v>
      </c>
    </row>
    <row r="349" spans="1:5" x14ac:dyDescent="0.35">
      <c r="A349" t="s">
        <v>14</v>
      </c>
      <c r="B349">
        <v>830</v>
      </c>
      <c r="D349" t="s">
        <v>20</v>
      </c>
      <c r="E349">
        <v>170</v>
      </c>
    </row>
    <row r="350" spans="1:5" x14ac:dyDescent="0.35">
      <c r="A350" t="s">
        <v>14</v>
      </c>
      <c r="B350">
        <v>130</v>
      </c>
      <c r="D350" t="s">
        <v>20</v>
      </c>
      <c r="E350">
        <v>238</v>
      </c>
    </row>
    <row r="351" spans="1:5" x14ac:dyDescent="0.35">
      <c r="A351" t="s">
        <v>14</v>
      </c>
      <c r="B351">
        <v>55</v>
      </c>
      <c r="D351" t="s">
        <v>20</v>
      </c>
      <c r="E351">
        <v>55</v>
      </c>
    </row>
    <row r="352" spans="1:5" x14ac:dyDescent="0.35">
      <c r="A352" t="s">
        <v>14</v>
      </c>
      <c r="B352">
        <v>114</v>
      </c>
      <c r="D352" t="s">
        <v>20</v>
      </c>
      <c r="E352">
        <v>128</v>
      </c>
    </row>
    <row r="353" spans="1:5" x14ac:dyDescent="0.35">
      <c r="A353" t="s">
        <v>14</v>
      </c>
      <c r="B353">
        <v>594</v>
      </c>
      <c r="D353" t="s">
        <v>20</v>
      </c>
      <c r="E353">
        <v>2144</v>
      </c>
    </row>
    <row r="354" spans="1:5" x14ac:dyDescent="0.35">
      <c r="A354" t="s">
        <v>14</v>
      </c>
      <c r="B354">
        <v>24</v>
      </c>
      <c r="D354" t="s">
        <v>20</v>
      </c>
      <c r="E354">
        <v>2693</v>
      </c>
    </row>
    <row r="355" spans="1:5" x14ac:dyDescent="0.35">
      <c r="A355" t="s">
        <v>14</v>
      </c>
      <c r="B355">
        <v>252</v>
      </c>
      <c r="D355" t="s">
        <v>20</v>
      </c>
      <c r="E355">
        <v>432</v>
      </c>
    </row>
    <row r="356" spans="1:5" x14ac:dyDescent="0.35">
      <c r="A356" t="s">
        <v>14</v>
      </c>
      <c r="B356">
        <v>67</v>
      </c>
      <c r="D356" t="s">
        <v>20</v>
      </c>
      <c r="E356">
        <v>189</v>
      </c>
    </row>
    <row r="357" spans="1:5" x14ac:dyDescent="0.35">
      <c r="A357" t="s">
        <v>14</v>
      </c>
      <c r="B357">
        <v>742</v>
      </c>
      <c r="D357" t="s">
        <v>20</v>
      </c>
      <c r="E357">
        <v>154</v>
      </c>
    </row>
    <row r="358" spans="1:5" x14ac:dyDescent="0.35">
      <c r="A358" t="s">
        <v>14</v>
      </c>
      <c r="B358">
        <v>75</v>
      </c>
      <c r="D358" t="s">
        <v>20</v>
      </c>
      <c r="E358">
        <v>96</v>
      </c>
    </row>
    <row r="359" spans="1:5" x14ac:dyDescent="0.35">
      <c r="A359" t="s">
        <v>14</v>
      </c>
      <c r="B359">
        <v>4405</v>
      </c>
      <c r="D359" t="s">
        <v>20</v>
      </c>
      <c r="E359">
        <v>3063</v>
      </c>
    </row>
    <row r="360" spans="1:5" x14ac:dyDescent="0.35">
      <c r="A360" t="s">
        <v>14</v>
      </c>
      <c r="B360">
        <v>92</v>
      </c>
      <c r="D360" t="s">
        <v>20</v>
      </c>
      <c r="E360">
        <v>2266</v>
      </c>
    </row>
    <row r="361" spans="1:5" x14ac:dyDescent="0.35">
      <c r="A361" t="s">
        <v>14</v>
      </c>
      <c r="B361">
        <v>64</v>
      </c>
      <c r="D361" t="s">
        <v>20</v>
      </c>
      <c r="E361">
        <v>194</v>
      </c>
    </row>
    <row r="362" spans="1:5" x14ac:dyDescent="0.35">
      <c r="A362" t="s">
        <v>14</v>
      </c>
      <c r="B362">
        <v>64</v>
      </c>
      <c r="D362" t="s">
        <v>20</v>
      </c>
      <c r="E362">
        <v>129</v>
      </c>
    </row>
    <row r="363" spans="1:5" x14ac:dyDescent="0.35">
      <c r="A363" t="s">
        <v>14</v>
      </c>
      <c r="B363">
        <v>842</v>
      </c>
      <c r="D363" t="s">
        <v>20</v>
      </c>
      <c r="E363">
        <v>375</v>
      </c>
    </row>
    <row r="364" spans="1:5" x14ac:dyDescent="0.35">
      <c r="A364" t="s">
        <v>14</v>
      </c>
      <c r="B364">
        <v>112</v>
      </c>
      <c r="D364" t="s">
        <v>20</v>
      </c>
      <c r="E364">
        <v>409</v>
      </c>
    </row>
    <row r="365" spans="1:5" x14ac:dyDescent="0.35">
      <c r="A365" t="s">
        <v>14</v>
      </c>
      <c r="B365">
        <v>374</v>
      </c>
      <c r="D365" t="s">
        <v>20</v>
      </c>
      <c r="E365">
        <v>234</v>
      </c>
    </row>
    <row r="366" spans="1:5" x14ac:dyDescent="0.35">
      <c r="D366" t="s">
        <v>20</v>
      </c>
      <c r="E366">
        <v>3016</v>
      </c>
    </row>
    <row r="367" spans="1:5" x14ac:dyDescent="0.35">
      <c r="D367" t="s">
        <v>20</v>
      </c>
      <c r="E367">
        <v>264</v>
      </c>
    </row>
    <row r="368" spans="1:5" x14ac:dyDescent="0.35">
      <c r="D368" t="s">
        <v>20</v>
      </c>
      <c r="E368">
        <v>272</v>
      </c>
    </row>
    <row r="369" spans="4:5" x14ac:dyDescent="0.35">
      <c r="D369" t="s">
        <v>20</v>
      </c>
      <c r="E369">
        <v>419</v>
      </c>
    </row>
    <row r="370" spans="4:5" x14ac:dyDescent="0.35">
      <c r="D370" t="s">
        <v>20</v>
      </c>
      <c r="E370">
        <v>1621</v>
      </c>
    </row>
    <row r="371" spans="4:5" x14ac:dyDescent="0.35">
      <c r="D371" t="s">
        <v>20</v>
      </c>
      <c r="E371">
        <v>1101</v>
      </c>
    </row>
    <row r="372" spans="4:5" x14ac:dyDescent="0.35">
      <c r="D372" t="s">
        <v>20</v>
      </c>
      <c r="E372">
        <v>1073</v>
      </c>
    </row>
    <row r="373" spans="4:5" x14ac:dyDescent="0.35">
      <c r="D373" t="s">
        <v>20</v>
      </c>
      <c r="E373">
        <v>331</v>
      </c>
    </row>
    <row r="374" spans="4:5" x14ac:dyDescent="0.35">
      <c r="D374" t="s">
        <v>20</v>
      </c>
      <c r="E374">
        <v>1170</v>
      </c>
    </row>
    <row r="375" spans="4:5" x14ac:dyDescent="0.35">
      <c r="D375" t="s">
        <v>20</v>
      </c>
      <c r="E375">
        <v>363</v>
      </c>
    </row>
    <row r="376" spans="4:5" x14ac:dyDescent="0.35">
      <c r="D376" t="s">
        <v>20</v>
      </c>
      <c r="E376">
        <v>103</v>
      </c>
    </row>
    <row r="377" spans="4:5" x14ac:dyDescent="0.35">
      <c r="D377" t="s">
        <v>20</v>
      </c>
      <c r="E377">
        <v>147</v>
      </c>
    </row>
    <row r="378" spans="4:5" x14ac:dyDescent="0.35">
      <c r="D378" t="s">
        <v>20</v>
      </c>
      <c r="E378">
        <v>110</v>
      </c>
    </row>
    <row r="379" spans="4:5" x14ac:dyDescent="0.35">
      <c r="D379" t="s">
        <v>20</v>
      </c>
      <c r="E379">
        <v>134</v>
      </c>
    </row>
    <row r="380" spans="4:5" x14ac:dyDescent="0.35">
      <c r="D380" t="s">
        <v>20</v>
      </c>
      <c r="E380">
        <v>269</v>
      </c>
    </row>
    <row r="381" spans="4:5" x14ac:dyDescent="0.35">
      <c r="D381" t="s">
        <v>20</v>
      </c>
      <c r="E381">
        <v>175</v>
      </c>
    </row>
    <row r="382" spans="4:5" x14ac:dyDescent="0.35">
      <c r="D382" t="s">
        <v>20</v>
      </c>
      <c r="E382">
        <v>69</v>
      </c>
    </row>
    <row r="383" spans="4:5" x14ac:dyDescent="0.35">
      <c r="D383" t="s">
        <v>20</v>
      </c>
      <c r="E383">
        <v>190</v>
      </c>
    </row>
    <row r="384" spans="4:5" x14ac:dyDescent="0.35">
      <c r="D384" t="s">
        <v>20</v>
      </c>
      <c r="E384">
        <v>237</v>
      </c>
    </row>
    <row r="385" spans="4:5" x14ac:dyDescent="0.35">
      <c r="D385" t="s">
        <v>20</v>
      </c>
      <c r="E385">
        <v>196</v>
      </c>
    </row>
    <row r="386" spans="4:5" x14ac:dyDescent="0.35">
      <c r="D386" t="s">
        <v>20</v>
      </c>
      <c r="E386">
        <v>7295</v>
      </c>
    </row>
    <row r="387" spans="4:5" x14ac:dyDescent="0.35">
      <c r="D387" t="s">
        <v>20</v>
      </c>
      <c r="E387">
        <v>2893</v>
      </c>
    </row>
    <row r="388" spans="4:5" x14ac:dyDescent="0.35">
      <c r="D388" t="s">
        <v>20</v>
      </c>
      <c r="E388">
        <v>820</v>
      </c>
    </row>
    <row r="389" spans="4:5" x14ac:dyDescent="0.35">
      <c r="D389" t="s">
        <v>20</v>
      </c>
      <c r="E389">
        <v>2038</v>
      </c>
    </row>
    <row r="390" spans="4:5" x14ac:dyDescent="0.35">
      <c r="D390" t="s">
        <v>20</v>
      </c>
      <c r="E390">
        <v>116</v>
      </c>
    </row>
    <row r="391" spans="4:5" x14ac:dyDescent="0.35">
      <c r="D391" t="s">
        <v>20</v>
      </c>
      <c r="E391">
        <v>1345</v>
      </c>
    </row>
    <row r="392" spans="4:5" x14ac:dyDescent="0.35">
      <c r="D392" t="s">
        <v>20</v>
      </c>
      <c r="E392">
        <v>168</v>
      </c>
    </row>
    <row r="393" spans="4:5" x14ac:dyDescent="0.35">
      <c r="D393" t="s">
        <v>20</v>
      </c>
      <c r="E393">
        <v>137</v>
      </c>
    </row>
    <row r="394" spans="4:5" x14ac:dyDescent="0.35">
      <c r="D394" t="s">
        <v>20</v>
      </c>
      <c r="E394">
        <v>186</v>
      </c>
    </row>
    <row r="395" spans="4:5" x14ac:dyDescent="0.35">
      <c r="D395" t="s">
        <v>20</v>
      </c>
      <c r="E395">
        <v>125</v>
      </c>
    </row>
    <row r="396" spans="4:5" x14ac:dyDescent="0.35">
      <c r="D396" t="s">
        <v>20</v>
      </c>
      <c r="E396">
        <v>202</v>
      </c>
    </row>
    <row r="397" spans="4:5" x14ac:dyDescent="0.35">
      <c r="D397" t="s">
        <v>20</v>
      </c>
      <c r="E397">
        <v>103</v>
      </c>
    </row>
    <row r="398" spans="4:5" x14ac:dyDescent="0.35">
      <c r="D398" t="s">
        <v>20</v>
      </c>
      <c r="E398">
        <v>1785</v>
      </c>
    </row>
    <row r="399" spans="4:5" x14ac:dyDescent="0.35">
      <c r="D399" t="s">
        <v>20</v>
      </c>
      <c r="E399">
        <v>157</v>
      </c>
    </row>
    <row r="400" spans="4:5" x14ac:dyDescent="0.35">
      <c r="D400" t="s">
        <v>20</v>
      </c>
      <c r="E400">
        <v>555</v>
      </c>
    </row>
    <row r="401" spans="4:5" x14ac:dyDescent="0.35">
      <c r="D401" t="s">
        <v>20</v>
      </c>
      <c r="E401">
        <v>297</v>
      </c>
    </row>
    <row r="402" spans="4:5" x14ac:dyDescent="0.35">
      <c r="D402" t="s">
        <v>20</v>
      </c>
      <c r="E402">
        <v>123</v>
      </c>
    </row>
    <row r="403" spans="4:5" x14ac:dyDescent="0.35">
      <c r="D403" t="s">
        <v>20</v>
      </c>
      <c r="E403">
        <v>3036</v>
      </c>
    </row>
    <row r="404" spans="4:5" x14ac:dyDescent="0.35">
      <c r="D404" t="s">
        <v>20</v>
      </c>
      <c r="E404">
        <v>144</v>
      </c>
    </row>
    <row r="405" spans="4:5" x14ac:dyDescent="0.35">
      <c r="D405" t="s">
        <v>20</v>
      </c>
      <c r="E405">
        <v>121</v>
      </c>
    </row>
    <row r="406" spans="4:5" x14ac:dyDescent="0.35">
      <c r="D406" t="s">
        <v>20</v>
      </c>
      <c r="E406">
        <v>181</v>
      </c>
    </row>
    <row r="407" spans="4:5" x14ac:dyDescent="0.35">
      <c r="D407" t="s">
        <v>20</v>
      </c>
      <c r="E407">
        <v>122</v>
      </c>
    </row>
    <row r="408" spans="4:5" x14ac:dyDescent="0.35">
      <c r="D408" t="s">
        <v>20</v>
      </c>
      <c r="E408">
        <v>1071</v>
      </c>
    </row>
    <row r="409" spans="4:5" x14ac:dyDescent="0.35">
      <c r="D409" t="s">
        <v>20</v>
      </c>
      <c r="E409">
        <v>980</v>
      </c>
    </row>
    <row r="410" spans="4:5" x14ac:dyDescent="0.35">
      <c r="D410" t="s">
        <v>20</v>
      </c>
      <c r="E410">
        <v>536</v>
      </c>
    </row>
    <row r="411" spans="4:5" x14ac:dyDescent="0.35">
      <c r="D411" t="s">
        <v>20</v>
      </c>
      <c r="E411">
        <v>1991</v>
      </c>
    </row>
    <row r="412" spans="4:5" x14ac:dyDescent="0.35">
      <c r="D412" t="s">
        <v>20</v>
      </c>
      <c r="E412">
        <v>180</v>
      </c>
    </row>
    <row r="413" spans="4:5" x14ac:dyDescent="0.35">
      <c r="D413" t="s">
        <v>20</v>
      </c>
      <c r="E413">
        <v>130</v>
      </c>
    </row>
    <row r="414" spans="4:5" x14ac:dyDescent="0.35">
      <c r="D414" t="s">
        <v>20</v>
      </c>
      <c r="E414">
        <v>122</v>
      </c>
    </row>
    <row r="415" spans="4:5" x14ac:dyDescent="0.35">
      <c r="D415" t="s">
        <v>20</v>
      </c>
      <c r="E415">
        <v>140</v>
      </c>
    </row>
    <row r="416" spans="4:5" x14ac:dyDescent="0.35">
      <c r="D416" t="s">
        <v>20</v>
      </c>
      <c r="E416">
        <v>3388</v>
      </c>
    </row>
    <row r="417" spans="4:5" x14ac:dyDescent="0.35">
      <c r="D417" t="s">
        <v>20</v>
      </c>
      <c r="E417">
        <v>280</v>
      </c>
    </row>
    <row r="418" spans="4:5" x14ac:dyDescent="0.35">
      <c r="D418" t="s">
        <v>20</v>
      </c>
      <c r="E418">
        <v>366</v>
      </c>
    </row>
    <row r="419" spans="4:5" x14ac:dyDescent="0.35">
      <c r="D419" t="s">
        <v>20</v>
      </c>
      <c r="E419">
        <v>270</v>
      </c>
    </row>
    <row r="420" spans="4:5" x14ac:dyDescent="0.35">
      <c r="D420" t="s">
        <v>20</v>
      </c>
      <c r="E420">
        <v>137</v>
      </c>
    </row>
    <row r="421" spans="4:5" x14ac:dyDescent="0.35">
      <c r="D421" t="s">
        <v>20</v>
      </c>
      <c r="E421">
        <v>3205</v>
      </c>
    </row>
    <row r="422" spans="4:5" x14ac:dyDescent="0.35">
      <c r="D422" t="s">
        <v>20</v>
      </c>
      <c r="E422">
        <v>288</v>
      </c>
    </row>
    <row r="423" spans="4:5" x14ac:dyDescent="0.35">
      <c r="D423" t="s">
        <v>20</v>
      </c>
      <c r="E423">
        <v>148</v>
      </c>
    </row>
    <row r="424" spans="4:5" x14ac:dyDescent="0.35">
      <c r="D424" t="s">
        <v>20</v>
      </c>
      <c r="E424">
        <v>114</v>
      </c>
    </row>
    <row r="425" spans="4:5" x14ac:dyDescent="0.35">
      <c r="D425" t="s">
        <v>20</v>
      </c>
      <c r="E425">
        <v>1518</v>
      </c>
    </row>
    <row r="426" spans="4:5" x14ac:dyDescent="0.35">
      <c r="D426" t="s">
        <v>20</v>
      </c>
      <c r="E426">
        <v>166</v>
      </c>
    </row>
    <row r="427" spans="4:5" x14ac:dyDescent="0.35">
      <c r="D427" t="s">
        <v>20</v>
      </c>
      <c r="E427">
        <v>100</v>
      </c>
    </row>
    <row r="428" spans="4:5" x14ac:dyDescent="0.35">
      <c r="D428" t="s">
        <v>20</v>
      </c>
      <c r="E428">
        <v>235</v>
      </c>
    </row>
    <row r="429" spans="4:5" x14ac:dyDescent="0.35">
      <c r="D429" t="s">
        <v>20</v>
      </c>
      <c r="E429">
        <v>148</v>
      </c>
    </row>
    <row r="430" spans="4:5" x14ac:dyDescent="0.35">
      <c r="D430" t="s">
        <v>20</v>
      </c>
      <c r="E430">
        <v>198</v>
      </c>
    </row>
    <row r="431" spans="4:5" x14ac:dyDescent="0.35">
      <c r="D431" t="s">
        <v>20</v>
      </c>
      <c r="E431">
        <v>150</v>
      </c>
    </row>
    <row r="432" spans="4:5" x14ac:dyDescent="0.35">
      <c r="D432" t="s">
        <v>20</v>
      </c>
      <c r="E432">
        <v>216</v>
      </c>
    </row>
    <row r="433" spans="4:5" x14ac:dyDescent="0.35">
      <c r="D433" t="s">
        <v>20</v>
      </c>
      <c r="E433">
        <v>5139</v>
      </c>
    </row>
    <row r="434" spans="4:5" x14ac:dyDescent="0.35">
      <c r="D434" t="s">
        <v>20</v>
      </c>
      <c r="E434">
        <v>2353</v>
      </c>
    </row>
    <row r="435" spans="4:5" x14ac:dyDescent="0.35">
      <c r="D435" t="s">
        <v>20</v>
      </c>
      <c r="E435">
        <v>78</v>
      </c>
    </row>
    <row r="436" spans="4:5" x14ac:dyDescent="0.35">
      <c r="D436" t="s">
        <v>20</v>
      </c>
      <c r="E436">
        <v>174</v>
      </c>
    </row>
    <row r="437" spans="4:5" x14ac:dyDescent="0.35">
      <c r="D437" t="s">
        <v>20</v>
      </c>
      <c r="E437">
        <v>164</v>
      </c>
    </row>
    <row r="438" spans="4:5" x14ac:dyDescent="0.35">
      <c r="D438" t="s">
        <v>20</v>
      </c>
      <c r="E438">
        <v>161</v>
      </c>
    </row>
    <row r="439" spans="4:5" x14ac:dyDescent="0.35">
      <c r="D439" t="s">
        <v>20</v>
      </c>
      <c r="E439">
        <v>138</v>
      </c>
    </row>
    <row r="440" spans="4:5" x14ac:dyDescent="0.35">
      <c r="D440" t="s">
        <v>20</v>
      </c>
      <c r="E440">
        <v>3308</v>
      </c>
    </row>
    <row r="441" spans="4:5" x14ac:dyDescent="0.35">
      <c r="D441" t="s">
        <v>20</v>
      </c>
      <c r="E441">
        <v>127</v>
      </c>
    </row>
    <row r="442" spans="4:5" x14ac:dyDescent="0.35">
      <c r="D442" t="s">
        <v>20</v>
      </c>
      <c r="E442">
        <v>207</v>
      </c>
    </row>
    <row r="443" spans="4:5" x14ac:dyDescent="0.35">
      <c r="D443" t="s">
        <v>20</v>
      </c>
      <c r="E443">
        <v>181</v>
      </c>
    </row>
    <row r="444" spans="4:5" x14ac:dyDescent="0.35">
      <c r="D444" t="s">
        <v>20</v>
      </c>
      <c r="E444">
        <v>110</v>
      </c>
    </row>
    <row r="445" spans="4:5" x14ac:dyDescent="0.35">
      <c r="D445" t="s">
        <v>20</v>
      </c>
      <c r="E445">
        <v>185</v>
      </c>
    </row>
    <row r="446" spans="4:5" x14ac:dyDescent="0.35">
      <c r="D446" t="s">
        <v>20</v>
      </c>
      <c r="E446">
        <v>121</v>
      </c>
    </row>
    <row r="447" spans="4:5" x14ac:dyDescent="0.35">
      <c r="D447" t="s">
        <v>20</v>
      </c>
      <c r="E447">
        <v>106</v>
      </c>
    </row>
    <row r="448" spans="4:5" x14ac:dyDescent="0.35">
      <c r="D448" t="s">
        <v>20</v>
      </c>
      <c r="E448">
        <v>142</v>
      </c>
    </row>
    <row r="449" spans="4:5" x14ac:dyDescent="0.35">
      <c r="D449" t="s">
        <v>20</v>
      </c>
      <c r="E449">
        <v>233</v>
      </c>
    </row>
    <row r="450" spans="4:5" x14ac:dyDescent="0.35">
      <c r="D450" t="s">
        <v>20</v>
      </c>
      <c r="E450">
        <v>218</v>
      </c>
    </row>
    <row r="451" spans="4:5" x14ac:dyDescent="0.35">
      <c r="D451" t="s">
        <v>20</v>
      </c>
      <c r="E451">
        <v>76</v>
      </c>
    </row>
    <row r="452" spans="4:5" x14ac:dyDescent="0.35">
      <c r="D452" t="s">
        <v>20</v>
      </c>
      <c r="E452">
        <v>43</v>
      </c>
    </row>
    <row r="453" spans="4:5" x14ac:dyDescent="0.35">
      <c r="D453" t="s">
        <v>20</v>
      </c>
      <c r="E453">
        <v>221</v>
      </c>
    </row>
    <row r="454" spans="4:5" x14ac:dyDescent="0.35">
      <c r="D454" t="s">
        <v>20</v>
      </c>
      <c r="E454">
        <v>2805</v>
      </c>
    </row>
    <row r="455" spans="4:5" x14ac:dyDescent="0.35">
      <c r="D455" t="s">
        <v>20</v>
      </c>
      <c r="E455">
        <v>68</v>
      </c>
    </row>
    <row r="456" spans="4:5" x14ac:dyDescent="0.35">
      <c r="D456" t="s">
        <v>20</v>
      </c>
      <c r="E456">
        <v>183</v>
      </c>
    </row>
    <row r="457" spans="4:5" x14ac:dyDescent="0.35">
      <c r="D457" t="s">
        <v>20</v>
      </c>
      <c r="E457">
        <v>133</v>
      </c>
    </row>
    <row r="458" spans="4:5" x14ac:dyDescent="0.35">
      <c r="D458" t="s">
        <v>20</v>
      </c>
      <c r="E458">
        <v>2489</v>
      </c>
    </row>
    <row r="459" spans="4:5" x14ac:dyDescent="0.35">
      <c r="D459" t="s">
        <v>20</v>
      </c>
      <c r="E459">
        <v>69</v>
      </c>
    </row>
    <row r="460" spans="4:5" x14ac:dyDescent="0.35">
      <c r="D460" t="s">
        <v>20</v>
      </c>
      <c r="E460">
        <v>279</v>
      </c>
    </row>
    <row r="461" spans="4:5" x14ac:dyDescent="0.35">
      <c r="D461" t="s">
        <v>20</v>
      </c>
      <c r="E461">
        <v>210</v>
      </c>
    </row>
    <row r="462" spans="4:5" x14ac:dyDescent="0.35">
      <c r="D462" t="s">
        <v>20</v>
      </c>
      <c r="E462">
        <v>2100</v>
      </c>
    </row>
    <row r="463" spans="4:5" x14ac:dyDescent="0.35">
      <c r="D463" t="s">
        <v>20</v>
      </c>
      <c r="E463">
        <v>252</v>
      </c>
    </row>
    <row r="464" spans="4:5" x14ac:dyDescent="0.35">
      <c r="D464" t="s">
        <v>20</v>
      </c>
      <c r="E464">
        <v>1280</v>
      </c>
    </row>
    <row r="465" spans="4:5" x14ac:dyDescent="0.35">
      <c r="D465" t="s">
        <v>20</v>
      </c>
      <c r="E465">
        <v>157</v>
      </c>
    </row>
    <row r="466" spans="4:5" x14ac:dyDescent="0.35">
      <c r="D466" t="s">
        <v>20</v>
      </c>
      <c r="E466">
        <v>194</v>
      </c>
    </row>
    <row r="467" spans="4:5" x14ac:dyDescent="0.35">
      <c r="D467" t="s">
        <v>20</v>
      </c>
      <c r="E467">
        <v>82</v>
      </c>
    </row>
    <row r="468" spans="4:5" x14ac:dyDescent="0.35">
      <c r="D468" t="s">
        <v>20</v>
      </c>
      <c r="E468">
        <v>4233</v>
      </c>
    </row>
    <row r="469" spans="4:5" x14ac:dyDescent="0.35">
      <c r="D469" t="s">
        <v>20</v>
      </c>
      <c r="E469">
        <v>1297</v>
      </c>
    </row>
    <row r="470" spans="4:5" x14ac:dyDescent="0.35">
      <c r="D470" t="s">
        <v>20</v>
      </c>
      <c r="E470">
        <v>165</v>
      </c>
    </row>
    <row r="471" spans="4:5" x14ac:dyDescent="0.35">
      <c r="D471" t="s">
        <v>20</v>
      </c>
      <c r="E471">
        <v>119</v>
      </c>
    </row>
    <row r="472" spans="4:5" x14ac:dyDescent="0.35">
      <c r="D472" t="s">
        <v>20</v>
      </c>
      <c r="E472">
        <v>1797</v>
      </c>
    </row>
    <row r="473" spans="4:5" x14ac:dyDescent="0.35">
      <c r="D473" t="s">
        <v>20</v>
      </c>
      <c r="E473">
        <v>261</v>
      </c>
    </row>
    <row r="474" spans="4:5" x14ac:dyDescent="0.35">
      <c r="D474" t="s">
        <v>20</v>
      </c>
      <c r="E474">
        <v>157</v>
      </c>
    </row>
    <row r="475" spans="4:5" x14ac:dyDescent="0.35">
      <c r="D475" t="s">
        <v>20</v>
      </c>
      <c r="E475">
        <v>3533</v>
      </c>
    </row>
    <row r="476" spans="4:5" x14ac:dyDescent="0.35">
      <c r="D476" t="s">
        <v>20</v>
      </c>
      <c r="E476">
        <v>155</v>
      </c>
    </row>
    <row r="477" spans="4:5" x14ac:dyDescent="0.35">
      <c r="D477" t="s">
        <v>20</v>
      </c>
      <c r="E477">
        <v>132</v>
      </c>
    </row>
    <row r="478" spans="4:5" x14ac:dyDescent="0.35">
      <c r="D478" t="s">
        <v>20</v>
      </c>
      <c r="E478">
        <v>1354</v>
      </c>
    </row>
    <row r="479" spans="4:5" x14ac:dyDescent="0.35">
      <c r="D479" t="s">
        <v>20</v>
      </c>
      <c r="E479">
        <v>48</v>
      </c>
    </row>
    <row r="480" spans="4:5" x14ac:dyDescent="0.35">
      <c r="D480" t="s">
        <v>20</v>
      </c>
      <c r="E480">
        <v>110</v>
      </c>
    </row>
    <row r="481" spans="4:5" x14ac:dyDescent="0.35">
      <c r="D481" t="s">
        <v>20</v>
      </c>
      <c r="E481">
        <v>172</v>
      </c>
    </row>
    <row r="482" spans="4:5" x14ac:dyDescent="0.35">
      <c r="D482" t="s">
        <v>20</v>
      </c>
      <c r="E482">
        <v>307</v>
      </c>
    </row>
    <row r="483" spans="4:5" x14ac:dyDescent="0.35">
      <c r="D483" t="s">
        <v>20</v>
      </c>
      <c r="E483">
        <v>160</v>
      </c>
    </row>
    <row r="484" spans="4:5" x14ac:dyDescent="0.35">
      <c r="D484" t="s">
        <v>20</v>
      </c>
      <c r="E484">
        <v>1467</v>
      </c>
    </row>
    <row r="485" spans="4:5" x14ac:dyDescent="0.35">
      <c r="D485" t="s">
        <v>20</v>
      </c>
      <c r="E485">
        <v>2662</v>
      </c>
    </row>
    <row r="486" spans="4:5" x14ac:dyDescent="0.35">
      <c r="D486" t="s">
        <v>20</v>
      </c>
      <c r="E486">
        <v>452</v>
      </c>
    </row>
    <row r="487" spans="4:5" x14ac:dyDescent="0.35">
      <c r="D487" t="s">
        <v>20</v>
      </c>
      <c r="E487">
        <v>158</v>
      </c>
    </row>
    <row r="488" spans="4:5" x14ac:dyDescent="0.35">
      <c r="D488" t="s">
        <v>20</v>
      </c>
      <c r="E488">
        <v>225</v>
      </c>
    </row>
    <row r="489" spans="4:5" x14ac:dyDescent="0.35">
      <c r="D489" t="s">
        <v>20</v>
      </c>
      <c r="E489">
        <v>65</v>
      </c>
    </row>
    <row r="490" spans="4:5" x14ac:dyDescent="0.35">
      <c r="D490" t="s">
        <v>20</v>
      </c>
      <c r="E490">
        <v>163</v>
      </c>
    </row>
    <row r="491" spans="4:5" x14ac:dyDescent="0.35">
      <c r="D491" t="s">
        <v>20</v>
      </c>
      <c r="E491">
        <v>85</v>
      </c>
    </row>
    <row r="492" spans="4:5" x14ac:dyDescent="0.35">
      <c r="D492" t="s">
        <v>20</v>
      </c>
      <c r="E492">
        <v>217</v>
      </c>
    </row>
    <row r="493" spans="4:5" x14ac:dyDescent="0.35">
      <c r="D493" t="s">
        <v>20</v>
      </c>
      <c r="E493">
        <v>150</v>
      </c>
    </row>
    <row r="494" spans="4:5" x14ac:dyDescent="0.35">
      <c r="D494" t="s">
        <v>20</v>
      </c>
      <c r="E494">
        <v>3272</v>
      </c>
    </row>
    <row r="495" spans="4:5" x14ac:dyDescent="0.35">
      <c r="D495" t="s">
        <v>20</v>
      </c>
      <c r="E495">
        <v>300</v>
      </c>
    </row>
    <row r="496" spans="4:5" x14ac:dyDescent="0.35">
      <c r="D496" t="s">
        <v>20</v>
      </c>
      <c r="E496">
        <v>126</v>
      </c>
    </row>
    <row r="497" spans="4:5" x14ac:dyDescent="0.35">
      <c r="D497" t="s">
        <v>20</v>
      </c>
      <c r="E497">
        <v>2320</v>
      </c>
    </row>
    <row r="498" spans="4:5" x14ac:dyDescent="0.35">
      <c r="D498" t="s">
        <v>20</v>
      </c>
      <c r="E498">
        <v>81</v>
      </c>
    </row>
    <row r="499" spans="4:5" x14ac:dyDescent="0.35">
      <c r="D499" t="s">
        <v>20</v>
      </c>
      <c r="E499">
        <v>1887</v>
      </c>
    </row>
    <row r="500" spans="4:5" x14ac:dyDescent="0.35">
      <c r="D500" t="s">
        <v>20</v>
      </c>
      <c r="E500">
        <v>4358</v>
      </c>
    </row>
    <row r="501" spans="4:5" x14ac:dyDescent="0.35">
      <c r="D501" t="s">
        <v>20</v>
      </c>
      <c r="E501">
        <v>53</v>
      </c>
    </row>
    <row r="502" spans="4:5" x14ac:dyDescent="0.35">
      <c r="D502" t="s">
        <v>20</v>
      </c>
      <c r="E502">
        <v>2414</v>
      </c>
    </row>
    <row r="503" spans="4:5" x14ac:dyDescent="0.35">
      <c r="D503" t="s">
        <v>20</v>
      </c>
      <c r="E503">
        <v>80</v>
      </c>
    </row>
    <row r="504" spans="4:5" x14ac:dyDescent="0.35">
      <c r="D504" t="s">
        <v>20</v>
      </c>
      <c r="E504">
        <v>193</v>
      </c>
    </row>
    <row r="505" spans="4:5" x14ac:dyDescent="0.35">
      <c r="D505" t="s">
        <v>20</v>
      </c>
      <c r="E505">
        <v>52</v>
      </c>
    </row>
    <row r="506" spans="4:5" x14ac:dyDescent="0.35">
      <c r="D506" t="s">
        <v>20</v>
      </c>
      <c r="E506">
        <v>290</v>
      </c>
    </row>
    <row r="507" spans="4:5" x14ac:dyDescent="0.35">
      <c r="D507" t="s">
        <v>20</v>
      </c>
      <c r="E507">
        <v>122</v>
      </c>
    </row>
    <row r="508" spans="4:5" x14ac:dyDescent="0.35">
      <c r="D508" t="s">
        <v>20</v>
      </c>
      <c r="E508">
        <v>1470</v>
      </c>
    </row>
    <row r="509" spans="4:5" x14ac:dyDescent="0.35">
      <c r="D509" t="s">
        <v>20</v>
      </c>
      <c r="E509">
        <v>165</v>
      </c>
    </row>
    <row r="510" spans="4:5" x14ac:dyDescent="0.35">
      <c r="D510" t="s">
        <v>20</v>
      </c>
      <c r="E510">
        <v>182</v>
      </c>
    </row>
    <row r="511" spans="4:5" x14ac:dyDescent="0.35">
      <c r="D511" t="s">
        <v>20</v>
      </c>
      <c r="E511">
        <v>199</v>
      </c>
    </row>
    <row r="512" spans="4:5" x14ac:dyDescent="0.35">
      <c r="D512" t="s">
        <v>20</v>
      </c>
      <c r="E512">
        <v>56</v>
      </c>
    </row>
    <row r="513" spans="4:5" x14ac:dyDescent="0.35">
      <c r="D513" t="s">
        <v>20</v>
      </c>
      <c r="E513">
        <v>1460</v>
      </c>
    </row>
    <row r="514" spans="4:5" x14ac:dyDescent="0.35">
      <c r="D514" t="s">
        <v>20</v>
      </c>
      <c r="E514">
        <v>123</v>
      </c>
    </row>
    <row r="515" spans="4:5" x14ac:dyDescent="0.35">
      <c r="D515" t="s">
        <v>20</v>
      </c>
      <c r="E515">
        <v>159</v>
      </c>
    </row>
    <row r="516" spans="4:5" x14ac:dyDescent="0.35">
      <c r="D516" t="s">
        <v>20</v>
      </c>
      <c r="E516">
        <v>110</v>
      </c>
    </row>
    <row r="517" spans="4:5" x14ac:dyDescent="0.35">
      <c r="D517" t="s">
        <v>20</v>
      </c>
      <c r="E517">
        <v>236</v>
      </c>
    </row>
    <row r="518" spans="4:5" x14ac:dyDescent="0.35">
      <c r="D518" t="s">
        <v>20</v>
      </c>
      <c r="E518">
        <v>191</v>
      </c>
    </row>
    <row r="519" spans="4:5" x14ac:dyDescent="0.35">
      <c r="D519" t="s">
        <v>20</v>
      </c>
      <c r="E519">
        <v>3934</v>
      </c>
    </row>
    <row r="520" spans="4:5" x14ac:dyDescent="0.35">
      <c r="D520" t="s">
        <v>20</v>
      </c>
      <c r="E520">
        <v>80</v>
      </c>
    </row>
    <row r="521" spans="4:5" x14ac:dyDescent="0.35">
      <c r="D521" t="s">
        <v>20</v>
      </c>
      <c r="E521">
        <v>462</v>
      </c>
    </row>
    <row r="522" spans="4:5" x14ac:dyDescent="0.35">
      <c r="D522" t="s">
        <v>20</v>
      </c>
      <c r="E522">
        <v>179</v>
      </c>
    </row>
    <row r="523" spans="4:5" x14ac:dyDescent="0.35">
      <c r="D523" t="s">
        <v>20</v>
      </c>
      <c r="E523">
        <v>1866</v>
      </c>
    </row>
    <row r="524" spans="4:5" x14ac:dyDescent="0.35">
      <c r="D524" t="s">
        <v>20</v>
      </c>
      <c r="E524">
        <v>156</v>
      </c>
    </row>
    <row r="525" spans="4:5" x14ac:dyDescent="0.35">
      <c r="D525" t="s">
        <v>20</v>
      </c>
      <c r="E525">
        <v>255</v>
      </c>
    </row>
    <row r="526" spans="4:5" x14ac:dyDescent="0.35">
      <c r="D526" t="s">
        <v>20</v>
      </c>
      <c r="E526">
        <v>2261</v>
      </c>
    </row>
    <row r="527" spans="4:5" x14ac:dyDescent="0.35">
      <c r="D527" t="s">
        <v>20</v>
      </c>
      <c r="E527">
        <v>40</v>
      </c>
    </row>
    <row r="528" spans="4:5" x14ac:dyDescent="0.35">
      <c r="D528" t="s">
        <v>20</v>
      </c>
      <c r="E528">
        <v>2289</v>
      </c>
    </row>
    <row r="529" spans="4:5" x14ac:dyDescent="0.35">
      <c r="D529" t="s">
        <v>20</v>
      </c>
      <c r="E529">
        <v>65</v>
      </c>
    </row>
    <row r="530" spans="4:5" x14ac:dyDescent="0.35">
      <c r="D530" t="s">
        <v>20</v>
      </c>
      <c r="E530">
        <v>3777</v>
      </c>
    </row>
    <row r="531" spans="4:5" x14ac:dyDescent="0.35">
      <c r="D531" t="s">
        <v>20</v>
      </c>
      <c r="E531">
        <v>184</v>
      </c>
    </row>
    <row r="532" spans="4:5" x14ac:dyDescent="0.35">
      <c r="D532" t="s">
        <v>20</v>
      </c>
      <c r="E532">
        <v>85</v>
      </c>
    </row>
    <row r="533" spans="4:5" x14ac:dyDescent="0.35">
      <c r="D533" t="s">
        <v>20</v>
      </c>
      <c r="E533">
        <v>144</v>
      </c>
    </row>
    <row r="534" spans="4:5" x14ac:dyDescent="0.35">
      <c r="D534" t="s">
        <v>20</v>
      </c>
      <c r="E534">
        <v>1902</v>
      </c>
    </row>
    <row r="535" spans="4:5" x14ac:dyDescent="0.35">
      <c r="D535" t="s">
        <v>20</v>
      </c>
      <c r="E535">
        <v>105</v>
      </c>
    </row>
    <row r="536" spans="4:5" x14ac:dyDescent="0.35">
      <c r="D536" t="s">
        <v>20</v>
      </c>
      <c r="E536">
        <v>132</v>
      </c>
    </row>
    <row r="537" spans="4:5" x14ac:dyDescent="0.35">
      <c r="D537" t="s">
        <v>20</v>
      </c>
      <c r="E537">
        <v>96</v>
      </c>
    </row>
    <row r="538" spans="4:5" x14ac:dyDescent="0.35">
      <c r="D538" t="s">
        <v>20</v>
      </c>
      <c r="E538">
        <v>114</v>
      </c>
    </row>
    <row r="539" spans="4:5" x14ac:dyDescent="0.35">
      <c r="D539" t="s">
        <v>20</v>
      </c>
      <c r="E539">
        <v>203</v>
      </c>
    </row>
    <row r="540" spans="4:5" x14ac:dyDescent="0.35">
      <c r="D540" t="s">
        <v>20</v>
      </c>
      <c r="E540">
        <v>1559</v>
      </c>
    </row>
    <row r="541" spans="4:5" x14ac:dyDescent="0.35">
      <c r="D541" t="s">
        <v>20</v>
      </c>
      <c r="E541">
        <v>1548</v>
      </c>
    </row>
    <row r="542" spans="4:5" x14ac:dyDescent="0.35">
      <c r="D542" t="s">
        <v>20</v>
      </c>
      <c r="E542">
        <v>80</v>
      </c>
    </row>
    <row r="543" spans="4:5" x14ac:dyDescent="0.35">
      <c r="D543" t="s">
        <v>20</v>
      </c>
      <c r="E543">
        <v>131</v>
      </c>
    </row>
    <row r="544" spans="4:5" x14ac:dyDescent="0.35">
      <c r="D544" t="s">
        <v>20</v>
      </c>
      <c r="E544">
        <v>112</v>
      </c>
    </row>
    <row r="545" spans="4:5" x14ac:dyDescent="0.35">
      <c r="D545" t="s">
        <v>20</v>
      </c>
      <c r="E545">
        <v>155</v>
      </c>
    </row>
    <row r="546" spans="4:5" x14ac:dyDescent="0.35">
      <c r="D546" t="s">
        <v>20</v>
      </c>
      <c r="E546">
        <v>266</v>
      </c>
    </row>
    <row r="547" spans="4:5" x14ac:dyDescent="0.35">
      <c r="D547" t="s">
        <v>20</v>
      </c>
      <c r="E547">
        <v>155</v>
      </c>
    </row>
    <row r="548" spans="4:5" x14ac:dyDescent="0.35">
      <c r="D548" t="s">
        <v>20</v>
      </c>
      <c r="E548">
        <v>207</v>
      </c>
    </row>
    <row r="549" spans="4:5" x14ac:dyDescent="0.35">
      <c r="D549" t="s">
        <v>20</v>
      </c>
      <c r="E549">
        <v>245</v>
      </c>
    </row>
    <row r="550" spans="4:5" x14ac:dyDescent="0.35">
      <c r="D550" t="s">
        <v>20</v>
      </c>
      <c r="E550">
        <v>1573</v>
      </c>
    </row>
    <row r="551" spans="4:5" x14ac:dyDescent="0.35">
      <c r="D551" t="s">
        <v>20</v>
      </c>
      <c r="E551">
        <v>114</v>
      </c>
    </row>
    <row r="552" spans="4:5" x14ac:dyDescent="0.35">
      <c r="D552" t="s">
        <v>20</v>
      </c>
      <c r="E552">
        <v>93</v>
      </c>
    </row>
    <row r="553" spans="4:5" x14ac:dyDescent="0.35">
      <c r="D553" t="s">
        <v>20</v>
      </c>
      <c r="E553">
        <v>1681</v>
      </c>
    </row>
    <row r="554" spans="4:5" x14ac:dyDescent="0.35">
      <c r="D554" t="s">
        <v>20</v>
      </c>
      <c r="E554">
        <v>32</v>
      </c>
    </row>
    <row r="555" spans="4:5" x14ac:dyDescent="0.35">
      <c r="D555" t="s">
        <v>20</v>
      </c>
      <c r="E555">
        <v>135</v>
      </c>
    </row>
    <row r="556" spans="4:5" x14ac:dyDescent="0.35">
      <c r="D556" t="s">
        <v>20</v>
      </c>
      <c r="E556">
        <v>140</v>
      </c>
    </row>
    <row r="557" spans="4:5" x14ac:dyDescent="0.35">
      <c r="D557" t="s">
        <v>20</v>
      </c>
      <c r="E557">
        <v>92</v>
      </c>
    </row>
    <row r="558" spans="4:5" x14ac:dyDescent="0.35">
      <c r="D558" t="s">
        <v>20</v>
      </c>
      <c r="E558">
        <v>1015</v>
      </c>
    </row>
    <row r="559" spans="4:5" x14ac:dyDescent="0.35">
      <c r="D559" t="s">
        <v>20</v>
      </c>
      <c r="E559">
        <v>323</v>
      </c>
    </row>
    <row r="560" spans="4:5" x14ac:dyDescent="0.35">
      <c r="D560" t="s">
        <v>20</v>
      </c>
      <c r="E560">
        <v>2326</v>
      </c>
    </row>
    <row r="561" spans="4:5" x14ac:dyDescent="0.35">
      <c r="D561" t="s">
        <v>20</v>
      </c>
      <c r="E561">
        <v>381</v>
      </c>
    </row>
    <row r="562" spans="4:5" x14ac:dyDescent="0.35">
      <c r="D562" t="s">
        <v>20</v>
      </c>
      <c r="E562">
        <v>480</v>
      </c>
    </row>
    <row r="563" spans="4:5" x14ac:dyDescent="0.35">
      <c r="D563" t="s">
        <v>20</v>
      </c>
      <c r="E563">
        <v>226</v>
      </c>
    </row>
    <row r="564" spans="4:5" x14ac:dyDescent="0.35">
      <c r="D564" t="s">
        <v>20</v>
      </c>
      <c r="E564">
        <v>241</v>
      </c>
    </row>
    <row r="565" spans="4:5" x14ac:dyDescent="0.35">
      <c r="D565" t="s">
        <v>20</v>
      </c>
      <c r="E565">
        <v>132</v>
      </c>
    </row>
    <row r="566" spans="4:5" x14ac:dyDescent="0.35">
      <c r="D566" t="s">
        <v>20</v>
      </c>
      <c r="E566">
        <v>2043</v>
      </c>
    </row>
  </sheetData>
  <sortState xmlns:xlrd2="http://schemas.microsoft.com/office/spreadsheetml/2017/richdata2" ref="D3:E1006">
    <sortCondition ref="D3:D1006"/>
  </sortState>
  <mergeCells count="6">
    <mergeCell ref="I22:J22"/>
    <mergeCell ref="I2:J2"/>
    <mergeCell ref="I6:J6"/>
    <mergeCell ref="I10:J10"/>
    <mergeCell ref="I14:J14"/>
    <mergeCell ref="I18:J18"/>
  </mergeCells>
  <conditionalFormatting sqref="A1:B1 D1:D566 A2:A365">
    <cfRule type="containsText" dxfId="3" priority="9" operator="containsText" text="canceled">
      <formula>NOT(ISERROR(SEARCH("canceled",A1)))</formula>
    </cfRule>
    <cfRule type="containsText" dxfId="2" priority="10" operator="containsText" text="live">
      <formula>NOT(ISERROR(SEARCH("live",A1)))</formula>
    </cfRule>
    <cfRule type="containsText" dxfId="1" priority="11" operator="containsText" text="successful">
      <formula>NOT(ISERROR(SEARCH("successful",A1)))</formula>
    </cfRule>
    <cfRule type="containsText" dxfId="0" priority="12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5AB7-ADDB-4CA2-B167-72E2A0E9E4BA}">
  <sheetPr codeName="Sheet3"/>
  <dimension ref="A1:F14"/>
  <sheetViews>
    <sheetView workbookViewId="0">
      <selection activeCell="D9" sqref="D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2045</v>
      </c>
      <c r="B3" s="6" t="s">
        <v>2044</v>
      </c>
    </row>
    <row r="4" spans="1:6" ht="14.5" customHeight="1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2038</v>
      </c>
      <c r="E8">
        <v>4</v>
      </c>
      <c r="F8">
        <v>4</v>
      </c>
    </row>
    <row r="9" spans="1:6" x14ac:dyDescent="0.35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2C91-4045-4395-9A4D-D93E706B758E}">
  <sheetPr codeName="Sheet4"/>
  <dimension ref="A1:F30"/>
  <sheetViews>
    <sheetView workbookViewId="0">
      <selection activeCell="I32" sqref="I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2032</v>
      </c>
      <c r="B2" t="s">
        <v>2070</v>
      </c>
    </row>
    <row r="4" spans="1:6" x14ac:dyDescent="0.35">
      <c r="A4" s="6" t="s">
        <v>2045</v>
      </c>
      <c r="B4" s="6" t="s">
        <v>2044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2047</v>
      </c>
      <c r="E7">
        <v>4</v>
      </c>
      <c r="F7">
        <v>4</v>
      </c>
    </row>
    <row r="8" spans="1:6" x14ac:dyDescent="0.35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2050</v>
      </c>
      <c r="C10">
        <v>8</v>
      </c>
      <c r="E10">
        <v>10</v>
      </c>
      <c r="F10">
        <v>18</v>
      </c>
    </row>
    <row r="11" spans="1:6" x14ac:dyDescent="0.3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2055</v>
      </c>
      <c r="C15">
        <v>3</v>
      </c>
      <c r="E15">
        <v>4</v>
      </c>
      <c r="F15">
        <v>7</v>
      </c>
    </row>
    <row r="16" spans="1:6" x14ac:dyDescent="0.35">
      <c r="A16" s="7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2060</v>
      </c>
      <c r="C20">
        <v>4</v>
      </c>
      <c r="E20">
        <v>4</v>
      </c>
      <c r="F20">
        <v>8</v>
      </c>
    </row>
    <row r="21" spans="1:6" x14ac:dyDescent="0.35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2062</v>
      </c>
      <c r="C22">
        <v>9</v>
      </c>
      <c r="E22">
        <v>5</v>
      </c>
      <c r="F22">
        <v>14</v>
      </c>
    </row>
    <row r="23" spans="1:6" x14ac:dyDescent="0.35">
      <c r="A23" s="7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2065</v>
      </c>
      <c r="C25">
        <v>7</v>
      </c>
      <c r="E25">
        <v>14</v>
      </c>
      <c r="F25">
        <v>21</v>
      </c>
    </row>
    <row r="26" spans="1:6" x14ac:dyDescent="0.35">
      <c r="A26" s="7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2069</v>
      </c>
      <c r="E29">
        <v>3</v>
      </c>
      <c r="F29">
        <v>3</v>
      </c>
    </row>
    <row r="30" spans="1:6" x14ac:dyDescent="0.3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AA43-FAEF-4A7C-9B77-667F4A62ACD9}">
  <sheetPr codeName="Sheet5"/>
  <dimension ref="A1:E18"/>
  <sheetViews>
    <sheetView workbookViewId="0">
      <selection activeCell="D22" sqref="D22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6" t="s">
        <v>2032</v>
      </c>
      <c r="B1" t="s">
        <v>2070</v>
      </c>
    </row>
    <row r="2" spans="1:5" x14ac:dyDescent="0.35">
      <c r="A2" s="6" t="s">
        <v>2085</v>
      </c>
      <c r="B2" t="s">
        <v>2070</v>
      </c>
    </row>
    <row r="4" spans="1:5" x14ac:dyDescent="0.35">
      <c r="A4" s="6" t="s">
        <v>2045</v>
      </c>
      <c r="B4" s="6" t="s">
        <v>2044</v>
      </c>
    </row>
    <row r="5" spans="1:5" x14ac:dyDescent="0.3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Goal Analysis</vt:lpstr>
      <vt:lpstr>Statistical Analysis</vt:lpstr>
      <vt:lpstr>Outcome Per Parent Category</vt:lpstr>
      <vt:lpstr>Outcome Per Sub Category</vt:lpstr>
      <vt:lpstr>Outcome by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Channell</cp:lastModifiedBy>
  <dcterms:created xsi:type="dcterms:W3CDTF">2021-09-29T18:52:28Z</dcterms:created>
  <dcterms:modified xsi:type="dcterms:W3CDTF">2023-09-11T08:58:26Z</dcterms:modified>
</cp:coreProperties>
</file>