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O:\FIN\Finance\Budget 23-24\2023 -24 - Facilities\"/>
    </mc:Choice>
  </mc:AlternateContent>
  <xr:revisionPtr revIDLastSave="0" documentId="13_ncr:1_{228C7650-B372-46BA-B08F-770EDF36CA6D}" xr6:coauthVersionLast="47" xr6:coauthVersionMax="47" xr10:uidLastSave="{00000000-0000-0000-0000-000000000000}"/>
  <bookViews>
    <workbookView xWindow="-110" yWindow="-110" windowWidth="19420" windowHeight="10420" xr2:uid="{A2A73759-2672-4774-99ED-5EAAED726770}"/>
  </bookViews>
  <sheets>
    <sheet name="Elec Consumption" sheetId="1" r:id="rId1"/>
    <sheet name="Elec 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G11" i="2"/>
  <c r="G12" i="2"/>
  <c r="G13" i="2"/>
  <c r="G14" i="2"/>
  <c r="G15" i="2"/>
  <c r="G5" i="2"/>
  <c r="G6" i="2"/>
  <c r="G7" i="2"/>
  <c r="G8" i="2"/>
  <c r="G9" i="2"/>
  <c r="G10" i="2"/>
  <c r="G4" i="2"/>
  <c r="N5" i="2"/>
  <c r="N6" i="2"/>
  <c r="N7" i="2"/>
  <c r="N8" i="2"/>
  <c r="N9" i="2"/>
  <c r="N10" i="2"/>
  <c r="N11" i="2"/>
  <c r="N12" i="2"/>
  <c r="N13" i="2"/>
  <c r="N14" i="2"/>
  <c r="N15" i="2"/>
  <c r="N4" i="2"/>
  <c r="F5" i="2"/>
  <c r="F6" i="2"/>
  <c r="F7" i="2"/>
  <c r="F8" i="2"/>
  <c r="F9" i="2"/>
  <c r="F10" i="2"/>
  <c r="F11" i="2"/>
  <c r="F12" i="2"/>
  <c r="F13" i="2"/>
  <c r="F14" i="2"/>
  <c r="F15" i="2"/>
  <c r="F4" i="2"/>
  <c r="D20" i="2"/>
  <c r="C20" i="2"/>
  <c r="B20" i="2"/>
  <c r="E16" i="2"/>
  <c r="D16" i="2"/>
  <c r="E18" i="2"/>
  <c r="S10" i="1"/>
  <c r="L20" i="1"/>
  <c r="S5" i="1"/>
  <c r="S6" i="1"/>
  <c r="S7" i="1"/>
  <c r="S8" i="1"/>
  <c r="S9" i="1"/>
  <c r="S4" i="1"/>
  <c r="Q11" i="1"/>
  <c r="Q12" i="1"/>
  <c r="Q13" i="1"/>
  <c r="Q14" i="1"/>
  <c r="Q15" i="1"/>
  <c r="Q5" i="1"/>
  <c r="Q10" i="1"/>
  <c r="Q4" i="1"/>
  <c r="M18" i="1"/>
  <c r="L18" i="1"/>
  <c r="N18" i="1"/>
  <c r="P10" i="1"/>
  <c r="P9" i="1"/>
  <c r="Q9" i="1" s="1"/>
  <c r="N16" i="1"/>
  <c r="P5" i="1"/>
  <c r="P6" i="1"/>
  <c r="Q6" i="1" s="1"/>
  <c r="P7" i="1"/>
  <c r="Q7" i="1" s="1"/>
  <c r="P8" i="1"/>
  <c r="Q8" i="1" s="1"/>
  <c r="P4" i="1"/>
  <c r="O18" i="1"/>
  <c r="C18" i="2"/>
  <c r="B18" i="2"/>
  <c r="D18" i="2"/>
  <c r="S18" i="1" l="1"/>
  <c r="T18" i="1" s="1"/>
  <c r="O9" i="2"/>
  <c r="J6" i="2" l="1"/>
  <c r="O15" i="2"/>
  <c r="O14" i="2"/>
  <c r="O13" i="2"/>
  <c r="O12" i="2"/>
  <c r="O11" i="2"/>
  <c r="O10" i="2"/>
  <c r="O8" i="2"/>
  <c r="O7" i="2"/>
  <c r="O6" i="2"/>
  <c r="O5" i="2"/>
  <c r="O4" i="2"/>
  <c r="C16" i="2"/>
  <c r="B16" i="2"/>
  <c r="T10" i="1"/>
  <c r="T9" i="1"/>
  <c r="T5" i="1"/>
  <c r="T6" i="1"/>
  <c r="T7" i="1"/>
  <c r="T8" i="1"/>
  <c r="M16" i="1"/>
  <c r="N20" i="1" l="1"/>
  <c r="F18" i="2"/>
  <c r="G18" i="2" s="1"/>
  <c r="P18" i="1"/>
  <c r="Q18" i="1" s="1"/>
  <c r="T4" i="1"/>
  <c r="F20" i="2"/>
  <c r="G20" i="2" s="1"/>
  <c r="C16" i="1"/>
  <c r="D16" i="1"/>
  <c r="E16" i="1"/>
  <c r="F16" i="1"/>
  <c r="G16" i="1"/>
  <c r="H16" i="1"/>
  <c r="I16" i="1"/>
  <c r="J16" i="1"/>
  <c r="K16" i="1"/>
  <c r="L16" i="1"/>
  <c r="B16" i="1"/>
  <c r="M20" i="1" l="1"/>
</calcChain>
</file>

<file path=xl/sharedStrings.xml><?xml version="1.0" encoding="utf-8"?>
<sst xmlns="http://schemas.openxmlformats.org/spreadsheetml/2006/main" count="66" uniqueCount="46">
  <si>
    <t>Electrical Consumption (kWh) 2011-12</t>
  </si>
  <si>
    <t>Electrical Consumption (kWh) 2012-13</t>
  </si>
  <si>
    <t>Electrical Consumption (kWh) 2013-14</t>
  </si>
  <si>
    <t>Electrical Consumption (kWh) 2014-15</t>
  </si>
  <si>
    <t>Electrical Consumption (kWh) 2015-16</t>
  </si>
  <si>
    <t>Electrical Consumption (kWh) 2016-17</t>
  </si>
  <si>
    <t>Electrical Consumption (kWh) 2017-18</t>
  </si>
  <si>
    <t>Electrical Consumption (kWh) 2018-19</t>
  </si>
  <si>
    <t>Electrical Consumption (kWh) 2019-20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</si>
  <si>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</si>
  <si>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</si>
  <si>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</si>
  <si>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</si>
  <si>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</si>
  <si>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</si>
  <si>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</si>
  <si>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</si>
  <si>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</si>
  <si>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</si>
  <si>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</si>
  <si>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</si>
  <si>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Total</t>
  </si>
  <si>
    <t>% Reduction (Excluding St Francis Hall)</t>
  </si>
  <si>
    <t>Electrical Consumption (kWh) 2020-21</t>
  </si>
  <si>
    <t>Electrical Consumption (kWh) 2021-22</t>
  </si>
  <si>
    <t>Month</t>
  </si>
  <si>
    <t>Electrical Consumption (kWh) 2022-23</t>
  </si>
  <si>
    <t>Difference to Last Year</t>
  </si>
  <si>
    <t>Electrical Consumption (kWh) 2023-24</t>
  </si>
  <si>
    <t>Electrical Charge (£) 2021-22</t>
  </si>
  <si>
    <t>Electrical Charge (£) 2022-23</t>
  </si>
  <si>
    <t>Electrical Charge (£) 2023-24</t>
  </si>
  <si>
    <t>Unit Price per Kwh (Pence) 2021-22</t>
  </si>
  <si>
    <t>Unit Price per Kwh (Pence) 2022-23</t>
  </si>
  <si>
    <t>Unit Price per Kwh (Pence) 2023-24</t>
  </si>
  <si>
    <t>Difference to Last Year (Pence)</t>
  </si>
  <si>
    <t>Avg pence per unit</t>
  </si>
  <si>
    <t>TBC</t>
  </si>
  <si>
    <t>Feb Total</t>
  </si>
  <si>
    <t>Jul Total</t>
  </si>
  <si>
    <t>Electrical Consumption (kWh) 2024-25</t>
  </si>
  <si>
    <t>Year on Year Mvmt</t>
  </si>
  <si>
    <t>To end of Feb</t>
  </si>
  <si>
    <t>2024/25 difference to 2021/22</t>
  </si>
  <si>
    <t>Electrical Charge (£) 2024-25</t>
  </si>
  <si>
    <t>Unit Price per Kwh (Pence) 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</si>
</sst>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0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/>
    <xf numFmtId="164" fontId="1" fillId="0" borderId="1" xfId="0" applyNumberFormat="1" applyFont="1" applyBorder="1"/>
    <xf numFmtId="0" fontId="1" fillId="0" borderId="0" xfId="0" applyFont="1" applyAlignment="1">
      <alignment horizontal="right" wrapText="1"/>
    </xf>
    <xf numFmtId="3" fontId="0" fillId="2" borderId="0" xfId="0" applyNumberFormat="1" applyFill="1"/>
    <xf numFmtId="0" fontId="1" fillId="0" borderId="0" xfId="0" applyFont="1" applyAlignment="1">
      <alignment horizontal="right"/>
    </xf>
    <xf numFmtId="3" fontId="1" fillId="0" borderId="1" xfId="0" applyNumberFormat="1" applyFont="1" applyBorder="1"/>
    <xf numFmtId="3" fontId="0" fillId="3" borderId="0" xfId="0" applyNumberFormat="1" applyFill="1"/>
    <xf numFmtId="164" fontId="3" fillId="3" borderId="0" xfId="0" applyNumberFormat="1" applyFont="1" applyFill="1"/>
    <xf numFmtId="164" fontId="1" fillId="0" borderId="0" xfId="0" applyNumberFormat="1" applyFont="1"/>
    <xf numFmtId="3" fontId="3" fillId="2" borderId="0" xfId="0" applyNumberFormat="1" applyFont="1" applyFill="1"/>
    <xf numFmtId="164" fontId="3" fillId="2" borderId="0" xfId="0" applyNumberFormat="1" applyFont="1" applyFill="1"/>
    <xf numFmtId="165" fontId="0" fillId="0" borderId="0" xfId="0" applyNumberFormat="1"/>
    <xf numFmtId="4" fontId="0" fillId="2" borderId="0" xfId="0" applyNumberFormat="1" applyFill="1"/>
    <xf numFmtId="165" fontId="0" fillId="2" borderId="0" xfId="0" applyNumberFormat="1" applyFill="1"/>
    <xf numFmtId="165" fontId="3" fillId="2" borderId="0" xfId="0" applyNumberFormat="1" applyFont="1" applyFill="1"/>
    <xf numFmtId="2" fontId="0" fillId="0" borderId="0" xfId="0" applyNumberFormat="1"/>
    <xf numFmtId="4" fontId="1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/>
    <xf numFmtId="2" fontId="4" fillId="0" borderId="0" xfId="0" applyNumberFormat="1" applyFont="1"/>
    <xf numFmtId="165" fontId="4" fillId="0" borderId="0" xfId="0" applyNumberFormat="1" applyFont="1" applyAlignment="1">
      <alignment horizontal="right"/>
    </xf>
    <xf numFmtId="2" fontId="1" fillId="0" borderId="0" xfId="0" applyNumberFormat="1" applyFont="1"/>
    <xf numFmtId="164" fontId="4" fillId="0" borderId="0" xfId="0" applyNumberFormat="1" applyFont="1"/>
    <xf numFmtId="0" fontId="4" fillId="0" borderId="0" xfId="0" applyFont="1"/>
    <xf numFmtId="164" fontId="5" fillId="0" borderId="0" xfId="0" applyNumberFormat="1" applyFont="1"/>
    <xf numFmtId="3" fontId="4" fillId="0" borderId="1" xfId="0" applyNumberFormat="1" applyFont="1" applyBorder="1"/>
    <xf numFmtId="164" fontId="4" fillId="0" borderId="1" xfId="0" applyNumberFormat="1" applyFont="1" applyBorder="1"/>
    <xf numFmtId="3" fontId="0" fillId="0" borderId="0" xfId="0" applyNumberFormat="1" applyFill="1"/>
    <xf numFmtId="3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4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Monthly electrical kWh Consumption (Excl. St Francis Hall)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7499598152487E-2"/>
          <c:y val="8.9756875135584918E-2"/>
          <c:w val="0.93212846850723341"/>
          <c:h val="0.7471016271142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'Elec Consumption'!$B$3</c:f>
              <c:strCache>
                <c:ptCount val="1"/>
                <c:pt idx="0">
                  <c:v>Electrical Consumption (kWh) 2011-12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Consumption'!$B$4:$B$15</c:f>
              <c:numCache>
                <c:formatCode>#,##0</c:formatCode>
                <c:ptCount val="12"/>
                <c:pt idx="0">
                  <c:v>60010</c:v>
                </c:pt>
                <c:pt idx="1">
                  <c:v>79337</c:v>
                </c:pt>
                <c:pt idx="2">
                  <c:v>100668</c:v>
                </c:pt>
                <c:pt idx="3">
                  <c:v>100896</c:v>
                </c:pt>
                <c:pt idx="4">
                  <c:v>72642</c:v>
                </c:pt>
                <c:pt idx="5">
                  <c:v>94365</c:v>
                </c:pt>
                <c:pt idx="6">
                  <c:v>95487</c:v>
                </c:pt>
                <c:pt idx="7">
                  <c:v>91248</c:v>
                </c:pt>
                <c:pt idx="8">
                  <c:v>68769</c:v>
                </c:pt>
                <c:pt idx="9">
                  <c:v>94440</c:v>
                </c:pt>
                <c:pt idx="10">
                  <c:v>69103</c:v>
                </c:pt>
                <c:pt idx="11">
                  <c:v>56084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F-4B9D-BA26-4B702DD4D327}"/>
            </c:ext>
          </c:extLst>
        </c:ser>
        <c:ser>
          <c:idx val="1"/>
          <c:order val="1"/>
          <c:tx>
            <c:strRef>
              <c:f>'Elec Consumption'!$C$3</c:f>
              <c:strCache>
                <c:ptCount val="1"/>
                <c:pt idx="0">
                  <c:v>Electrical Consumption (kWh) 2012-13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Consumption'!$C$4:$C$15</c:f>
              <c:numCache>
                <c:formatCode>#,##0</c:formatCode>
                <c:ptCount val="12"/>
                <c:pt idx="0">
                  <c:v>60245</c:v>
                </c:pt>
                <c:pt idx="1">
                  <c:v>86933</c:v>
                </c:pt>
                <c:pt idx="2">
                  <c:v>105259</c:v>
                </c:pt>
                <c:pt idx="3">
                  <c:v>99057</c:v>
                </c:pt>
                <c:pt idx="4">
                  <c:v>67482</c:v>
                </c:pt>
                <c:pt idx="5">
                  <c:v>104322</c:v>
                </c:pt>
                <c:pt idx="6">
                  <c:v>104646</c:v>
                </c:pt>
                <c:pt idx="7">
                  <c:v>103034</c:v>
                </c:pt>
                <c:pt idx="8">
                  <c:v>80671</c:v>
                </c:pt>
                <c:pt idx="9">
                  <c:v>101352</c:v>
                </c:pt>
                <c:pt idx="10">
                  <c:v>70366</c:v>
                </c:pt>
                <c:pt idx="11">
                  <c:v>51360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F-4B9D-BA26-4B702DD4D327}"/>
            </c:ext>
          </c:extLst>
        </c:ser>
        <c:ser>
          <c:idx val="2"/>
          <c:order val="2"/>
          <c:tx>
            <c:strRef>
              <c:f>'Elec Consumption'!$D$3</c:f>
              <c:strCache>
                <c:ptCount val="1"/>
                <c:pt idx="0">
                  <c:v>Electrical Consumption (kWh) 2013-14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Consumption'!$D$4:$D$15</c:f>
              <c:numCache>
                <c:formatCode>#,##0</c:formatCode>
                <c:ptCount val="12"/>
                <c:pt idx="0">
                  <c:v>51356</c:v>
                </c:pt>
                <c:pt idx="1">
                  <c:v>74210</c:v>
                </c:pt>
                <c:pt idx="2">
                  <c:v>105610</c:v>
                </c:pt>
                <c:pt idx="3">
                  <c:v>103861</c:v>
                </c:pt>
                <c:pt idx="4">
                  <c:v>76197</c:v>
                </c:pt>
                <c:pt idx="5">
                  <c:v>90366</c:v>
                </c:pt>
                <c:pt idx="6">
                  <c:v>93825</c:v>
                </c:pt>
                <c:pt idx="7">
                  <c:v>101210</c:v>
                </c:pt>
                <c:pt idx="8">
                  <c:v>64586</c:v>
                </c:pt>
                <c:pt idx="9">
                  <c:v>93306</c:v>
                </c:pt>
                <c:pt idx="10">
                  <c:v>77754</c:v>
                </c:pt>
                <c:pt idx="11">
                  <c:v>48139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F-4B9D-BA26-4B702DD4D327}"/>
            </c:ext>
          </c:extLst>
        </c:ser>
        <c:ser>
          <c:idx val="3"/>
          <c:order val="3"/>
          <c:tx>
            <c:strRef>
              <c:f>'Elec Consumption'!$E$3</c:f>
              <c:strCache>
                <c:ptCount val="1"/>
                <c:pt idx="0">
                  <c:v>Electrical Consumption (kWh) 2014-15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Consumption'!$E$4:$E$15</c:f>
              <c:numCache>
                <c:formatCode>#,##0</c:formatCode>
                <c:ptCount val="12"/>
                <c:pt idx="0">
                  <c:v>46813</c:v>
                </c:pt>
                <c:pt idx="1">
                  <c:v>73397</c:v>
                </c:pt>
                <c:pt idx="2">
                  <c:v>104005</c:v>
                </c:pt>
                <c:pt idx="3">
                  <c:v>102621</c:v>
                </c:pt>
                <c:pt idx="4">
                  <c:v>85338</c:v>
                </c:pt>
                <c:pt idx="5">
                  <c:v>92932</c:v>
                </c:pt>
                <c:pt idx="6">
                  <c:v>94378</c:v>
                </c:pt>
                <c:pt idx="7">
                  <c:v>100663</c:v>
                </c:pt>
                <c:pt idx="8">
                  <c:v>63372</c:v>
                </c:pt>
                <c:pt idx="9">
                  <c:v>87361</c:v>
                </c:pt>
                <c:pt idx="10">
                  <c:v>78352</c:v>
                </c:pt>
                <c:pt idx="11">
                  <c:v>54696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F-4B9D-BA26-4B702DD4D327}"/>
            </c:ext>
          </c:extLst>
        </c:ser>
        <c:ser>
          <c:idx val="4"/>
          <c:order val="4"/>
          <c:tx>
            <c:strRef>
              <c:f>'Elec Consumption'!$F$3</c:f>
              <c:strCache>
                <c:ptCount val="1"/>
                <c:pt idx="0">
                  <c:v>Electrical Consumption (kWh) 2015-16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Consumption'!$F$4:$F$15</c:f>
              <c:numCache>
                <c:formatCode>#,##0</c:formatCode>
                <c:ptCount val="12"/>
                <c:pt idx="0">
                  <c:v>51317</c:v>
                </c:pt>
                <c:pt idx="1">
                  <c:v>78944</c:v>
                </c:pt>
                <c:pt idx="2">
                  <c:v>105645</c:v>
                </c:pt>
                <c:pt idx="3">
                  <c:v>102901</c:v>
                </c:pt>
                <c:pt idx="4">
                  <c:v>67334</c:v>
                </c:pt>
                <c:pt idx="5">
                  <c:v>83061</c:v>
                </c:pt>
                <c:pt idx="6">
                  <c:v>89488</c:v>
                </c:pt>
                <c:pt idx="7">
                  <c:v>85006</c:v>
                </c:pt>
                <c:pt idx="8">
                  <c:v>61577</c:v>
                </c:pt>
                <c:pt idx="9">
                  <c:v>81489</c:v>
                </c:pt>
                <c:pt idx="10">
                  <c:v>70468</c:v>
                </c:pt>
                <c:pt idx="11">
                  <c:v>56365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F-4B9D-BA26-4B702DD4D327}"/>
            </c:ext>
          </c:extLst>
        </c:ser>
        <c:ser>
          <c:idx val="5"/>
          <c:order val="5"/>
          <c:tx>
            <c:strRef>
              <c:f>'Elec Consumption'!$G$3</c:f>
              <c:strCache>
                <c:ptCount val="1"/>
                <c:pt idx="0">
                  <c:v>Electrical Consumption (kWh) 2016-17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Consumption'!$G$4:$G$15</c:f>
              <c:numCache>
                <c:formatCode>#,##0</c:formatCode>
                <c:ptCount val="12"/>
                <c:pt idx="0">
                  <c:v>58197</c:v>
                </c:pt>
                <c:pt idx="1">
                  <c:v>73413</c:v>
                </c:pt>
                <c:pt idx="2">
                  <c:v>91299</c:v>
                </c:pt>
                <c:pt idx="3">
                  <c:v>92842</c:v>
                </c:pt>
                <c:pt idx="4">
                  <c:v>68286</c:v>
                </c:pt>
                <c:pt idx="5">
                  <c:v>86901</c:v>
                </c:pt>
                <c:pt idx="6">
                  <c:v>87960</c:v>
                </c:pt>
                <c:pt idx="7">
                  <c:v>92580</c:v>
                </c:pt>
                <c:pt idx="8">
                  <c:v>64814</c:v>
                </c:pt>
                <c:pt idx="9">
                  <c:v>83912</c:v>
                </c:pt>
                <c:pt idx="10">
                  <c:v>74527</c:v>
                </c:pt>
                <c:pt idx="11">
                  <c:v>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2F-4B9D-BA26-4B702DD4D327}"/>
            </c:ext>
          </c:extLst>
        </c:ser>
        <c:ser>
          <c:idx val="6"/>
          <c:order val="6"/>
          <c:tx>
            <c:strRef>
              <c:f>'Elec Consumption'!$H$3</c:f>
              <c:strCache>
                <c:ptCount val="1"/>
                <c:pt idx="0">
                  <c:v>Electrical Consumption (kWh) 2017-18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Consumption'!$H$4:$H$15</c:f>
              <c:numCache>
                <c:formatCode>#,##0</c:formatCode>
                <c:ptCount val="12"/>
                <c:pt idx="0">
                  <c:v>55967</c:v>
                </c:pt>
                <c:pt idx="1">
                  <c:v>75361</c:v>
                </c:pt>
                <c:pt idx="2">
                  <c:v>91350</c:v>
                </c:pt>
                <c:pt idx="3">
                  <c:v>92399</c:v>
                </c:pt>
                <c:pt idx="4">
                  <c:v>66574</c:v>
                </c:pt>
                <c:pt idx="5">
                  <c:v>86195</c:v>
                </c:pt>
                <c:pt idx="6">
                  <c:v>88528</c:v>
                </c:pt>
                <c:pt idx="7">
                  <c:v>88015</c:v>
                </c:pt>
                <c:pt idx="8">
                  <c:v>63297</c:v>
                </c:pt>
                <c:pt idx="9">
                  <c:v>81197</c:v>
                </c:pt>
                <c:pt idx="10">
                  <c:v>69112</c:v>
                </c:pt>
                <c:pt idx="11">
                  <c:v>62377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2F-4B9D-BA26-4B702DD4D327}"/>
            </c:ext>
          </c:extLst>
        </c:ser>
        <c:ser>
          <c:idx val="7"/>
          <c:order val="7"/>
          <c:tx>
            <c:strRef>
              <c:f>'Elec Consumption'!$I$3</c:f>
              <c:strCache>
                <c:ptCount val="1"/>
                <c:pt idx="0">
                  <c:v>Electrical Consumption (kWh) 2018-19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Consumption'!$I$4:$I$15</c:f>
              <c:numCache>
                <c:formatCode>#,##0</c:formatCode>
                <c:ptCount val="12"/>
                <c:pt idx="0">
                  <c:v>56287</c:v>
                </c:pt>
                <c:pt idx="1">
                  <c:v>66093</c:v>
                </c:pt>
                <c:pt idx="2">
                  <c:v>90595</c:v>
                </c:pt>
                <c:pt idx="3">
                  <c:v>91888</c:v>
                </c:pt>
                <c:pt idx="4">
                  <c:v>74629</c:v>
                </c:pt>
                <c:pt idx="5">
                  <c:v>77807</c:v>
                </c:pt>
                <c:pt idx="6">
                  <c:v>82673</c:v>
                </c:pt>
                <c:pt idx="7">
                  <c:v>89756</c:v>
                </c:pt>
                <c:pt idx="8">
                  <c:v>59722</c:v>
                </c:pt>
                <c:pt idx="9">
                  <c:v>76169</c:v>
                </c:pt>
                <c:pt idx="10">
                  <c:v>69766</c:v>
                </c:pt>
                <c:pt idx="11">
                  <c:v>59585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2F-4B9D-BA26-4B702DD4D327}"/>
            </c:ext>
          </c:extLst>
        </c:ser>
        <c:ser>
          <c:idx val="8"/>
          <c:order val="8"/>
          <c:tx>
            <c:strRef>
              <c:f>'Elec Consumption'!$J$3</c:f>
              <c:strCache>
                <c:ptCount val="1"/>
                <c:pt idx="0">
                  <c:v>Electrical Consumption (kWh) 2019-20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Consumption'!$J$4:$J$15</c:f>
              <c:numCache>
                <c:formatCode>#,##0</c:formatCode>
                <c:ptCount val="12"/>
                <c:pt idx="0">
                  <c:v>56934</c:v>
                </c:pt>
                <c:pt idx="1">
                  <c:v>69828</c:v>
                </c:pt>
                <c:pt idx="2">
                  <c:v>88186</c:v>
                </c:pt>
                <c:pt idx="3">
                  <c:v>84547</c:v>
                </c:pt>
                <c:pt idx="4">
                  <c:v>63681</c:v>
                </c:pt>
                <c:pt idx="5">
                  <c:v>76912</c:v>
                </c:pt>
                <c:pt idx="6">
                  <c:v>82058</c:v>
                </c:pt>
                <c:pt idx="7">
                  <c:v>66034</c:v>
                </c:pt>
                <c:pt idx="8">
                  <c:v>40928</c:v>
                </c:pt>
                <c:pt idx="9">
                  <c:v>34842</c:v>
                </c:pt>
                <c:pt idx="10">
                  <c:v>28921</c:v>
                </c:pt>
                <c:pt idx="11">
                  <c:v>28446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2F-4B9D-BA26-4B702DD4D327}"/>
            </c:ext>
          </c:extLst>
        </c:ser>
        <c:ser>
          <c:idx val="9"/>
          <c:order val="9"/>
          <c:tx>
            <c:strRef>
              <c:f>'Elec Consumption'!$K$3</c:f>
              <c:strCache>
                <c:ptCount val="1"/>
                <c:pt idx="0">
                  <c:v>Electrical Consumption (kWh) 2020-21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Consumption'!$K$4:$K$15</c:f>
              <c:numCache>
                <c:formatCode>#,##0</c:formatCode>
                <c:ptCount val="12"/>
                <c:pt idx="0">
                  <c:v>40100</c:v>
                </c:pt>
                <c:pt idx="1">
                  <c:v>55408</c:v>
                </c:pt>
                <c:pt idx="2">
                  <c:v>68088</c:v>
                </c:pt>
                <c:pt idx="3">
                  <c:v>47830</c:v>
                </c:pt>
                <c:pt idx="4">
                  <c:v>33166.944999999949</c:v>
                </c:pt>
                <c:pt idx="5">
                  <c:v>41219.520000000019</c:v>
                </c:pt>
                <c:pt idx="6">
                  <c:v>37337.497999999963</c:v>
                </c:pt>
                <c:pt idx="7">
                  <c:v>31572.584000000032</c:v>
                </c:pt>
                <c:pt idx="8">
                  <c:v>40384.580000000016</c:v>
                </c:pt>
                <c:pt idx="9">
                  <c:v>55756.077999999921</c:v>
                </c:pt>
                <c:pt idx="10">
                  <c:v>48827.046000000031</c:v>
                </c:pt>
                <c:pt idx="11">
                  <c:v>35215.344000000041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2F-4B9D-BA26-4B702DD4D327}"/>
            </c:ext>
          </c:extLst>
        </c:ser>
        <c:ser>
          <c:idx val="10"/>
          <c:order val="10"/>
          <c:tx>
            <c:strRef>
              <c:f>'Elec Consumption'!$L$3</c:f>
              <c:strCache>
                <c:ptCount val="1"/>
                <c:pt idx="0">
                  <c:v>Electrical Consumption (kWh) 2021-22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 Consumption'!$A$4:$A$15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'Elec Consumption'!$L$4:$L$15</c:f>
              <c:numCache>
                <c:formatCode>#,##0</c:formatCode>
                <c:ptCount val="12"/>
                <c:pt idx="0">
                  <c:v>35076.593000000001</c:v>
                </c:pt>
                <c:pt idx="1">
                  <c:v>59898.546000000002</c:v>
                </c:pt>
                <c:pt idx="2">
                  <c:v>77551.513999999894</c:v>
                </c:pt>
                <c:pt idx="3">
                  <c:v>89240.139000000097</c:v>
                </c:pt>
                <c:pt idx="4">
                  <c:v>70534.808000000005</c:v>
                </c:pt>
                <c:pt idx="5">
                  <c:v>70008.457999999999</c:v>
                </c:pt>
                <c:pt idx="6">
                  <c:v>75688.91</c:v>
                </c:pt>
                <c:pt idx="7">
                  <c:v>80652.304999999906</c:v>
                </c:pt>
                <c:pt idx="8">
                  <c:v>40412.140999999901</c:v>
                </c:pt>
                <c:pt idx="9">
                  <c:v>64306.0790000001</c:v>
                </c:pt>
                <c:pt idx="10">
                  <c:v>67143.109000000099</c:v>
                </c:pt>
                <c:pt idx="11">
                  <c:v>34327.499999999898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2F-4B9D-BA26-4B702DD4D327}"/>
            </c:ext>
          </c:extLst>
        </c:ser>
        <c:ser>
          <c:idx val="11"/>
          <c:order val="11"/>
          <c:tx>
            <c:strRef>
              <c:f>'Elec Consumption'!$M$3</c:f>
              <c:strCache>
                <c:ptCount val="1"/>
                <c:pt idx="0">
                  <c:v>Electrical Consumption (kWh) 2022-23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'Elec Consumption'!$M$4:$M$15</c:f>
              <c:numCache>
                <c:formatCode>#,##0</c:formatCode>
                <c:ptCount val="12"/>
                <c:pt idx="0">
                  <c:v>40296</c:v>
                </c:pt>
                <c:pt idx="1">
                  <c:v>53065</c:v>
                </c:pt>
                <c:pt idx="2">
                  <c:v>71402</c:v>
                </c:pt>
                <c:pt idx="3">
                  <c:v>67566</c:v>
                </c:pt>
                <c:pt idx="4">
                  <c:v>42633</c:v>
                </c:pt>
                <c:pt idx="5">
                  <c:v>57434</c:v>
                </c:pt>
                <c:pt idx="6">
                  <c:v>59000.3</c:v>
                </c:pt>
                <c:pt idx="7">
                  <c:v>63140.7</c:v>
                </c:pt>
                <c:pt idx="8">
                  <c:v>42603.199999999997</c:v>
                </c:pt>
                <c:pt idx="9">
                  <c:v>53191.5</c:v>
                </c:pt>
                <c:pt idx="10">
                  <c:v>46718.6</c:v>
                </c:pt>
                <c:pt idx="11">
                  <c:v>56729.67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1-4512-8BE8-88E91727A14B}"/>
            </c:ext>
          </c:extLst>
        </c:ser>
        <c:ser>
          <c:idx val="12"/>
          <c:order val="12"/>
          <c:tx>
            <c:strRef>
              <c:f>'Elec Consumption'!$N$3</c:f>
              <c:strCache>
                <c:ptCount val="1"/>
                <c:pt idx="0">
                  <c:v>Electrical Consumption (kWh) 2023-24</c:v>
                </c:pt>
              </c:strCache>
            </c:strRef>
          </c:tx>
          <c:spPr>
            <a:solidFill>
              <a:srgbClr val="5F46F4"/>
            </a:solidFill>
            <a:ln>
              <a:noFill/>
            </a:ln>
            <a:effectLst/>
          </c:spPr>
          <c:invertIfNegative val="0"/>
          <c:val>
            <c:numRef>
              <c:f>'Elec Consumption'!$N$4:$N$15</c:f>
              <c:numCache>
                <c:formatCode>#,##0</c:formatCode>
                <c:ptCount val="12"/>
                <c:pt idx="0">
                  <c:v>25565.1</c:v>
                </c:pt>
                <c:pt idx="1">
                  <c:v>48642.2</c:v>
                </c:pt>
                <c:pt idx="2">
                  <c:v>65526.73</c:v>
                </c:pt>
                <c:pt idx="3">
                  <c:v>65677.17</c:v>
                </c:pt>
                <c:pt idx="4">
                  <c:v>44519.3</c:v>
                </c:pt>
                <c:pt idx="5">
                  <c:v>59254.1</c:v>
                </c:pt>
                <c:pt idx="6">
                  <c:v>63809.9</c:v>
                </c:pt>
                <c:pt idx="7">
                  <c:v>67282.5</c:v>
                </c:pt>
                <c:pt idx="8">
                  <c:v>44882</c:v>
                </c:pt>
                <c:pt idx="9">
                  <c:v>58738.5</c:v>
                </c:pt>
                <c:pt idx="10">
                  <c:v>51031.5</c:v>
                </c:pt>
                <c:pt idx="11">
                  <c:v>34045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4-41B0-B4BE-3AB99C666E21}"/>
            </c:ext>
          </c:extLst>
        </c:ser>
        <c:ser>
          <c:idx val="13"/>
          <c:order val="13"/>
          <c:tx>
            <c:strRef>
              <c:f>'Elec Consumption'!$O$3</c:f>
              <c:strCache>
                <c:ptCount val="1"/>
                <c:pt idx="0">
                  <c:v>Electrical Consumption (kWh) 2024-25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'Elec Consumption'!$O$4:$O$15</c:f>
              <c:numCache>
                <c:formatCode>#,##0</c:formatCode>
                <c:ptCount val="12"/>
                <c:pt idx="0">
                  <c:v>37877.4</c:v>
                </c:pt>
                <c:pt idx="1">
                  <c:v>51992.7</c:v>
                </c:pt>
                <c:pt idx="2">
                  <c:v>70789.7</c:v>
                </c:pt>
                <c:pt idx="3">
                  <c:v>68214.8</c:v>
                </c:pt>
                <c:pt idx="4">
                  <c:v>51161.9</c:v>
                </c:pt>
                <c:pt idx="5">
                  <c:v>57939.7</c:v>
                </c:pt>
                <c:pt idx="6">
                  <c:v>63808.800000000003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D-4136-A6ED-3D342D6D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96899072"/>
        <c:axId val="696898744"/>
      </c:barChart>
      <c:catAx>
        <c:axId val="69689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98744"/>
        <c:crosses val="autoZero"/>
        <c:auto val="1"/>
        <c:lblAlgn val="ctr"/>
        <c:lblOffset val="100"/>
        <c:noMultiLvlLbl val="0"/>
      </c:catAx>
      <c:valAx>
        <c:axId val="6968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528429458927068"/>
          <c:y val="0.9047416014482339"/>
          <c:w val="0.57605003114248365"/>
          <c:h val="5.88052278013775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471713</xdr:colOff>
      <xdr:row>21</xdr:row>
      <xdr:rowOff>46717</xdr:rowOff>
    </xdr:from>
    <xdr:to>
      <xdr:col>16</xdr:col>
      <xdr:colOff>81643</xdr:colOff>
      <xdr:row>59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FBAC1-5BE3-4E70-B4FA-8A1977F34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169C-890D-470C-9641-57F4D502B0A2}">
  <dimension ref="A1:T29"/>
  <sheetViews>
    <sheetView tabSelected="1" zoomScale="90" zoomScaleNormal="90" workbookViewId="0">
      <pane xSplit="1" ySplit="3" topLeftCell="L5" activePane="bottomRight" state="frozen"/>
      <selection pane="topRight" activeCell="B1" sqref="B1"/>
      <selection pane="bottomLeft" activeCell="A4" sqref="A4"/>
      <selection pane="bottomRight" activeCell="T10" sqref="T10"/>
    </sheetView>
  </sheetViews>
  <sheetFormatPr defaultRowHeight="14.5" x14ac:dyDescent="0.35"/>
  <cols>
    <col min="1" max="1" width="11.453125" style="5" customWidth="1"/>
    <col min="2" max="11" width="22.54296875" customWidth="1"/>
    <col min="12" max="12" width="22.81640625" customWidth="1"/>
    <col min="13" max="16" width="22.54296875" customWidth="1"/>
    <col min="17" max="17" width="15.54296875" customWidth="1"/>
    <col min="18" max="18" width="8.453125" bestFit="1" customWidth="1"/>
    <col min="19" max="19" width="22.54296875" customWidth="1"/>
    <col min="20" max="20" width="15.54296875" customWidth="1"/>
  </cols>
  <sheetData>
    <row r="1" spans="1:20" x14ac:dyDescent="0.35">
      <c r="Q1" s="1"/>
      <c r="T1" s="1"/>
    </row>
    <row r="3" spans="1:20" s="6" customFormat="1" ht="57" customHeight="1" x14ac:dyDescent="0.35">
      <c r="A3" s="6" t="s">
        <v>25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23</v>
      </c>
      <c r="L3" s="6" t="s">
        <v>24</v>
      </c>
      <c r="M3" s="6" t="s">
        <v>26</v>
      </c>
      <c r="N3" s="6" t="s">
        <v>28</v>
      </c>
      <c r="O3" s="6" t="s">
        <v>40</v>
      </c>
      <c r="P3" s="9" t="s">
        <v>27</v>
      </c>
      <c r="Q3" s="6" t="s">
        <v>22</v>
      </c>
      <c r="S3" s="9" t="s">
        <v>43</v>
      </c>
      <c r="T3" s="6" t="s">
        <v>22</v>
      </c>
    </row>
    <row r="4" spans="1:20" x14ac:dyDescent="0.35">
      <c r="A4" s="5" t="s">
        <v>12</v>
      </c>
      <c r="B4" s="2">
        <v>60010</v>
      </c>
      <c r="C4" s="2">
        <v>60245</v>
      </c>
      <c r="D4" s="2">
        <v>51356</v>
      </c>
      <c r="E4" s="2">
        <v>46813</v>
      </c>
      <c r="F4" s="2">
        <v>51317</v>
      </c>
      <c r="G4" s="2">
        <v>58197</v>
      </c>
      <c r="H4" s="2">
        <v>55967</v>
      </c>
      <c r="I4" s="2">
        <v>56287</v>
      </c>
      <c r="J4" s="2">
        <v>56934</v>
      </c>
      <c r="K4" s="2">
        <v>40100</v>
      </c>
      <c r="L4" s="2">
        <v>35076.593000000001</v>
      </c>
      <c r="M4" s="2">
        <v>40296</v>
      </c>
      <c r="N4" s="34">
        <v>25565.1</v>
      </c>
      <c r="O4" s="10">
        <v>37877.4</v>
      </c>
      <c r="P4" s="16">
        <f>N4-O4</f>
        <v>-12312.300000000003</v>
      </c>
      <c r="Q4" s="17">
        <f>P4/N4</f>
        <v>-0.48160578288369704</v>
      </c>
      <c r="S4" s="13">
        <f>L4-O4</f>
        <v>-2800.8070000000007</v>
      </c>
      <c r="T4" s="14">
        <f>S4/L4</f>
        <v>-7.9848319362145592E-2</v>
      </c>
    </row>
    <row r="5" spans="1:20" x14ac:dyDescent="0.35">
      <c r="A5" s="5" t="s">
        <v>13</v>
      </c>
      <c r="B5" s="2">
        <v>79337</v>
      </c>
      <c r="C5" s="2">
        <v>86933</v>
      </c>
      <c r="D5" s="2">
        <v>74210</v>
      </c>
      <c r="E5" s="2">
        <v>73397</v>
      </c>
      <c r="F5" s="2">
        <v>78944</v>
      </c>
      <c r="G5" s="2">
        <v>73413</v>
      </c>
      <c r="H5" s="2">
        <v>75361</v>
      </c>
      <c r="I5" s="2">
        <v>66093</v>
      </c>
      <c r="J5" s="2">
        <v>69828</v>
      </c>
      <c r="K5" s="2">
        <v>55408</v>
      </c>
      <c r="L5" s="2">
        <v>59898.546000000002</v>
      </c>
      <c r="M5" s="2">
        <v>53065</v>
      </c>
      <c r="N5" s="35">
        <v>48642.2</v>
      </c>
      <c r="O5" s="16">
        <v>51992.7</v>
      </c>
      <c r="P5" s="16">
        <f t="shared" ref="P5:P10" si="0">N5-O5</f>
        <v>-3350.5</v>
      </c>
      <c r="Q5" s="17">
        <f t="shared" ref="Q5:Q15" si="1">P5/N5</f>
        <v>-6.8880519384402844E-2</v>
      </c>
      <c r="S5" s="13">
        <f t="shared" ref="S5:S10" si="2">L5-O5</f>
        <v>7905.846000000005</v>
      </c>
      <c r="T5" s="14">
        <f t="shared" ref="T5:T10" si="3">S5/L5</f>
        <v>0.13198727728716494</v>
      </c>
    </row>
    <row r="6" spans="1:20" x14ac:dyDescent="0.35">
      <c r="A6" s="5" t="s">
        <v>14</v>
      </c>
      <c r="B6" s="2">
        <v>100668</v>
      </c>
      <c r="C6" s="2">
        <v>105259</v>
      </c>
      <c r="D6" s="2">
        <v>105610</v>
      </c>
      <c r="E6" s="2">
        <v>104005</v>
      </c>
      <c r="F6" s="2">
        <v>105645</v>
      </c>
      <c r="G6" s="2">
        <v>91299</v>
      </c>
      <c r="H6" s="2">
        <v>91350</v>
      </c>
      <c r="I6" s="2">
        <v>90595</v>
      </c>
      <c r="J6" s="2">
        <v>88186</v>
      </c>
      <c r="K6" s="2">
        <v>68088</v>
      </c>
      <c r="L6" s="2">
        <v>77551.513999999894</v>
      </c>
      <c r="M6" s="2">
        <v>71402</v>
      </c>
      <c r="N6" s="35">
        <v>65526.73</v>
      </c>
      <c r="O6" s="16">
        <v>70789.7</v>
      </c>
      <c r="P6" s="16">
        <f t="shared" si="0"/>
        <v>-5262.9699999999939</v>
      </c>
      <c r="Q6" s="17">
        <f t="shared" si="1"/>
        <v>-8.0317909958271899E-2</v>
      </c>
      <c r="S6" s="13">
        <f t="shared" si="2"/>
        <v>6761.8139999998966</v>
      </c>
      <c r="T6" s="14">
        <f t="shared" si="3"/>
        <v>8.7191257155855212E-2</v>
      </c>
    </row>
    <row r="7" spans="1:20" x14ac:dyDescent="0.35">
      <c r="A7" s="5" t="s">
        <v>15</v>
      </c>
      <c r="B7" s="2">
        <v>100896</v>
      </c>
      <c r="C7" s="2">
        <v>99057</v>
      </c>
      <c r="D7" s="2">
        <v>103861</v>
      </c>
      <c r="E7" s="2">
        <v>102621</v>
      </c>
      <c r="F7" s="2">
        <v>102901</v>
      </c>
      <c r="G7" s="2">
        <v>92842</v>
      </c>
      <c r="H7" s="2">
        <v>92399</v>
      </c>
      <c r="I7" s="2">
        <v>91888</v>
      </c>
      <c r="J7" s="2">
        <v>84547</v>
      </c>
      <c r="K7" s="2">
        <v>47830</v>
      </c>
      <c r="L7" s="2">
        <v>89240.139000000097</v>
      </c>
      <c r="M7" s="2">
        <v>67566</v>
      </c>
      <c r="N7" s="35">
        <v>65677.17</v>
      </c>
      <c r="O7" s="16">
        <v>68214.8</v>
      </c>
      <c r="P7" s="16">
        <f t="shared" si="0"/>
        <v>-2537.6300000000047</v>
      </c>
      <c r="Q7" s="17">
        <f t="shared" si="1"/>
        <v>-3.8637931567392515E-2</v>
      </c>
      <c r="S7" s="13">
        <f t="shared" si="2"/>
        <v>21025.339000000095</v>
      </c>
      <c r="T7" s="14">
        <f t="shared" si="3"/>
        <v>0.23560405928995776</v>
      </c>
    </row>
    <row r="8" spans="1:20" x14ac:dyDescent="0.35">
      <c r="A8" s="5" t="s">
        <v>16</v>
      </c>
      <c r="B8" s="2">
        <v>72642</v>
      </c>
      <c r="C8" s="2">
        <v>67482</v>
      </c>
      <c r="D8" s="2">
        <v>76197</v>
      </c>
      <c r="E8" s="2">
        <v>85338</v>
      </c>
      <c r="F8" s="2">
        <v>67334</v>
      </c>
      <c r="G8" s="2">
        <v>68286</v>
      </c>
      <c r="H8" s="2">
        <v>66574</v>
      </c>
      <c r="I8" s="2">
        <v>74629</v>
      </c>
      <c r="J8" s="2">
        <v>63681</v>
      </c>
      <c r="K8" s="2">
        <v>33166.944999999949</v>
      </c>
      <c r="L8" s="2">
        <v>70534.808000000005</v>
      </c>
      <c r="M8" s="2">
        <v>42633</v>
      </c>
      <c r="N8" s="35">
        <v>44519.3</v>
      </c>
      <c r="O8" s="16">
        <v>51161.9</v>
      </c>
      <c r="P8" s="16">
        <f t="shared" si="0"/>
        <v>-6642.5999999999985</v>
      </c>
      <c r="Q8" s="17">
        <f t="shared" si="1"/>
        <v>-0.14920719777714381</v>
      </c>
      <c r="S8" s="13">
        <f t="shared" si="2"/>
        <v>19372.908000000003</v>
      </c>
      <c r="T8" s="14">
        <f t="shared" si="3"/>
        <v>0.27465741453496267</v>
      </c>
    </row>
    <row r="9" spans="1:20" x14ac:dyDescent="0.35">
      <c r="A9" s="5" t="s">
        <v>17</v>
      </c>
      <c r="B9" s="2">
        <v>94365</v>
      </c>
      <c r="C9" s="2">
        <v>104322</v>
      </c>
      <c r="D9" s="2">
        <v>90366</v>
      </c>
      <c r="E9" s="2">
        <v>92932</v>
      </c>
      <c r="F9" s="2">
        <v>83061</v>
      </c>
      <c r="G9" s="2">
        <v>86901</v>
      </c>
      <c r="H9" s="2">
        <v>86195</v>
      </c>
      <c r="I9" s="2">
        <v>77807</v>
      </c>
      <c r="J9" s="2">
        <v>76912</v>
      </c>
      <c r="K9" s="2">
        <v>41219.520000000019</v>
      </c>
      <c r="L9" s="2">
        <v>70008.457999999999</v>
      </c>
      <c r="M9" s="2">
        <v>57434</v>
      </c>
      <c r="N9" s="34">
        <v>59254.1</v>
      </c>
      <c r="O9" s="10">
        <v>57939.7</v>
      </c>
      <c r="P9" s="16">
        <f t="shared" si="0"/>
        <v>1314.4000000000015</v>
      </c>
      <c r="Q9" s="17">
        <f t="shared" si="1"/>
        <v>2.2182431257921419E-2</v>
      </c>
      <c r="S9" s="13">
        <f t="shared" si="2"/>
        <v>12068.758000000002</v>
      </c>
      <c r="T9" s="14">
        <f t="shared" si="3"/>
        <v>0.17238999893412882</v>
      </c>
    </row>
    <row r="10" spans="1:20" x14ac:dyDescent="0.35">
      <c r="A10" s="5" t="s">
        <v>18</v>
      </c>
      <c r="B10" s="2">
        <v>95487</v>
      </c>
      <c r="C10" s="2">
        <v>104646</v>
      </c>
      <c r="D10" s="2">
        <v>93825</v>
      </c>
      <c r="E10" s="2">
        <v>94378</v>
      </c>
      <c r="F10" s="2">
        <v>89488</v>
      </c>
      <c r="G10" s="2">
        <v>87960</v>
      </c>
      <c r="H10" s="2">
        <v>88528</v>
      </c>
      <c r="I10" s="2">
        <v>82673</v>
      </c>
      <c r="J10" s="2">
        <v>82058</v>
      </c>
      <c r="K10" s="2">
        <v>37337.497999999963</v>
      </c>
      <c r="L10" s="2">
        <v>75688.91</v>
      </c>
      <c r="M10" s="2">
        <v>59000.3</v>
      </c>
      <c r="N10" s="34">
        <v>63809.9</v>
      </c>
      <c r="O10" s="10">
        <v>63808.800000000003</v>
      </c>
      <c r="P10" s="16">
        <f t="shared" si="0"/>
        <v>1.0999999999985448</v>
      </c>
      <c r="Q10" s="17">
        <f t="shared" si="1"/>
        <v>1.7238704338959078E-5</v>
      </c>
      <c r="S10" s="13">
        <f>L10-O10</f>
        <v>11880.11</v>
      </c>
      <c r="T10" s="14">
        <f t="shared" si="3"/>
        <v>0.15695971840524589</v>
      </c>
    </row>
    <row r="11" spans="1:20" x14ac:dyDescent="0.35">
      <c r="A11" s="5" t="s">
        <v>19</v>
      </c>
      <c r="B11" s="2">
        <v>91248</v>
      </c>
      <c r="C11" s="2">
        <v>103034</v>
      </c>
      <c r="D11" s="2">
        <v>101210</v>
      </c>
      <c r="E11" s="2">
        <v>100663</v>
      </c>
      <c r="F11" s="2">
        <v>85006</v>
      </c>
      <c r="G11" s="2">
        <v>92580</v>
      </c>
      <c r="H11" s="2">
        <v>88015</v>
      </c>
      <c r="I11" s="2">
        <v>89756</v>
      </c>
      <c r="J11" s="2">
        <v>66034</v>
      </c>
      <c r="K11" s="2">
        <v>31572.584000000032</v>
      </c>
      <c r="L11" s="2">
        <v>80652.304999999906</v>
      </c>
      <c r="M11" s="2">
        <v>63140.7</v>
      </c>
      <c r="N11" s="34">
        <v>67282.5</v>
      </c>
      <c r="O11" s="10"/>
      <c r="P11" s="16"/>
      <c r="Q11" s="17">
        <f t="shared" si="1"/>
        <v>0</v>
      </c>
      <c r="S11" s="13"/>
      <c r="T11" s="14"/>
    </row>
    <row r="12" spans="1:20" x14ac:dyDescent="0.35">
      <c r="A12" s="5" t="s">
        <v>20</v>
      </c>
      <c r="B12" s="2">
        <v>68769</v>
      </c>
      <c r="C12" s="2">
        <v>80671</v>
      </c>
      <c r="D12" s="2">
        <v>64586</v>
      </c>
      <c r="E12" s="2">
        <v>63372</v>
      </c>
      <c r="F12" s="2">
        <v>61577</v>
      </c>
      <c r="G12" s="2">
        <v>64814</v>
      </c>
      <c r="H12" s="2">
        <v>63297</v>
      </c>
      <c r="I12" s="2">
        <v>59722</v>
      </c>
      <c r="J12" s="2">
        <v>40928</v>
      </c>
      <c r="K12" s="2">
        <v>40384.580000000016</v>
      </c>
      <c r="L12" s="2">
        <v>40412.140999999901</v>
      </c>
      <c r="M12" s="2">
        <v>42603.199999999997</v>
      </c>
      <c r="N12" s="34">
        <v>44882</v>
      </c>
      <c r="O12" s="10"/>
      <c r="P12" s="16"/>
      <c r="Q12" s="17">
        <f t="shared" si="1"/>
        <v>0</v>
      </c>
      <c r="S12" s="13"/>
      <c r="T12" s="14"/>
    </row>
    <row r="13" spans="1:20" x14ac:dyDescent="0.35">
      <c r="A13" s="5" t="s">
        <v>9</v>
      </c>
      <c r="B13" s="2">
        <v>94440</v>
      </c>
      <c r="C13" s="2">
        <v>101352</v>
      </c>
      <c r="D13" s="2">
        <v>93306</v>
      </c>
      <c r="E13" s="2">
        <v>87361</v>
      </c>
      <c r="F13" s="2">
        <v>81489</v>
      </c>
      <c r="G13" s="2">
        <v>83912</v>
      </c>
      <c r="H13" s="2">
        <v>81197</v>
      </c>
      <c r="I13" s="2">
        <v>76169</v>
      </c>
      <c r="J13" s="2">
        <v>34842</v>
      </c>
      <c r="K13" s="2">
        <v>55756.077999999921</v>
      </c>
      <c r="L13" s="2">
        <v>64306.0790000001</v>
      </c>
      <c r="M13" s="2">
        <v>53191.5</v>
      </c>
      <c r="N13" s="34">
        <v>58738.5</v>
      </c>
      <c r="O13" s="10"/>
      <c r="P13" s="16"/>
      <c r="Q13" s="17">
        <f t="shared" si="1"/>
        <v>0</v>
      </c>
      <c r="S13" s="13"/>
      <c r="T13" s="14"/>
    </row>
    <row r="14" spans="1:20" x14ac:dyDescent="0.35">
      <c r="A14" s="5" t="s">
        <v>10</v>
      </c>
      <c r="B14" s="2">
        <v>69103</v>
      </c>
      <c r="C14" s="2">
        <v>70366</v>
      </c>
      <c r="D14" s="2">
        <v>77754</v>
      </c>
      <c r="E14" s="2">
        <v>78352</v>
      </c>
      <c r="F14" s="2">
        <v>70468</v>
      </c>
      <c r="G14" s="2">
        <v>74527</v>
      </c>
      <c r="H14" s="2">
        <v>69112</v>
      </c>
      <c r="I14" s="2">
        <v>69766</v>
      </c>
      <c r="J14" s="2">
        <v>28921</v>
      </c>
      <c r="K14" s="2">
        <v>48827.046000000031</v>
      </c>
      <c r="L14" s="2">
        <v>67143.109000000099</v>
      </c>
      <c r="M14" s="2">
        <v>46718.6</v>
      </c>
      <c r="N14" s="34">
        <v>51031.5</v>
      </c>
      <c r="O14" s="10"/>
      <c r="P14" s="16"/>
      <c r="Q14" s="17">
        <f t="shared" si="1"/>
        <v>0</v>
      </c>
      <c r="S14" s="13"/>
      <c r="T14" s="14"/>
    </row>
    <row r="15" spans="1:20" x14ac:dyDescent="0.35">
      <c r="A15" s="5" t="s">
        <v>11</v>
      </c>
      <c r="B15" s="2">
        <v>56084</v>
      </c>
      <c r="C15" s="2">
        <v>51360</v>
      </c>
      <c r="D15" s="2">
        <v>48139</v>
      </c>
      <c r="E15" s="2">
        <v>54696</v>
      </c>
      <c r="F15" s="2">
        <v>56365</v>
      </c>
      <c r="G15" s="2">
        <v>59918</v>
      </c>
      <c r="H15" s="2">
        <v>62377</v>
      </c>
      <c r="I15" s="2">
        <v>59585</v>
      </c>
      <c r="J15" s="2">
        <v>28446</v>
      </c>
      <c r="K15" s="2">
        <v>35215.344000000041</v>
      </c>
      <c r="L15" s="2">
        <v>34327.499999999898</v>
      </c>
      <c r="M15" s="2">
        <v>56729.67</v>
      </c>
      <c r="N15" s="34">
        <v>34045</v>
      </c>
      <c r="O15" s="10"/>
      <c r="P15" s="16"/>
      <c r="Q15" s="17">
        <f t="shared" si="1"/>
        <v>0</v>
      </c>
      <c r="S15" s="13"/>
      <c r="T15" s="14"/>
    </row>
    <row r="16" spans="1:20" s="3" customFormat="1" ht="15" thickBot="1" x14ac:dyDescent="0.4">
      <c r="A16" s="5" t="s">
        <v>21</v>
      </c>
      <c r="B16" s="12">
        <f>SUM(B4:B15)</f>
        <v>983049</v>
      </c>
      <c r="C16" s="12">
        <f t="shared" ref="C16:N16" si="4">SUM(C4:C15)</f>
        <v>1034727</v>
      </c>
      <c r="D16" s="12">
        <f t="shared" si="4"/>
        <v>980420</v>
      </c>
      <c r="E16" s="12">
        <f t="shared" si="4"/>
        <v>983928</v>
      </c>
      <c r="F16" s="12">
        <f t="shared" si="4"/>
        <v>933595</v>
      </c>
      <c r="G16" s="12">
        <f t="shared" si="4"/>
        <v>934649</v>
      </c>
      <c r="H16" s="12">
        <f t="shared" si="4"/>
        <v>920372</v>
      </c>
      <c r="I16" s="12">
        <f t="shared" si="4"/>
        <v>894970</v>
      </c>
      <c r="J16" s="12">
        <f t="shared" si="4"/>
        <v>721317</v>
      </c>
      <c r="K16" s="12">
        <f t="shared" si="4"/>
        <v>534905.59499999997</v>
      </c>
      <c r="L16" s="12">
        <f t="shared" si="4"/>
        <v>764840.10199999996</v>
      </c>
      <c r="M16" s="12">
        <f t="shared" si="4"/>
        <v>653779.97</v>
      </c>
      <c r="N16" s="12">
        <f t="shared" si="4"/>
        <v>628974</v>
      </c>
      <c r="O16" s="4"/>
      <c r="P16" s="4"/>
      <c r="Q16" s="4"/>
      <c r="S16" s="4"/>
      <c r="T16" s="4"/>
    </row>
    <row r="17" spans="1:20" ht="15" thickTop="1" x14ac:dyDescent="0.35"/>
    <row r="18" spans="1:20" ht="15" thickBot="1" x14ac:dyDescent="0.4">
      <c r="A18" s="5" t="s">
        <v>39</v>
      </c>
      <c r="K18" s="11" t="s">
        <v>42</v>
      </c>
      <c r="L18" s="12">
        <f>SUM(L4:L10)</f>
        <v>477998.96799999999</v>
      </c>
      <c r="M18" s="12">
        <f>SUM(M4:M10)</f>
        <v>391396.3</v>
      </c>
      <c r="N18" s="12">
        <f>SUM(N4:N10)</f>
        <v>372994.5</v>
      </c>
      <c r="O18" s="12">
        <f>SUM(O4:O15)</f>
        <v>401785</v>
      </c>
      <c r="P18" s="32">
        <f>SUM(P4:P15)</f>
        <v>-28790.5</v>
      </c>
      <c r="Q18" s="33">
        <f>P18/N18</f>
        <v>-7.7187465230720564E-2</v>
      </c>
      <c r="S18" s="12">
        <f>SUM(S4:S10)</f>
        <v>76213.967999999993</v>
      </c>
      <c r="T18" s="8">
        <f>S18/L18</f>
        <v>0.15944379193722441</v>
      </c>
    </row>
    <row r="19" spans="1:20" ht="15" thickTop="1" x14ac:dyDescent="0.35"/>
    <row r="20" spans="1:20" x14ac:dyDescent="0.35">
      <c r="K20" s="30" t="s">
        <v>41</v>
      </c>
      <c r="L20" s="29">
        <f>1-(L16/K16)</f>
        <v>-0.42985997744144</v>
      </c>
      <c r="M20" s="31">
        <f>1-(M16/L16)</f>
        <v>0.14520699386654279</v>
      </c>
      <c r="N20" s="31">
        <f>1-(N16/M16)</f>
        <v>3.7942382970221566E-2</v>
      </c>
    </row>
    <row r="23" spans="1:20" x14ac:dyDescent="0.35">
      <c r="S23" s="4"/>
    </row>
    <row r="24" spans="1:20" x14ac:dyDescent="0.35">
      <c r="R24" s="2"/>
      <c r="S24" s="15"/>
    </row>
    <row r="25" spans="1:20" x14ac:dyDescent="0.35">
      <c r="S25" s="28"/>
      <c r="T25" s="3"/>
    </row>
    <row r="29" spans="1:20" x14ac:dyDescent="0.35">
      <c r="S29" s="28"/>
      <c r="T29" s="3"/>
    </row>
  </sheetData>
  <pageMargins left="0.7" right="0.7" top="0.75" bottom="0.75" header="0.3" footer="0.3"/>
  <pageSetup paperSize="9" orientation="portrait" r:id="rId1"/>
  <ignoredErrors>
    <ignoredError sqref="L18:N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6DFE-6149-434B-BBF4-008279BFD179}">
  <dimension ref="A1:O25"/>
  <sheetViews>
    <sheetView zoomScale="80" zoomScaleNormal="80" workbookViewId="0">
      <selection activeCell="E15" sqref="E15"/>
    </sheetView>
  </sheetViews>
  <sheetFormatPr defaultRowHeight="14.5" x14ac:dyDescent="0.35"/>
  <cols>
    <col min="1" max="1" width="18.54296875" style="5" customWidth="1"/>
    <col min="2" max="5" width="19.7265625" customWidth="1"/>
    <col min="6" max="6" width="19.81640625" customWidth="1"/>
    <col min="7" max="7" width="15.54296875" customWidth="1"/>
    <col min="8" max="8" width="8.453125" bestFit="1" customWidth="1"/>
    <col min="10" max="13" width="19.7265625" customWidth="1"/>
    <col min="14" max="14" width="19.81640625" customWidth="1"/>
    <col min="15" max="15" width="15.54296875" customWidth="1"/>
  </cols>
  <sheetData>
    <row r="1" spans="1:15" x14ac:dyDescent="0.35">
      <c r="G1" s="1"/>
      <c r="O1" s="1"/>
    </row>
    <row r="3" spans="1:15" s="6" customFormat="1" ht="57" customHeight="1" x14ac:dyDescent="0.35">
      <c r="A3" s="6" t="s">
        <v>25</v>
      </c>
      <c r="B3" s="6" t="s">
        <v>29</v>
      </c>
      <c r="C3" s="6" t="s">
        <v>30</v>
      </c>
      <c r="D3" s="6" t="s">
        <v>31</v>
      </c>
      <c r="E3" s="6" t="s">
        <v>44</v>
      </c>
      <c r="F3" s="9" t="s">
        <v>27</v>
      </c>
      <c r="G3" s="6" t="s">
        <v>22</v>
      </c>
      <c r="J3" s="6" t="s">
        <v>32</v>
      </c>
      <c r="K3" s="6" t="s">
        <v>33</v>
      </c>
      <c r="L3" s="6" t="s">
        <v>34</v>
      </c>
      <c r="M3" s="6" t="s">
        <v>45</v>
      </c>
      <c r="N3" s="9" t="s">
        <v>35</v>
      </c>
      <c r="O3" s="6" t="s">
        <v>22</v>
      </c>
    </row>
    <row r="4" spans="1:15" x14ac:dyDescent="0.35">
      <c r="A4" s="5" t="s">
        <v>12</v>
      </c>
      <c r="B4" s="2">
        <v>9575.39</v>
      </c>
      <c r="C4" s="2">
        <v>10025.44</v>
      </c>
      <c r="D4" s="34">
        <v>4364.37</v>
      </c>
      <c r="E4" s="10">
        <v>7435.33</v>
      </c>
      <c r="F4" s="10">
        <f>D4-E4</f>
        <v>-3070.96</v>
      </c>
      <c r="G4" s="17">
        <f>F4/D4</f>
        <v>-0.70364336662565274</v>
      </c>
      <c r="J4" s="18">
        <v>14.226100000000001</v>
      </c>
      <c r="K4" s="18">
        <v>27.032</v>
      </c>
      <c r="L4" s="20">
        <v>17.073</v>
      </c>
      <c r="M4" s="21">
        <v>19.63</v>
      </c>
      <c r="N4" s="19">
        <f>L4-M4</f>
        <v>-2.5569999999999986</v>
      </c>
      <c r="O4" s="17">
        <f>N4/K4</f>
        <v>-9.4591595146492999E-2</v>
      </c>
    </row>
    <row r="5" spans="1:15" x14ac:dyDescent="0.35">
      <c r="A5" s="5" t="s">
        <v>13</v>
      </c>
      <c r="B5" s="2">
        <v>13964.74</v>
      </c>
      <c r="C5" s="2">
        <v>11476.7</v>
      </c>
      <c r="D5" s="35">
        <v>8186</v>
      </c>
      <c r="E5" s="16">
        <v>10282.6</v>
      </c>
      <c r="F5" s="10">
        <f t="shared" ref="F5:F15" si="0">D5-E5</f>
        <v>-2096.6000000000004</v>
      </c>
      <c r="G5" s="17">
        <f t="shared" ref="G5:G15" si="1">F5/D5</f>
        <v>-0.25612020522843887</v>
      </c>
      <c r="J5" s="18">
        <v>21.4389</v>
      </c>
      <c r="K5" s="18">
        <v>22.8</v>
      </c>
      <c r="L5" s="21">
        <v>16.829000000000001</v>
      </c>
      <c r="M5" s="21">
        <v>19.777000000000001</v>
      </c>
      <c r="N5" s="19">
        <f t="shared" ref="N5:N15" si="2">L5-M5</f>
        <v>-2.9480000000000004</v>
      </c>
      <c r="O5" s="17">
        <f t="shared" ref="O5:O15" si="3">N5/K5</f>
        <v>-0.12929824561403511</v>
      </c>
    </row>
    <row r="6" spans="1:15" x14ac:dyDescent="0.35">
      <c r="A6" s="5" t="s">
        <v>14</v>
      </c>
      <c r="B6" s="2">
        <v>10370.64</v>
      </c>
      <c r="C6" s="2">
        <v>11340.08</v>
      </c>
      <c r="D6" s="35">
        <v>14438.81</v>
      </c>
      <c r="E6" s="16">
        <v>16891.150000000001</v>
      </c>
      <c r="F6" s="10">
        <f t="shared" si="0"/>
        <v>-2452.340000000002</v>
      </c>
      <c r="G6" s="17">
        <f t="shared" si="1"/>
        <v>-0.16984363669859234</v>
      </c>
      <c r="J6" s="18">
        <f>15.4076</f>
        <v>15.4076</v>
      </c>
      <c r="K6" s="18">
        <v>15.882</v>
      </c>
      <c r="L6" s="21">
        <v>22.035</v>
      </c>
      <c r="M6" s="21">
        <v>23.861000000000001</v>
      </c>
      <c r="N6" s="19">
        <f t="shared" si="2"/>
        <v>-1.8260000000000005</v>
      </c>
      <c r="O6" s="17">
        <f t="shared" si="3"/>
        <v>-0.11497292532426651</v>
      </c>
    </row>
    <row r="7" spans="1:15" x14ac:dyDescent="0.35">
      <c r="A7" s="5" t="s">
        <v>15</v>
      </c>
      <c r="B7" s="2">
        <v>14840.31</v>
      </c>
      <c r="C7" s="2">
        <v>13213.84</v>
      </c>
      <c r="D7" s="35">
        <v>16930.259999999998</v>
      </c>
      <c r="E7" s="16">
        <v>15075.47</v>
      </c>
      <c r="F7" s="10">
        <f t="shared" si="0"/>
        <v>1854.7899999999991</v>
      </c>
      <c r="G7" s="17">
        <f t="shared" si="1"/>
        <v>0.1095547262711854</v>
      </c>
      <c r="J7" s="18">
        <v>22.783100000000001</v>
      </c>
      <c r="K7" s="18">
        <v>19.556999999999999</v>
      </c>
      <c r="L7" s="21">
        <v>25.777999999999999</v>
      </c>
      <c r="M7" s="21">
        <v>22.1</v>
      </c>
      <c r="N7" s="19">
        <f t="shared" si="2"/>
        <v>3.6779999999999973</v>
      </c>
      <c r="O7" s="17">
        <f t="shared" si="3"/>
        <v>0.18806565424144794</v>
      </c>
    </row>
    <row r="8" spans="1:15" x14ac:dyDescent="0.35">
      <c r="A8" s="5" t="s">
        <v>16</v>
      </c>
      <c r="B8" s="2">
        <v>13075.1</v>
      </c>
      <c r="C8" s="2">
        <v>11334.38</v>
      </c>
      <c r="D8" s="35">
        <v>8376.75</v>
      </c>
      <c r="E8" s="16">
        <v>11953.06</v>
      </c>
      <c r="F8" s="10">
        <f t="shared" si="0"/>
        <v>-3576.3099999999995</v>
      </c>
      <c r="G8" s="17">
        <f t="shared" si="1"/>
        <v>-0.42693287969677973</v>
      </c>
      <c r="J8" s="18">
        <v>19.425599999999999</v>
      </c>
      <c r="K8" s="18">
        <v>26.585999999999999</v>
      </c>
      <c r="L8" s="21">
        <v>18.815999999999999</v>
      </c>
      <c r="M8" s="21">
        <v>23.928999999999998</v>
      </c>
      <c r="N8" s="19">
        <f t="shared" si="2"/>
        <v>-5.1129999999999995</v>
      </c>
      <c r="O8" s="17">
        <f t="shared" si="3"/>
        <v>-0.19231926577898142</v>
      </c>
    </row>
    <row r="9" spans="1:15" x14ac:dyDescent="0.35">
      <c r="A9" s="5" t="s">
        <v>17</v>
      </c>
      <c r="B9" s="2">
        <v>10781.83</v>
      </c>
      <c r="C9" s="2">
        <v>9335.35</v>
      </c>
      <c r="D9" s="35">
        <v>12632.97</v>
      </c>
      <c r="E9" s="16">
        <v>13806.45</v>
      </c>
      <c r="F9" s="10">
        <f t="shared" si="0"/>
        <v>-1173.4800000000014</v>
      </c>
      <c r="G9" s="17">
        <f t="shared" si="1"/>
        <v>-9.2890270458965821E-2</v>
      </c>
      <c r="J9" s="18">
        <v>16.0185</v>
      </c>
      <c r="K9" s="18">
        <v>16.254000000000001</v>
      </c>
      <c r="L9" s="21">
        <v>21.32</v>
      </c>
      <c r="M9" s="21">
        <v>23.829000000000001</v>
      </c>
      <c r="N9" s="19">
        <f t="shared" si="2"/>
        <v>-2.5090000000000003</v>
      </c>
      <c r="O9" s="17">
        <f t="shared" ref="O9" si="4">N9/K9</f>
        <v>-0.15436200319921251</v>
      </c>
    </row>
    <row r="10" spans="1:15" x14ac:dyDescent="0.35">
      <c r="A10" s="5" t="s">
        <v>18</v>
      </c>
      <c r="B10" s="2">
        <v>13848.86</v>
      </c>
      <c r="C10" s="2">
        <v>9596.99</v>
      </c>
      <c r="D10" s="34">
        <v>13766.35</v>
      </c>
      <c r="E10" s="10">
        <v>16294.85</v>
      </c>
      <c r="F10" s="10">
        <f t="shared" si="0"/>
        <v>-2528.5</v>
      </c>
      <c r="G10" s="17">
        <f t="shared" si="1"/>
        <v>-0.18367250578403135</v>
      </c>
      <c r="J10" s="18">
        <v>18.3385</v>
      </c>
      <c r="K10" s="18">
        <v>16.265999999999998</v>
      </c>
      <c r="L10" s="20">
        <v>21.574000000000002</v>
      </c>
      <c r="M10" s="20">
        <v>25.356999999999999</v>
      </c>
      <c r="N10" s="19">
        <f t="shared" si="2"/>
        <v>-3.7829999999999977</v>
      </c>
      <c r="O10" s="17">
        <f t="shared" si="3"/>
        <v>-0.23257100700848385</v>
      </c>
    </row>
    <row r="11" spans="1:15" x14ac:dyDescent="0.35">
      <c r="A11" s="5" t="s">
        <v>19</v>
      </c>
      <c r="B11" s="2">
        <v>11995.05</v>
      </c>
      <c r="C11" s="2">
        <v>10811.58</v>
      </c>
      <c r="D11" s="34">
        <v>14074.15</v>
      </c>
      <c r="E11" s="10"/>
      <c r="F11" s="10">
        <f t="shared" si="0"/>
        <v>14074.15</v>
      </c>
      <c r="G11" s="17">
        <f>F11/D11</f>
        <v>1</v>
      </c>
      <c r="J11" s="18">
        <v>15.1952</v>
      </c>
      <c r="K11" s="18">
        <v>17.123000000000001</v>
      </c>
      <c r="L11" s="20">
        <v>20.917999999999999</v>
      </c>
      <c r="M11" s="20"/>
      <c r="N11" s="19">
        <f t="shared" si="2"/>
        <v>20.917999999999999</v>
      </c>
      <c r="O11" s="17">
        <f t="shared" si="3"/>
        <v>1.2216317234129532</v>
      </c>
    </row>
    <row r="12" spans="1:15" x14ac:dyDescent="0.35">
      <c r="A12" s="5" t="s">
        <v>20</v>
      </c>
      <c r="B12" s="2">
        <v>2217.08</v>
      </c>
      <c r="C12" s="2">
        <v>6820.77</v>
      </c>
      <c r="D12" s="34">
        <v>11184.15</v>
      </c>
      <c r="E12" s="10"/>
      <c r="F12" s="10">
        <f t="shared" si="0"/>
        <v>11184.15</v>
      </c>
      <c r="G12" s="17">
        <f t="shared" si="1"/>
        <v>1</v>
      </c>
      <c r="J12" s="18">
        <v>4.6078000000000001</v>
      </c>
      <c r="K12" s="18">
        <v>16.010000000000002</v>
      </c>
      <c r="L12" s="20">
        <v>24.919</v>
      </c>
      <c r="M12" s="20"/>
      <c r="N12" s="19">
        <f t="shared" si="2"/>
        <v>24.919</v>
      </c>
      <c r="O12" s="17">
        <f t="shared" si="3"/>
        <v>1.5564647095565272</v>
      </c>
    </row>
    <row r="13" spans="1:15" x14ac:dyDescent="0.35">
      <c r="A13" s="5" t="s">
        <v>9</v>
      </c>
      <c r="B13" s="2">
        <v>5340.99</v>
      </c>
      <c r="C13" s="2">
        <v>8994.15</v>
      </c>
      <c r="D13" s="34">
        <v>12631.71</v>
      </c>
      <c r="E13" s="10"/>
      <c r="F13" s="10">
        <f t="shared" si="0"/>
        <v>12631.71</v>
      </c>
      <c r="G13" s="17">
        <f t="shared" si="1"/>
        <v>1</v>
      </c>
      <c r="J13" s="27" t="s">
        <v>37</v>
      </c>
      <c r="K13" s="18">
        <v>16.908999999999999</v>
      </c>
      <c r="L13" s="20">
        <v>21.504999999999999</v>
      </c>
      <c r="M13" s="20"/>
      <c r="N13" s="19">
        <f t="shared" si="2"/>
        <v>21.504999999999999</v>
      </c>
      <c r="O13" s="17">
        <f t="shared" si="3"/>
        <v>1.2718079129457684</v>
      </c>
    </row>
    <row r="14" spans="1:15" x14ac:dyDescent="0.35">
      <c r="A14" s="5" t="s">
        <v>10</v>
      </c>
      <c r="B14" s="2">
        <v>5168.7</v>
      </c>
      <c r="C14" s="2">
        <v>9047.99</v>
      </c>
      <c r="D14" s="34">
        <v>9679.65</v>
      </c>
      <c r="E14" s="10"/>
      <c r="F14" s="10">
        <f t="shared" si="0"/>
        <v>9679.65</v>
      </c>
      <c r="G14" s="17">
        <f t="shared" si="1"/>
        <v>1</v>
      </c>
      <c r="J14" s="27" t="s">
        <v>37</v>
      </c>
      <c r="K14" s="18">
        <v>19.367000000000001</v>
      </c>
      <c r="L14" s="20">
        <v>18.968</v>
      </c>
      <c r="M14" s="20"/>
      <c r="N14" s="19">
        <f t="shared" si="2"/>
        <v>18.968</v>
      </c>
      <c r="O14" s="17">
        <f t="shared" si="3"/>
        <v>0.9793979449579181</v>
      </c>
    </row>
    <row r="15" spans="1:15" x14ac:dyDescent="0.35">
      <c r="A15" s="5" t="s">
        <v>11</v>
      </c>
      <c r="B15" s="2">
        <v>3256.48</v>
      </c>
      <c r="C15" s="2">
        <v>10430.370000000001</v>
      </c>
      <c r="D15" s="34">
        <v>6503.62</v>
      </c>
      <c r="E15" s="10"/>
      <c r="F15" s="10">
        <f t="shared" si="0"/>
        <v>6503.62</v>
      </c>
      <c r="G15" s="17">
        <f t="shared" si="1"/>
        <v>1</v>
      </c>
      <c r="J15" s="27" t="s">
        <v>37</v>
      </c>
      <c r="K15" s="18">
        <v>18.385999999999999</v>
      </c>
      <c r="L15" s="20">
        <v>19.103000000000002</v>
      </c>
      <c r="M15" s="20"/>
      <c r="N15" s="19">
        <f t="shared" si="2"/>
        <v>19.103000000000002</v>
      </c>
      <c r="O15" s="17">
        <f t="shared" si="3"/>
        <v>1.0389970629827043</v>
      </c>
    </row>
    <row r="16" spans="1:15" s="3" customFormat="1" ht="15" thickBot="1" x14ac:dyDescent="0.4">
      <c r="A16" s="5" t="s">
        <v>21</v>
      </c>
      <c r="B16" s="12">
        <f t="shared" ref="B16:E16" si="5">SUM(B4:B15)</f>
        <v>114435.17</v>
      </c>
      <c r="C16" s="12">
        <f t="shared" si="5"/>
        <v>122427.64</v>
      </c>
      <c r="D16" s="12">
        <f t="shared" si="5"/>
        <v>132768.78999999998</v>
      </c>
      <c r="E16" s="12">
        <f t="shared" si="5"/>
        <v>91738.91</v>
      </c>
      <c r="F16" s="4"/>
      <c r="G16" s="4"/>
      <c r="J16" s="11"/>
      <c r="K16" s="23"/>
      <c r="L16" s="4"/>
      <c r="M16" s="4"/>
      <c r="N16" s="4"/>
      <c r="O16" s="4"/>
    </row>
    <row r="17" spans="1:15" ht="15" thickTop="1" x14ac:dyDescent="0.35"/>
    <row r="18" spans="1:15" ht="15" thickBot="1" x14ac:dyDescent="0.4">
      <c r="A18" s="5" t="s">
        <v>38</v>
      </c>
      <c r="B18" s="12">
        <f>SUM(B4:B15)</f>
        <v>114435.17</v>
      </c>
      <c r="C18" s="12">
        <f>SUM(C4:C15)</f>
        <v>122427.64</v>
      </c>
      <c r="D18" s="12">
        <f>SUM(D4:D15)</f>
        <v>132768.78999999998</v>
      </c>
      <c r="E18" s="12">
        <f>SUM(E4:E15)</f>
        <v>91738.91</v>
      </c>
      <c r="F18" s="12">
        <f>SUM(F4:F15)</f>
        <v>41029.879999999997</v>
      </c>
      <c r="G18" s="8">
        <f t="shared" ref="G18" si="6">F18/C18</f>
        <v>0.33513575855909661</v>
      </c>
      <c r="J18" s="11"/>
      <c r="K18" s="23"/>
      <c r="L18" s="23"/>
      <c r="M18" s="23"/>
      <c r="N18" s="23"/>
      <c r="O18" s="15"/>
    </row>
    <row r="19" spans="1:15" ht="15" thickTop="1" x14ac:dyDescent="0.35"/>
    <row r="20" spans="1:15" s="25" customFormat="1" x14ac:dyDescent="0.35">
      <c r="A20" s="24" t="s">
        <v>36</v>
      </c>
      <c r="B20" s="26">
        <f>(B18/'Elec Consumption'!L16)*100</f>
        <v>14.961973058258915</v>
      </c>
      <c r="C20" s="26">
        <f>(C18/'Elec Consumption'!M16)*100</f>
        <v>18.726122796328557</v>
      </c>
      <c r="D20" s="26">
        <f>(D18/'Elec Consumption'!N16)*100</f>
        <v>21.108788280596652</v>
      </c>
      <c r="E20" s="26">
        <f>(E18/'Elec Consumption'!O18)*100</f>
        <v>22.832835969486169</v>
      </c>
      <c r="F20" s="26">
        <f>C20-D20</f>
        <v>-2.3826654842680952</v>
      </c>
      <c r="G20" s="29">
        <f t="shared" ref="G20" si="7">F20/C20</f>
        <v>-0.12723752322799253</v>
      </c>
    </row>
    <row r="21" spans="1:15" x14ac:dyDescent="0.35">
      <c r="G21" s="2"/>
    </row>
    <row r="22" spans="1:15" x14ac:dyDescent="0.35">
      <c r="B22" s="22"/>
      <c r="C22" s="22"/>
    </row>
    <row r="24" spans="1:15" x14ac:dyDescent="0.35">
      <c r="C24" s="22"/>
    </row>
    <row r="25" spans="1:15" x14ac:dyDescent="0.35">
      <c r="C25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Consumption</vt:lpstr>
      <vt:lpstr>Elec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Smith</dc:creator>
  <cp:lastModifiedBy>Nick Bailey</cp:lastModifiedBy>
  <dcterms:created xsi:type="dcterms:W3CDTF">2022-09-27T15:45:38Z</dcterms:created>
  <dcterms:modified xsi:type="dcterms:W3CDTF">2025-04-09T11:56:50Z</dcterms:modified>
</cp:coreProperties>
</file>