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ocuments\AAACooperUnionAAA\(Masters) Spring 2019\Music and Engineering\HW1\ECE413HW1_simple-master\"/>
    </mc:Choice>
  </mc:AlternateContent>
  <xr:revisionPtr revIDLastSave="0" documentId="13_ncr:1_{A301E3C7-A23B-4011-AA54-1A522E106EB2}" xr6:coauthVersionLast="40" xr6:coauthVersionMax="40" xr10:uidLastSave="{00000000-0000-0000-0000-000000000000}"/>
  <bookViews>
    <workbookView xWindow="-120" yWindow="-120" windowWidth="20730" windowHeight="111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1" l="1"/>
  <c r="M17" i="1"/>
  <c r="M16" i="1"/>
  <c r="M15" i="1"/>
  <c r="M14" i="1"/>
  <c r="M12" i="1"/>
  <c r="M10" i="1"/>
  <c r="M11" i="1"/>
  <c r="M9" i="1"/>
  <c r="M6" i="1"/>
  <c r="M5" i="1"/>
  <c r="M3" i="1"/>
  <c r="M23" i="1"/>
  <c r="M22" i="1"/>
  <c r="M21" i="1"/>
  <c r="J9" i="1"/>
  <c r="J8" i="1"/>
  <c r="J7" i="1"/>
  <c r="J6" i="1"/>
  <c r="J5" i="1"/>
  <c r="J3" i="1"/>
  <c r="J23" i="1"/>
  <c r="J22" i="1"/>
  <c r="J21" i="1"/>
  <c r="J18" i="1"/>
  <c r="J17" i="1"/>
  <c r="J15" i="1"/>
  <c r="J14" i="1"/>
  <c r="J13" i="1"/>
  <c r="J12" i="1"/>
  <c r="E20" i="1"/>
  <c r="I11" i="1"/>
  <c r="N3" i="1"/>
  <c r="K15" i="1"/>
  <c r="O6" i="1"/>
  <c r="L19" i="1"/>
  <c r="B10" i="1"/>
  <c r="F22" i="1"/>
  <c r="C13" i="1"/>
  <c r="C3" i="1"/>
  <c r="C4" i="1"/>
  <c r="C10" i="1"/>
  <c r="C9" i="1"/>
  <c r="C8" i="1"/>
  <c r="C7" i="1"/>
  <c r="C6" i="1"/>
  <c r="C23" i="1"/>
  <c r="C22" i="1"/>
  <c r="C19" i="1"/>
  <c r="C18" i="1"/>
  <c r="C16" i="1"/>
  <c r="C15" i="1"/>
  <c r="C14" i="1"/>
  <c r="F19" i="1"/>
  <c r="F18" i="1"/>
  <c r="F17" i="1"/>
  <c r="F16" i="1"/>
  <c r="F15" i="1"/>
  <c r="F13" i="1"/>
  <c r="F12" i="1"/>
  <c r="F11" i="1"/>
  <c r="F10" i="1"/>
  <c r="F7" i="1"/>
  <c r="F6" i="1"/>
  <c r="F4" i="1"/>
  <c r="F3" i="1"/>
  <c r="F23" i="1"/>
  <c r="B3" i="1"/>
  <c r="B4" i="1"/>
  <c r="B7" i="1"/>
  <c r="B6" i="1"/>
  <c r="B5" i="1"/>
  <c r="B22" i="1"/>
  <c r="B21" i="1"/>
  <c r="B20" i="1"/>
  <c r="B19" i="1"/>
  <c r="B16" i="1"/>
  <c r="B15" i="1"/>
  <c r="B13" i="1"/>
  <c r="B12" i="1"/>
  <c r="B11" i="1"/>
  <c r="L3" i="1"/>
  <c r="L4" i="1"/>
  <c r="L7" i="1"/>
  <c r="L8" i="1"/>
  <c r="L9" i="1"/>
  <c r="L10" i="1"/>
  <c r="L12" i="1"/>
  <c r="L13" i="1"/>
  <c r="L14" i="1"/>
  <c r="L15" i="1"/>
  <c r="L16" i="1"/>
  <c r="L22" i="1"/>
  <c r="L21" i="1"/>
  <c r="L20" i="1"/>
  <c r="O3" i="1"/>
  <c r="O23" i="1"/>
  <c r="O22" i="1"/>
  <c r="O21" i="1"/>
  <c r="O20" i="1"/>
  <c r="O18" i="1"/>
  <c r="O17" i="1"/>
  <c r="O16" i="1"/>
  <c r="O15" i="1"/>
  <c r="O12" i="1"/>
  <c r="O11" i="1"/>
  <c r="O9" i="1"/>
  <c r="O8" i="1"/>
  <c r="O7" i="1"/>
  <c r="K12" i="1"/>
  <c r="K11" i="1"/>
  <c r="K10" i="1"/>
  <c r="K9" i="1"/>
  <c r="K8" i="1"/>
  <c r="K6" i="1"/>
  <c r="K5" i="1"/>
  <c r="K4" i="1"/>
  <c r="K3" i="1"/>
  <c r="K21" i="1"/>
  <c r="K20" i="1"/>
  <c r="K18" i="1"/>
  <c r="K17" i="1"/>
  <c r="K16" i="1"/>
  <c r="N21" i="1"/>
  <c r="N20" i="1"/>
  <c r="N19" i="1"/>
  <c r="N18" i="1"/>
  <c r="N17" i="1"/>
  <c r="N15" i="1"/>
  <c r="N14" i="1"/>
  <c r="N13" i="1"/>
  <c r="N12" i="1"/>
  <c r="N9" i="1"/>
  <c r="N8" i="1"/>
  <c r="N6" i="1"/>
  <c r="N5" i="1"/>
  <c r="N4" i="1"/>
  <c r="I8" i="1"/>
  <c r="I7" i="1"/>
  <c r="I6" i="1"/>
  <c r="I5" i="1"/>
  <c r="I4" i="1"/>
  <c r="I23" i="1"/>
  <c r="I22" i="1"/>
  <c r="I21" i="1"/>
  <c r="I20" i="1"/>
  <c r="I17" i="1"/>
  <c r="I16" i="1"/>
  <c r="I14" i="1"/>
  <c r="I13" i="1"/>
  <c r="I12" i="1"/>
  <c r="E16" i="1"/>
  <c r="E14" i="1"/>
  <c r="E17" i="1"/>
  <c r="E15" i="1"/>
  <c r="E13" i="1"/>
  <c r="E11" i="1"/>
  <c r="E10" i="1"/>
  <c r="E9" i="1"/>
  <c r="E8" i="1"/>
  <c r="E5" i="1"/>
  <c r="E4" i="1"/>
  <c r="E23" i="1"/>
  <c r="E22" i="1"/>
  <c r="E21" i="1"/>
  <c r="D13" i="1"/>
  <c r="D12" i="1"/>
  <c r="D11" i="1"/>
  <c r="D10" i="1"/>
  <c r="D9" i="1"/>
  <c r="D7" i="1"/>
  <c r="D6" i="1"/>
  <c r="D5" i="1"/>
  <c r="D4" i="1"/>
  <c r="D22" i="1"/>
  <c r="D21" i="1"/>
  <c r="D19" i="1"/>
  <c r="D18" i="1"/>
  <c r="D17" i="1"/>
  <c r="R16" i="1"/>
  <c r="D16" i="1"/>
  <c r="G22" i="1"/>
  <c r="G21" i="1"/>
  <c r="G20" i="1"/>
  <c r="G19" i="1"/>
  <c r="G18" i="1"/>
  <c r="G16" i="1"/>
  <c r="G15" i="1"/>
  <c r="G14" i="1"/>
  <c r="G13" i="1"/>
  <c r="G10" i="1"/>
  <c r="G9" i="1"/>
  <c r="G7" i="1"/>
  <c r="G6" i="1"/>
  <c r="G5" i="1"/>
  <c r="R5" i="1"/>
  <c r="R10" i="1"/>
  <c r="R9" i="1"/>
  <c r="R8" i="1"/>
  <c r="R7" i="1"/>
  <c r="R6" i="1"/>
  <c r="R18" i="1"/>
  <c r="R17" i="1"/>
  <c r="R15" i="1"/>
  <c r="R14" i="1"/>
  <c r="R13" i="1"/>
  <c r="R12" i="1"/>
  <c r="R11" i="1"/>
</calcChain>
</file>

<file path=xl/sharedStrings.xml><?xml version="1.0" encoding="utf-8"?>
<sst xmlns="http://schemas.openxmlformats.org/spreadsheetml/2006/main" count="81" uniqueCount="47">
  <si>
    <t>C</t>
  </si>
  <si>
    <t>D</t>
  </si>
  <si>
    <t>E</t>
  </si>
  <si>
    <t>F#</t>
  </si>
  <si>
    <t>G</t>
  </si>
  <si>
    <t>A</t>
  </si>
  <si>
    <t>B</t>
  </si>
  <si>
    <t>C#</t>
  </si>
  <si>
    <t>Db</t>
  </si>
  <si>
    <t>Eb</t>
  </si>
  <si>
    <t>F</t>
  </si>
  <si>
    <t>Gb</t>
  </si>
  <si>
    <t>Ab</t>
  </si>
  <si>
    <t>Bb</t>
  </si>
  <si>
    <t>Cb</t>
  </si>
  <si>
    <t>A#/Bb</t>
  </si>
  <si>
    <t>C#/Db</t>
  </si>
  <si>
    <t>D#/Eb</t>
  </si>
  <si>
    <t>E/Fb</t>
  </si>
  <si>
    <t>E#/F</t>
  </si>
  <si>
    <t>F#/Gb</t>
  </si>
  <si>
    <t>G#/Ab</t>
  </si>
  <si>
    <t>B/Cb</t>
  </si>
  <si>
    <t>Note</t>
  </si>
  <si>
    <t>Just Intonation Major Scales by Key</t>
  </si>
  <si>
    <t>Equal Intonation Major Scale Frequencies (Hz) by Key</t>
  </si>
  <si>
    <t>A4</t>
  </si>
  <si>
    <t>maj tone</t>
  </si>
  <si>
    <t>min tone</t>
  </si>
  <si>
    <t>semitone</t>
  </si>
  <si>
    <t>min third</t>
  </si>
  <si>
    <t>maj third</t>
  </si>
  <si>
    <t>perf four</t>
  </si>
  <si>
    <t>augment4</t>
  </si>
  <si>
    <t>dim5</t>
  </si>
  <si>
    <t>perf 5</t>
  </si>
  <si>
    <t>min6</t>
  </si>
  <si>
    <t>maj6</t>
  </si>
  <si>
    <t>min7</t>
  </si>
  <si>
    <t>maj 7</t>
  </si>
  <si>
    <t>A#</t>
  </si>
  <si>
    <t>B#</t>
  </si>
  <si>
    <t>D#</t>
  </si>
  <si>
    <t>E#</t>
  </si>
  <si>
    <t>Fb</t>
  </si>
  <si>
    <t>harm min sev</t>
  </si>
  <si>
    <t>G#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</si>
</sst>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2" fontId="0" fillId="0" borderId="1" xfId="0" applyNumberFormat="1" applyFont="1" applyBorder="1" applyAlignment="1">
      <alignment horizontal="left" vertical="center" indent="1"/>
    </xf>
    <xf numFmtId="2" fontId="0" fillId="0" borderId="1" xfId="0" applyNumberFormat="1" applyBorder="1" applyAlignment="1">
      <alignment horizontal="left" vertical="center" indent="1"/>
    </xf>
    <xf numFmtId="0" fontId="2" fillId="2" borderId="1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Border="1"/>
    <xf numFmtId="2" fontId="0" fillId="0" borderId="0" xfId="0" applyNumberFormat="1" applyFont="1" applyBorder="1" applyAlignment="1">
      <alignment horizontal="left" vertical="center" indent="1"/>
    </xf>
    <xf numFmtId="2" fontId="0" fillId="0" borderId="0" xfId="0" applyNumberForma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2" fontId="4" fillId="3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left" vertical="center" indent="1"/>
    </xf>
    <xf numFmtId="2" fontId="0" fillId="4" borderId="1" xfId="0" applyNumberFormat="1" applyFill="1" applyBorder="1" applyAlignment="1">
      <alignment horizontal="left" vertical="center" inden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 wrapText="1"/>
    </xf>
    <xf numFmtId="0" fontId="0" fillId="4" borderId="1" xfId="0" applyFill="1" applyBorder="1"/>
    <xf numFmtId="2" fontId="3" fillId="3" borderId="1" xfId="0" applyNumberFormat="1" applyFont="1" applyFill="1" applyBorder="1" applyAlignment="1">
      <alignment horizontal="center" vertical="top"/>
    </xf>
    <xf numFmtId="2" fontId="4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6"/>
  <sheetViews>
    <sheetView tabSelected="1" zoomScaleNormal="100" workbookViewId="0">
      <selection activeCell="S34" sqref="S34"/>
    </sheetView>
  </sheetViews>
  <sheetFormatPr defaultColWidth="8.85546875" defaultRowHeight="15" x14ac:dyDescent="0.25"/>
  <cols>
    <col min="2" max="2" width="9.7109375" bestFit="1" customWidth="1"/>
    <col min="17" max="17" width="14.5703125" customWidth="1"/>
    <col min="19" max="19" width="10.85546875" customWidth="1"/>
  </cols>
  <sheetData>
    <row r="1" spans="1:18" x14ac:dyDescent="0.2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9"/>
    </row>
    <row r="2" spans="1:18" x14ac:dyDescent="0.25">
      <c r="A2" s="4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7"/>
    </row>
    <row r="3" spans="1:18" x14ac:dyDescent="0.25">
      <c r="A3" s="1" t="s">
        <v>12</v>
      </c>
      <c r="B3" s="17">
        <f>B10*R14/2</f>
        <v>211.4384765625</v>
      </c>
      <c r="C3" s="17">
        <f>C13*R12/2</f>
        <v>211.4384765625</v>
      </c>
      <c r="D3" s="2"/>
      <c r="F3" s="17">
        <f>F22*R6/2</f>
        <v>220.2484130859375</v>
      </c>
      <c r="G3" s="2"/>
      <c r="H3" s="17">
        <v>222.75</v>
      </c>
      <c r="I3" s="2"/>
      <c r="J3" s="17">
        <f>J12*R13/2</f>
        <v>206.0173754000914</v>
      </c>
      <c r="K3" s="17">
        <f>K15*R10/2</f>
        <v>208.828125</v>
      </c>
      <c r="L3" s="24">
        <f>L19*R8/2</f>
        <v>211.4384765625</v>
      </c>
      <c r="M3" s="17">
        <f>M21*R7/2</f>
        <v>206.0173754000914</v>
      </c>
      <c r="N3" s="17">
        <f>I11*3/2/2</f>
        <v>208.828125</v>
      </c>
      <c r="O3" s="17">
        <f>O6*R18/2</f>
        <v>220.2484130859375</v>
      </c>
      <c r="P3" s="17">
        <v>222.75</v>
      </c>
      <c r="Q3" s="8"/>
    </row>
    <row r="4" spans="1:18" x14ac:dyDescent="0.25">
      <c r="A4" s="1" t="s">
        <v>5</v>
      </c>
      <c r="B4" s="17">
        <f>B10*R15/2</f>
        <v>220.2484130859375</v>
      </c>
      <c r="C4" s="17">
        <f>C13*R13/2</f>
        <v>223.00151824951172</v>
      </c>
      <c r="D4" s="17">
        <f>D16*R10/2</f>
        <v>220</v>
      </c>
      <c r="E4" s="17">
        <f>E20*R8/2</f>
        <v>222.75</v>
      </c>
      <c r="F4" s="17">
        <f>F22*R7/2</f>
        <v>223.00151824951172</v>
      </c>
      <c r="G4" s="17">
        <v>220</v>
      </c>
      <c r="H4" s="17">
        <v>232.03125</v>
      </c>
      <c r="I4" s="17">
        <f>I11*R14/2</f>
        <v>222.75</v>
      </c>
      <c r="J4" s="2"/>
      <c r="K4" s="17">
        <f>K15*R11/2</f>
        <v>220.2484130859375</v>
      </c>
      <c r="L4" s="24">
        <f>L19*R9/2</f>
        <v>220.2484130859375</v>
      </c>
      <c r="M4" s="2"/>
      <c r="N4" s="17">
        <f>N3*R5</f>
        <v>222.75</v>
      </c>
      <c r="O4" s="2"/>
      <c r="P4" s="17">
        <v>232.03125</v>
      </c>
    </row>
    <row r="5" spans="1:18" x14ac:dyDescent="0.25">
      <c r="A5" s="1" t="s">
        <v>40</v>
      </c>
      <c r="B5" s="17">
        <f>B10*R16/2</f>
        <v>231.26083374023438</v>
      </c>
      <c r="C5" s="2"/>
      <c r="D5" s="17">
        <f>D16*R11/2</f>
        <v>232.03125</v>
      </c>
      <c r="E5" s="17">
        <f>E20*R9/2</f>
        <v>232.03125</v>
      </c>
      <c r="F5" s="2"/>
      <c r="G5" s="17">
        <f>G4*R5</f>
        <v>234.66666666666666</v>
      </c>
      <c r="H5" s="2"/>
      <c r="I5" s="17">
        <f>I11*R15/2</f>
        <v>232.03125</v>
      </c>
      <c r="J5" s="17">
        <f>J12*R14/2</f>
        <v>219.75186709343086</v>
      </c>
      <c r="K5" s="17">
        <f>K15*R12/2</f>
        <v>222.75</v>
      </c>
      <c r="L5" s="13"/>
      <c r="M5" s="17">
        <f>M21*R8/2</f>
        <v>219.75186709343083</v>
      </c>
      <c r="N5" s="17">
        <f>N3*R6</f>
        <v>232.03125</v>
      </c>
      <c r="O5" s="2"/>
      <c r="P5" s="2"/>
      <c r="Q5" t="s">
        <v>29</v>
      </c>
      <c r="R5">
        <f>16/15</f>
        <v>1.0666666666666667</v>
      </c>
    </row>
    <row r="6" spans="1:18" x14ac:dyDescent="0.25">
      <c r="A6" s="1" t="s">
        <v>13</v>
      </c>
      <c r="B6" s="17">
        <f>B10*R17/2</f>
        <v>237.8682861328125</v>
      </c>
      <c r="C6" s="17">
        <f>C13*R14/2</f>
        <v>237.8682861328125</v>
      </c>
      <c r="D6" s="17">
        <f>D16*R12/2</f>
        <v>234.66666666666669</v>
      </c>
      <c r="E6" s="2"/>
      <c r="F6" s="17">
        <f>F22*R8/2</f>
        <v>237.8682861328125</v>
      </c>
      <c r="G6" s="17">
        <f>G4*R6</f>
        <v>244.44444444444446</v>
      </c>
      <c r="H6" s="2"/>
      <c r="I6" s="17">
        <f>I11*R16/2</f>
        <v>243.6328125</v>
      </c>
      <c r="J6" s="17">
        <f>J12*R15/2</f>
        <v>228.90819488899047</v>
      </c>
      <c r="K6" s="17">
        <f>K15*R13/2</f>
        <v>234.931640625</v>
      </c>
      <c r="L6" s="13"/>
      <c r="M6" s="17">
        <f>M21*R9/2</f>
        <v>228.90819488899044</v>
      </c>
      <c r="N6" s="17">
        <f>N3*R7</f>
        <v>234.931640625</v>
      </c>
      <c r="O6" s="17">
        <f>K15*R13/2</f>
        <v>234.931640625</v>
      </c>
      <c r="P6" s="2"/>
      <c r="Q6" t="s">
        <v>28</v>
      </c>
      <c r="R6">
        <f>10/9</f>
        <v>1.1111111111111112</v>
      </c>
    </row>
    <row r="7" spans="1:18" x14ac:dyDescent="0.25">
      <c r="A7" s="1" t="s">
        <v>6</v>
      </c>
      <c r="B7" s="17">
        <f>B10*R18/2</f>
        <v>247.77946472167969</v>
      </c>
      <c r="C7" s="17">
        <f>C13*R15/2</f>
        <v>247.77946472167969</v>
      </c>
      <c r="D7" s="17">
        <f>D16*R13/2</f>
        <v>247.5</v>
      </c>
      <c r="E7" s="2"/>
      <c r="F7" s="17">
        <f>F22*R9/2</f>
        <v>247.77946472167969</v>
      </c>
      <c r="G7" s="17">
        <f>G4*R7</f>
        <v>247.5</v>
      </c>
      <c r="H7" s="17">
        <v>247.5</v>
      </c>
      <c r="I7" s="17">
        <f>I11*R17/2</f>
        <v>250.59375</v>
      </c>
      <c r="J7" s="17">
        <f>J12*R16/2</f>
        <v>240.35360463343997</v>
      </c>
      <c r="K7" s="2"/>
      <c r="L7" s="24">
        <f>L19*R10/2</f>
        <v>234.931640625</v>
      </c>
      <c r="M7" s="2"/>
      <c r="N7" s="2"/>
      <c r="O7" s="17">
        <f>O6*R5</f>
        <v>250.59375</v>
      </c>
      <c r="P7" s="17">
        <v>247.5</v>
      </c>
      <c r="Q7" t="s">
        <v>27</v>
      </c>
      <c r="R7">
        <f>9/8</f>
        <v>1.125</v>
      </c>
    </row>
    <row r="8" spans="1:18" x14ac:dyDescent="0.25">
      <c r="A8" s="1" t="s">
        <v>41</v>
      </c>
      <c r="B8" s="2"/>
      <c r="C8" s="17">
        <f>C13*R16/2</f>
        <v>260.16843795776367</v>
      </c>
      <c r="D8" s="2"/>
      <c r="E8" s="17">
        <f>E20*R10/2</f>
        <v>247.5</v>
      </c>
      <c r="F8" s="2"/>
      <c r="G8" s="2"/>
      <c r="H8" s="17">
        <v>264</v>
      </c>
      <c r="I8" s="17">
        <f>I11*R18/2</f>
        <v>261.03515625</v>
      </c>
      <c r="J8" s="17">
        <f>J12*R17/2</f>
        <v>247.2208504801097</v>
      </c>
      <c r="K8" s="17">
        <f>K15*R14/2</f>
        <v>250.59375</v>
      </c>
      <c r="L8" s="24">
        <f>L19*R11/2</f>
        <v>247.77946472167969</v>
      </c>
      <c r="M8" s="2"/>
      <c r="N8" s="17">
        <f>N3*R8</f>
        <v>250.59375</v>
      </c>
      <c r="O8" s="17">
        <f>O6*R6</f>
        <v>261.03515625</v>
      </c>
      <c r="P8" s="17">
        <v>264</v>
      </c>
      <c r="Q8" t="s">
        <v>30</v>
      </c>
      <c r="R8">
        <f>6/5</f>
        <v>1.2</v>
      </c>
    </row>
    <row r="9" spans="1:18" x14ac:dyDescent="0.25">
      <c r="A9" s="1" t="s">
        <v>14</v>
      </c>
      <c r="B9" s="2"/>
      <c r="C9" s="17">
        <f>C13*R17/2</f>
        <v>267.60182189941406</v>
      </c>
      <c r="D9" s="17">
        <f>D16*R14/2</f>
        <v>264</v>
      </c>
      <c r="E9" s="17">
        <f>E20*R11/2</f>
        <v>261.03515625</v>
      </c>
      <c r="F9" s="2"/>
      <c r="G9" s="17">
        <f>G4*R8</f>
        <v>264</v>
      </c>
      <c r="H9" s="17">
        <v>275</v>
      </c>
      <c r="I9" s="2"/>
      <c r="J9" s="17">
        <f>J12*R18/2</f>
        <v>257.52171925011424</v>
      </c>
      <c r="K9" s="17">
        <f>K15*R15/2</f>
        <v>261.03515625</v>
      </c>
      <c r="L9" s="24">
        <f>L19*R12/2</f>
        <v>250.59375</v>
      </c>
      <c r="M9" s="17">
        <f>M21*R10/2</f>
        <v>244.16874121492313</v>
      </c>
      <c r="N9" s="18">
        <f>N3*R9</f>
        <v>261.03515625</v>
      </c>
      <c r="O9" s="17">
        <f>O6*R7</f>
        <v>264.298095703125</v>
      </c>
      <c r="P9" s="17">
        <v>275</v>
      </c>
      <c r="Q9" t="s">
        <v>31</v>
      </c>
      <c r="R9">
        <f>5/4</f>
        <v>1.25</v>
      </c>
    </row>
    <row r="10" spans="1:18" x14ac:dyDescent="0.25">
      <c r="A10" s="1" t="s">
        <v>0</v>
      </c>
      <c r="B10" s="18">
        <f>L19*R13/2</f>
        <v>264.298095703125</v>
      </c>
      <c r="C10" s="18">
        <f>C13*R18/2</f>
        <v>278.75189781188965</v>
      </c>
      <c r="D10" s="18">
        <f>D16*R15/2</f>
        <v>275</v>
      </c>
      <c r="E10" s="17">
        <f>E20*R12/2</f>
        <v>264</v>
      </c>
      <c r="F10" s="18">
        <f>F22*R10/2</f>
        <v>264.298095703125</v>
      </c>
      <c r="G10" s="18">
        <f>G4*R9</f>
        <v>275</v>
      </c>
      <c r="H10" s="18">
        <v>278.4375</v>
      </c>
      <c r="I10" s="3"/>
      <c r="J10" s="3"/>
      <c r="K10" s="18">
        <f>K15*R16/2</f>
        <v>274.0869140625</v>
      </c>
      <c r="L10" s="24">
        <f>L19*R13/2</f>
        <v>264.298095703125</v>
      </c>
      <c r="M10" s="18">
        <f>M21*R11/2</f>
        <v>257.52171925011424</v>
      </c>
      <c r="N10" s="3"/>
      <c r="O10" s="3"/>
      <c r="P10" s="18">
        <v>278.4375</v>
      </c>
      <c r="Q10" t="s">
        <v>32</v>
      </c>
      <c r="R10">
        <f>4/3</f>
        <v>1.3333333333333333</v>
      </c>
    </row>
    <row r="11" spans="1:18" x14ac:dyDescent="0.25">
      <c r="A11" s="1" t="s">
        <v>7</v>
      </c>
      <c r="B11" s="18">
        <f>B10*R5</f>
        <v>281.91796875</v>
      </c>
      <c r="C11" s="3"/>
      <c r="D11" s="18">
        <f>D16*R16/2</f>
        <v>288.75</v>
      </c>
      <c r="E11" s="18">
        <f>E20*R13/2</f>
        <v>278.4375</v>
      </c>
      <c r="F11" s="18">
        <f>F22*R11/2</f>
        <v>278.75189781188965</v>
      </c>
      <c r="G11" s="3"/>
      <c r="H11" s="3"/>
      <c r="I11" s="18">
        <f>E20*3/2/2</f>
        <v>278.4375</v>
      </c>
      <c r="J11" s="3"/>
      <c r="K11" s="18">
        <f>K15*R17/2</f>
        <v>281.91796875</v>
      </c>
      <c r="L11" s="13"/>
      <c r="M11" s="18">
        <f>M21*R12/2</f>
        <v>260.44665729591804</v>
      </c>
      <c r="N11" s="3"/>
      <c r="O11" s="18">
        <f>O6*R8</f>
        <v>281.91796875</v>
      </c>
      <c r="P11" s="3"/>
      <c r="Q11" t="s">
        <v>33</v>
      </c>
      <c r="R11">
        <f>45/32</f>
        <v>1.40625</v>
      </c>
    </row>
    <row r="12" spans="1:18" x14ac:dyDescent="0.25">
      <c r="A12" s="1" t="s">
        <v>8</v>
      </c>
      <c r="B12" s="18">
        <f>B10*R6</f>
        <v>293.66455078125</v>
      </c>
      <c r="C12" s="3"/>
      <c r="D12" s="18">
        <f>D16*R17/2</f>
        <v>297</v>
      </c>
      <c r="E12" s="3"/>
      <c r="F12" s="18">
        <f>F22*R12/2</f>
        <v>281.91796875</v>
      </c>
      <c r="G12" s="3"/>
      <c r="H12" s="18">
        <v>297</v>
      </c>
      <c r="I12" s="18">
        <f>I11*R5</f>
        <v>297</v>
      </c>
      <c r="J12" s="18">
        <f>G4*(2/3)^8*32</f>
        <v>274.68983386678855</v>
      </c>
      <c r="K12" s="18">
        <f>K15*R18/2</f>
        <v>293.66455078125</v>
      </c>
      <c r="L12" s="24">
        <f>L19*R14/2</f>
        <v>281.91796875</v>
      </c>
      <c r="M12" s="18">
        <f>M21*R13/2</f>
        <v>274.68983386678855</v>
      </c>
      <c r="N12" s="18">
        <f>N3*R10</f>
        <v>278.4375</v>
      </c>
      <c r="O12" s="18">
        <f>O6*R9</f>
        <v>293.66455078125</v>
      </c>
      <c r="P12" s="18">
        <v>297</v>
      </c>
      <c r="Q12" t="s">
        <v>34</v>
      </c>
      <c r="R12">
        <f>64/45</f>
        <v>1.4222222222222223</v>
      </c>
    </row>
    <row r="13" spans="1:18" x14ac:dyDescent="0.25">
      <c r="A13" s="1" t="s">
        <v>1</v>
      </c>
      <c r="B13" s="18">
        <f>B10*R7</f>
        <v>297.33535766601563</v>
      </c>
      <c r="C13" s="18">
        <f>F22*R13/2</f>
        <v>297.33535766601563</v>
      </c>
      <c r="D13" s="18">
        <f>D16*R18/2</f>
        <v>309.375</v>
      </c>
      <c r="E13" s="18">
        <f>E20*R14/2</f>
        <v>297</v>
      </c>
      <c r="F13" s="18">
        <f>F22*R13/2</f>
        <v>297.33535766601563</v>
      </c>
      <c r="G13" s="18">
        <f>G4*R10</f>
        <v>293.33333333333331</v>
      </c>
      <c r="H13" s="18">
        <v>309.375</v>
      </c>
      <c r="I13" s="18">
        <f>I11*R6</f>
        <v>309.375</v>
      </c>
      <c r="J13" s="18">
        <f>J12*R5</f>
        <v>293.00248945790776</v>
      </c>
      <c r="K13" s="3"/>
      <c r="L13" s="24">
        <f>L19*R15/2</f>
        <v>293.66455078125</v>
      </c>
      <c r="M13" s="3"/>
      <c r="N13" s="18">
        <f>N3*R11</f>
        <v>293.66455078125</v>
      </c>
      <c r="O13" s="3"/>
      <c r="P13" s="18">
        <v>309.375</v>
      </c>
      <c r="Q13" t="s">
        <v>35</v>
      </c>
      <c r="R13">
        <f>3/2</f>
        <v>1.5</v>
      </c>
    </row>
    <row r="14" spans="1:18" x14ac:dyDescent="0.25">
      <c r="A14" s="1" t="s">
        <v>42</v>
      </c>
      <c r="B14" s="3"/>
      <c r="C14" s="18">
        <f>C13*R5</f>
        <v>317.15771484375</v>
      </c>
      <c r="D14" s="3"/>
      <c r="E14" s="18">
        <f>E20*R15/2</f>
        <v>309.375</v>
      </c>
      <c r="F14" s="3"/>
      <c r="G14" s="18">
        <f>G4*R11</f>
        <v>309.375</v>
      </c>
      <c r="H14" s="3"/>
      <c r="I14" s="18">
        <f>I11*R7</f>
        <v>313.2421875</v>
      </c>
      <c r="J14" s="18">
        <f>J12*R6</f>
        <v>305.21092651865393</v>
      </c>
      <c r="K14" s="3"/>
      <c r="L14" s="24">
        <f>L19*R16/2</f>
        <v>308.3477783203125</v>
      </c>
      <c r="M14" s="18">
        <f>M21*R14/2</f>
        <v>293.00248945790776</v>
      </c>
      <c r="N14" s="18">
        <f>N3*R12</f>
        <v>297</v>
      </c>
      <c r="O14" s="3"/>
      <c r="P14" s="3"/>
      <c r="Q14" t="s">
        <v>36</v>
      </c>
      <c r="R14">
        <f>8/5</f>
        <v>1.6</v>
      </c>
    </row>
    <row r="15" spans="1:18" x14ac:dyDescent="0.25">
      <c r="A15" s="1" t="s">
        <v>9</v>
      </c>
      <c r="B15" s="18">
        <f>B10*R8</f>
        <v>317.15771484375</v>
      </c>
      <c r="C15" s="18">
        <f>C13*R6</f>
        <v>330.37261962890625</v>
      </c>
      <c r="D15" s="3"/>
      <c r="E15" s="18">
        <f>E20*R16/2</f>
        <v>324.84375</v>
      </c>
      <c r="F15" s="18">
        <f>F22*R14/2</f>
        <v>317.15771484375</v>
      </c>
      <c r="G15" s="18">
        <f>G4*R12</f>
        <v>312.88888888888891</v>
      </c>
      <c r="H15" s="3"/>
      <c r="I15" s="3"/>
      <c r="J15" s="18">
        <f>J12*R7</f>
        <v>309.02606310013709</v>
      </c>
      <c r="K15" s="18">
        <f>N3*3/2</f>
        <v>313.2421875</v>
      </c>
      <c r="L15" s="24">
        <f>L19*R17/2</f>
        <v>317.15771484375</v>
      </c>
      <c r="M15" s="18">
        <f>M21*R15/2</f>
        <v>305.21092651865393</v>
      </c>
      <c r="N15" s="18">
        <f>N3*R13</f>
        <v>313.2421875</v>
      </c>
      <c r="O15" s="18">
        <f>O6*R10</f>
        <v>313.2421875</v>
      </c>
      <c r="P15" s="3"/>
      <c r="Q15" t="s">
        <v>37</v>
      </c>
      <c r="R15">
        <f>5/3</f>
        <v>1.6666666666666667</v>
      </c>
    </row>
    <row r="16" spans="1:18" x14ac:dyDescent="0.25">
      <c r="A16" s="1" t="s">
        <v>2</v>
      </c>
      <c r="B16" s="18">
        <f>B10*R9</f>
        <v>330.37261962890625</v>
      </c>
      <c r="C16" s="18">
        <f>C13*R7</f>
        <v>334.50227737426758</v>
      </c>
      <c r="D16" s="18">
        <f>G4*R13</f>
        <v>330</v>
      </c>
      <c r="E16" s="18">
        <f>E20*R17/2</f>
        <v>334.125</v>
      </c>
      <c r="F16" s="18">
        <f>F22*R15/2</f>
        <v>330.37261962890625</v>
      </c>
      <c r="G16" s="18">
        <f>G4*R13</f>
        <v>330</v>
      </c>
      <c r="H16" s="18">
        <v>330</v>
      </c>
      <c r="I16" s="18">
        <f>I11*R8</f>
        <v>334.125</v>
      </c>
      <c r="J16" s="3"/>
      <c r="K16" s="18">
        <f>K15*R5</f>
        <v>334.125</v>
      </c>
      <c r="L16" s="24">
        <f>L19*R18/2</f>
        <v>330.37261962890625</v>
      </c>
      <c r="M16" s="18">
        <f>M21*R16/2</f>
        <v>320.47147284458663</v>
      </c>
      <c r="N16" s="3"/>
      <c r="O16" s="18">
        <f>O6*R11</f>
        <v>330.37261962890625</v>
      </c>
      <c r="P16" s="18">
        <v>330</v>
      </c>
      <c r="Q16" t="s">
        <v>45</v>
      </c>
      <c r="R16">
        <f>7/4</f>
        <v>1.75</v>
      </c>
    </row>
    <row r="17" spans="1:19" x14ac:dyDescent="0.25">
      <c r="A17" s="1" t="s">
        <v>43</v>
      </c>
      <c r="B17" s="3"/>
      <c r="C17" s="3"/>
      <c r="D17" s="18">
        <f>D16*R5</f>
        <v>352</v>
      </c>
      <c r="E17" s="18">
        <f>E20*R18/2</f>
        <v>348.046875</v>
      </c>
      <c r="F17" s="18">
        <f>F22*R16/2</f>
        <v>346.89125061035156</v>
      </c>
      <c r="G17" s="3"/>
      <c r="H17" s="18">
        <v>348.046875</v>
      </c>
      <c r="I17" s="18">
        <f>I11*R9</f>
        <v>348.046875</v>
      </c>
      <c r="J17" s="18">
        <f>J12*R8</f>
        <v>329.62780064014623</v>
      </c>
      <c r="K17" s="18">
        <f>K15*R6</f>
        <v>348.046875</v>
      </c>
      <c r="L17" s="13"/>
      <c r="M17" s="18">
        <f>M21*R17/2</f>
        <v>329.62780064014623</v>
      </c>
      <c r="N17" s="18">
        <f>N3*R14</f>
        <v>334.125</v>
      </c>
      <c r="O17" s="18">
        <f>O6*R12</f>
        <v>334.125</v>
      </c>
      <c r="P17" s="18">
        <v>348.046875</v>
      </c>
      <c r="Q17" t="s">
        <v>38</v>
      </c>
      <c r="R17">
        <f>9/5</f>
        <v>1.8</v>
      </c>
    </row>
    <row r="18" spans="1:19" x14ac:dyDescent="0.25">
      <c r="A18" s="1" t="s">
        <v>44</v>
      </c>
      <c r="B18" s="3"/>
      <c r="C18" s="18">
        <f>C13*R8</f>
        <v>356.80242919921875</v>
      </c>
      <c r="D18" s="18">
        <f>D16*R6</f>
        <v>366.66666666666669</v>
      </c>
      <c r="E18" s="3"/>
      <c r="F18" s="18">
        <f>F22*R17/2</f>
        <v>356.80242919921875</v>
      </c>
      <c r="G18" s="18">
        <f>G4*R14</f>
        <v>352</v>
      </c>
      <c r="H18" s="18">
        <v>352</v>
      </c>
      <c r="I18" s="3"/>
      <c r="J18" s="18">
        <f>J12*R9</f>
        <v>343.3622923334857</v>
      </c>
      <c r="K18" s="18">
        <f>K15*R7</f>
        <v>352.3974609375</v>
      </c>
      <c r="L18" s="13"/>
      <c r="M18" s="18">
        <f>M21*R18/2</f>
        <v>343.36229233348564</v>
      </c>
      <c r="N18" s="18">
        <f>N3*R15</f>
        <v>348.046875</v>
      </c>
      <c r="O18" s="18">
        <f>O6*R13</f>
        <v>352.3974609375</v>
      </c>
      <c r="P18" s="18">
        <v>352</v>
      </c>
      <c r="Q18" t="s">
        <v>39</v>
      </c>
      <c r="R18">
        <f>15/8</f>
        <v>1.875</v>
      </c>
    </row>
    <row r="19" spans="1:19" x14ac:dyDescent="0.25">
      <c r="A19" s="1" t="s">
        <v>10</v>
      </c>
      <c r="B19" s="18">
        <f>B10*R10</f>
        <v>352.3974609375</v>
      </c>
      <c r="C19" s="18">
        <f>C13*R9</f>
        <v>371.66919708251953</v>
      </c>
      <c r="D19" s="18">
        <f>D16*R7</f>
        <v>371.25</v>
      </c>
      <c r="E19" s="3"/>
      <c r="F19" s="18">
        <f>F22*R18/2</f>
        <v>371.66919708251953</v>
      </c>
      <c r="G19" s="18">
        <f>G4*R15</f>
        <v>366.66666666666669</v>
      </c>
      <c r="H19" s="18">
        <v>371.25</v>
      </c>
      <c r="I19" s="3"/>
      <c r="J19" s="3"/>
      <c r="K19" s="3"/>
      <c r="L19" s="24">
        <f>O6*R13</f>
        <v>352.3974609375</v>
      </c>
      <c r="M19" s="3"/>
      <c r="N19" s="18">
        <f>N3*R16</f>
        <v>365.44921875</v>
      </c>
      <c r="O19" s="3"/>
      <c r="P19" s="18">
        <v>371.25</v>
      </c>
    </row>
    <row r="20" spans="1:19" x14ac:dyDescent="0.25">
      <c r="A20" s="1" t="s">
        <v>3</v>
      </c>
      <c r="B20" s="18">
        <f>B10*R11</f>
        <v>371.66919708251953</v>
      </c>
      <c r="C20" s="3"/>
      <c r="D20" s="3"/>
      <c r="E20" s="18">
        <f>H7*R13</f>
        <v>371.25</v>
      </c>
      <c r="F20" s="13"/>
      <c r="G20" s="18">
        <f>G4*R16</f>
        <v>385</v>
      </c>
      <c r="H20" s="3"/>
      <c r="I20" s="18">
        <f>I11*R10</f>
        <v>371.25</v>
      </c>
      <c r="J20" s="3"/>
      <c r="K20" s="18">
        <f>K15*R8</f>
        <v>375.890625</v>
      </c>
      <c r="L20" s="24">
        <f>L19*R5</f>
        <v>375.890625</v>
      </c>
      <c r="M20" s="3"/>
      <c r="N20" s="18">
        <f>N3*R17</f>
        <v>375.890625</v>
      </c>
      <c r="O20" s="18">
        <f>O6*R14</f>
        <v>375.890625</v>
      </c>
      <c r="P20" s="3"/>
    </row>
    <row r="21" spans="1:19" x14ac:dyDescent="0.25">
      <c r="A21" s="1" t="s">
        <v>11</v>
      </c>
      <c r="B21" s="18">
        <f>B10*R12</f>
        <v>375.890625</v>
      </c>
      <c r="C21" s="3"/>
      <c r="D21" s="18">
        <f>D16*R8</f>
        <v>396</v>
      </c>
      <c r="E21" s="18">
        <f>E20*R5</f>
        <v>396</v>
      </c>
      <c r="F21" s="13"/>
      <c r="G21" s="18">
        <f>G4*R17</f>
        <v>396</v>
      </c>
      <c r="H21" s="18">
        <v>396</v>
      </c>
      <c r="I21" s="18">
        <f>I11*R11</f>
        <v>391.552734375</v>
      </c>
      <c r="J21" s="18">
        <f>J12*R10</f>
        <v>366.25311182238471</v>
      </c>
      <c r="K21" s="18">
        <f>K15*R9</f>
        <v>391.552734375</v>
      </c>
      <c r="L21" s="24">
        <f>L19*R6</f>
        <v>391.552734375</v>
      </c>
      <c r="M21" s="18">
        <f>J12/(3/2)*2</f>
        <v>366.25311182238471</v>
      </c>
      <c r="N21" s="18">
        <f>N3*R18</f>
        <v>391.552734375</v>
      </c>
      <c r="O21" s="18">
        <f>O6*R15</f>
        <v>391.552734375</v>
      </c>
      <c r="P21" s="18">
        <v>396</v>
      </c>
    </row>
    <row r="22" spans="1:19" x14ac:dyDescent="0.25">
      <c r="A22" s="1" t="s">
        <v>4</v>
      </c>
      <c r="B22" s="18">
        <f>B10*R13</f>
        <v>396.4471435546875</v>
      </c>
      <c r="C22" s="18">
        <f>C13*R10</f>
        <v>396.4471435546875</v>
      </c>
      <c r="D22" s="18">
        <f>D16*R9</f>
        <v>412.5</v>
      </c>
      <c r="E22" s="18">
        <f>E20*R6</f>
        <v>412.5</v>
      </c>
      <c r="F22" s="24">
        <f>B10*R13</f>
        <v>396.4471435546875</v>
      </c>
      <c r="G22" s="18">
        <f>G4*R18</f>
        <v>412.5</v>
      </c>
      <c r="H22" s="18">
        <v>412.5</v>
      </c>
      <c r="I22" s="18">
        <f>I11*R12</f>
        <v>396</v>
      </c>
      <c r="J22" s="18">
        <f>J12*R11</f>
        <v>386.2825788751714</v>
      </c>
      <c r="K22" s="3"/>
      <c r="L22" s="24">
        <f>L19*R7</f>
        <v>396.4471435546875</v>
      </c>
      <c r="M22" s="18">
        <f>M21*R5</f>
        <v>390.66998594387701</v>
      </c>
      <c r="N22" s="3"/>
      <c r="O22" s="18">
        <f>O6*R16</f>
        <v>411.13037109375</v>
      </c>
      <c r="P22" s="18">
        <v>412.5</v>
      </c>
    </row>
    <row r="23" spans="1:19" x14ac:dyDescent="0.25">
      <c r="A23" s="1" t="s">
        <v>46</v>
      </c>
      <c r="B23" s="3"/>
      <c r="C23" s="18">
        <f>C13*R11</f>
        <v>418.12784671783447</v>
      </c>
      <c r="D23" s="3"/>
      <c r="E23" s="18">
        <f>E20*R7</f>
        <v>417.65625</v>
      </c>
      <c r="F23" s="18">
        <f>F22*R5</f>
        <v>422.876953125</v>
      </c>
      <c r="G23" s="3"/>
      <c r="H23" s="18">
        <v>433.125</v>
      </c>
      <c r="I23" s="18">
        <f>I11*R13</f>
        <v>417.65625</v>
      </c>
      <c r="J23" s="18">
        <f>J12*R12</f>
        <v>390.66998594387707</v>
      </c>
      <c r="K23" s="3"/>
      <c r="L23" s="3"/>
      <c r="M23" s="18">
        <f>M21*R6</f>
        <v>406.94790202487189</v>
      </c>
      <c r="N23" s="3"/>
      <c r="O23" s="18">
        <f>O6*R17</f>
        <v>422.876953125</v>
      </c>
      <c r="P23" s="18">
        <v>433.125</v>
      </c>
      <c r="Q23" s="9"/>
    </row>
    <row r="25" spans="1:19" x14ac:dyDescent="0.25">
      <c r="A25" s="14" t="s">
        <v>25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20"/>
    </row>
    <row r="26" spans="1:19" x14ac:dyDescent="0.25">
      <c r="A26" s="4" t="s">
        <v>23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7"/>
      <c r="S26" s="5"/>
    </row>
    <row r="27" spans="1:19" ht="18.75" x14ac:dyDescent="0.25">
      <c r="A27" s="1" t="s">
        <v>26</v>
      </c>
      <c r="B27" s="12">
        <v>220</v>
      </c>
      <c r="C27" s="12">
        <v>220</v>
      </c>
      <c r="D27" s="12">
        <v>220</v>
      </c>
      <c r="E27" s="12">
        <v>220</v>
      </c>
      <c r="F27" s="12">
        <v>220</v>
      </c>
      <c r="G27" s="12">
        <v>220</v>
      </c>
      <c r="H27" s="12">
        <v>220</v>
      </c>
      <c r="I27" s="12">
        <v>220</v>
      </c>
      <c r="J27" s="12">
        <v>220</v>
      </c>
      <c r="K27" s="12">
        <v>220</v>
      </c>
      <c r="L27" s="12">
        <v>220</v>
      </c>
      <c r="M27" s="12">
        <v>220</v>
      </c>
      <c r="N27" s="12">
        <v>220</v>
      </c>
      <c r="O27" s="12">
        <v>220</v>
      </c>
      <c r="P27" s="12">
        <v>220</v>
      </c>
      <c r="Q27" s="21"/>
    </row>
    <row r="28" spans="1:19" ht="18.75" x14ac:dyDescent="0.25">
      <c r="A28" s="1" t="s">
        <v>15</v>
      </c>
      <c r="B28" s="25">
        <v>233.08</v>
      </c>
      <c r="C28" s="25">
        <v>233.08</v>
      </c>
      <c r="D28" s="25">
        <v>233.08</v>
      </c>
      <c r="E28" s="25">
        <v>233.08</v>
      </c>
      <c r="F28" s="25">
        <v>233.08</v>
      </c>
      <c r="G28" s="25">
        <v>233.08</v>
      </c>
      <c r="H28" s="25">
        <v>233.08</v>
      </c>
      <c r="I28" s="25">
        <v>233.08</v>
      </c>
      <c r="J28" s="25">
        <v>233.08</v>
      </c>
      <c r="K28" s="25">
        <v>233.08</v>
      </c>
      <c r="L28" s="25">
        <v>233.08</v>
      </c>
      <c r="M28" s="25">
        <v>233.08</v>
      </c>
      <c r="N28" s="25">
        <v>233.08</v>
      </c>
      <c r="O28" s="25">
        <v>233.08</v>
      </c>
      <c r="P28" s="25">
        <v>233.08</v>
      </c>
      <c r="Q28" s="22"/>
    </row>
    <row r="29" spans="1:19" ht="18.75" x14ac:dyDescent="0.25">
      <c r="A29" s="1" t="s">
        <v>22</v>
      </c>
      <c r="B29" s="25">
        <v>246.94</v>
      </c>
      <c r="C29" s="25">
        <v>246.94</v>
      </c>
      <c r="D29" s="25">
        <v>246.94</v>
      </c>
      <c r="E29" s="25">
        <v>246.94</v>
      </c>
      <c r="F29" s="25">
        <v>246.94</v>
      </c>
      <c r="G29" s="25">
        <v>246.94</v>
      </c>
      <c r="H29" s="25">
        <v>246.94</v>
      </c>
      <c r="I29" s="25">
        <v>246.94</v>
      </c>
      <c r="J29" s="25">
        <v>246.94</v>
      </c>
      <c r="K29" s="25">
        <v>246.94</v>
      </c>
      <c r="L29" s="25">
        <v>246.94</v>
      </c>
      <c r="M29" s="25">
        <v>246.94</v>
      </c>
      <c r="N29" s="25">
        <v>246.94</v>
      </c>
      <c r="O29" s="25">
        <v>246.94</v>
      </c>
      <c r="P29" s="25">
        <v>246.94</v>
      </c>
      <c r="Q29" s="22"/>
    </row>
    <row r="30" spans="1:19" ht="18.75" x14ac:dyDescent="0.25">
      <c r="A30" s="1" t="s">
        <v>0</v>
      </c>
      <c r="B30" s="26">
        <v>261.625</v>
      </c>
      <c r="C30" s="26">
        <v>261.625</v>
      </c>
      <c r="D30" s="26">
        <v>261.625</v>
      </c>
      <c r="E30" s="26">
        <v>261.625</v>
      </c>
      <c r="F30" s="26">
        <v>261.625</v>
      </c>
      <c r="G30" s="26">
        <v>261.625</v>
      </c>
      <c r="H30" s="26">
        <v>261.625</v>
      </c>
      <c r="I30" s="26">
        <v>261.625</v>
      </c>
      <c r="J30" s="26">
        <v>261.625</v>
      </c>
      <c r="K30" s="26">
        <v>261.625</v>
      </c>
      <c r="L30" s="26">
        <v>261.625</v>
      </c>
      <c r="M30" s="26">
        <v>261.625</v>
      </c>
      <c r="N30" s="26">
        <v>261.625</v>
      </c>
      <c r="O30" s="26">
        <v>261.625</v>
      </c>
      <c r="P30" s="26">
        <v>261.625</v>
      </c>
      <c r="Q30" s="23"/>
    </row>
    <row r="31" spans="1:19" ht="18.75" x14ac:dyDescent="0.25">
      <c r="A31" s="1" t="s">
        <v>16</v>
      </c>
      <c r="B31" s="26">
        <v>277.185</v>
      </c>
      <c r="C31" s="26">
        <v>277.185</v>
      </c>
      <c r="D31" s="26">
        <v>277.185</v>
      </c>
      <c r="E31" s="26">
        <v>277.185</v>
      </c>
      <c r="F31" s="26">
        <v>277.185</v>
      </c>
      <c r="G31" s="26">
        <v>277.185</v>
      </c>
      <c r="H31" s="26">
        <v>277.185</v>
      </c>
      <c r="I31" s="26">
        <v>277.185</v>
      </c>
      <c r="J31" s="26">
        <v>277.185</v>
      </c>
      <c r="K31" s="26">
        <v>277.185</v>
      </c>
      <c r="L31" s="26">
        <v>277.185</v>
      </c>
      <c r="M31" s="26">
        <v>277.185</v>
      </c>
      <c r="N31" s="26">
        <v>277.185</v>
      </c>
      <c r="O31" s="26">
        <v>277.185</v>
      </c>
      <c r="P31" s="26">
        <v>277.185</v>
      </c>
      <c r="Q31" s="23"/>
    </row>
    <row r="32" spans="1:19" ht="18.75" x14ac:dyDescent="0.25">
      <c r="A32" s="1" t="s">
        <v>1</v>
      </c>
      <c r="B32" s="25">
        <v>293.66500000000002</v>
      </c>
      <c r="C32" s="25">
        <v>293.66500000000002</v>
      </c>
      <c r="D32" s="25">
        <v>293.66500000000002</v>
      </c>
      <c r="E32" s="25">
        <v>293.66500000000002</v>
      </c>
      <c r="F32" s="25">
        <v>293.66500000000002</v>
      </c>
      <c r="G32" s="25">
        <v>293.66500000000002</v>
      </c>
      <c r="H32" s="25">
        <v>293.66500000000002</v>
      </c>
      <c r="I32" s="25">
        <v>293.66500000000002</v>
      </c>
      <c r="J32" s="25">
        <v>293.66500000000002</v>
      </c>
      <c r="K32" s="25">
        <v>293.66500000000002</v>
      </c>
      <c r="L32" s="25">
        <v>293.66500000000002</v>
      </c>
      <c r="M32" s="25">
        <v>293.66500000000002</v>
      </c>
      <c r="N32" s="25">
        <v>293.66500000000002</v>
      </c>
      <c r="O32" s="25">
        <v>293.66500000000002</v>
      </c>
      <c r="P32" s="25">
        <v>293.66500000000002</v>
      </c>
      <c r="Q32" s="22"/>
    </row>
    <row r="33" spans="1:19" ht="18.75" x14ac:dyDescent="0.25">
      <c r="A33" s="1" t="s">
        <v>17</v>
      </c>
      <c r="B33" s="12">
        <v>311.125</v>
      </c>
      <c r="C33" s="12">
        <v>311.125</v>
      </c>
      <c r="D33" s="12">
        <v>311.125</v>
      </c>
      <c r="E33" s="12">
        <v>311.125</v>
      </c>
      <c r="F33" s="12">
        <v>311.125</v>
      </c>
      <c r="G33" s="12">
        <v>311.125</v>
      </c>
      <c r="H33" s="12">
        <v>311.125</v>
      </c>
      <c r="I33" s="12">
        <v>311.125</v>
      </c>
      <c r="J33" s="12">
        <v>311.125</v>
      </c>
      <c r="K33" s="12">
        <v>311.125</v>
      </c>
      <c r="L33" s="12">
        <v>311.125</v>
      </c>
      <c r="M33" s="12">
        <v>311.125</v>
      </c>
      <c r="N33" s="12">
        <v>311.125</v>
      </c>
      <c r="O33" s="12">
        <v>311.125</v>
      </c>
      <c r="P33" s="12">
        <v>311.125</v>
      </c>
      <c r="Q33" s="21"/>
    </row>
    <row r="34" spans="1:19" ht="18.75" x14ac:dyDescent="0.25">
      <c r="A34" s="1" t="s">
        <v>18</v>
      </c>
      <c r="B34" s="25">
        <v>329.625</v>
      </c>
      <c r="C34" s="25">
        <v>329.625</v>
      </c>
      <c r="D34" s="25">
        <v>329.625</v>
      </c>
      <c r="E34" s="25">
        <v>329.625</v>
      </c>
      <c r="F34" s="25">
        <v>329.625</v>
      </c>
      <c r="G34" s="25">
        <v>329.625</v>
      </c>
      <c r="H34" s="25">
        <v>329.625</v>
      </c>
      <c r="I34" s="25">
        <v>329.625</v>
      </c>
      <c r="J34" s="25">
        <v>329.625</v>
      </c>
      <c r="K34" s="25">
        <v>329.625</v>
      </c>
      <c r="L34" s="25">
        <v>329.625</v>
      </c>
      <c r="M34" s="25">
        <v>329.625</v>
      </c>
      <c r="N34" s="25">
        <v>329.625</v>
      </c>
      <c r="O34" s="25">
        <v>329.625</v>
      </c>
      <c r="P34" s="25">
        <v>329.625</v>
      </c>
      <c r="Q34" s="22"/>
    </row>
    <row r="35" spans="1:19" ht="18.75" x14ac:dyDescent="0.25">
      <c r="A35" s="1" t="s">
        <v>19</v>
      </c>
      <c r="B35" s="25">
        <v>349.23</v>
      </c>
      <c r="C35" s="25">
        <v>349.23</v>
      </c>
      <c r="D35" s="25">
        <v>349.23</v>
      </c>
      <c r="E35" s="25">
        <v>349.23</v>
      </c>
      <c r="F35" s="25">
        <v>349.23</v>
      </c>
      <c r="G35" s="25">
        <v>349.23</v>
      </c>
      <c r="H35" s="25">
        <v>349.23</v>
      </c>
      <c r="I35" s="25">
        <v>349.23</v>
      </c>
      <c r="J35" s="25">
        <v>349.23</v>
      </c>
      <c r="K35" s="25">
        <v>349.23</v>
      </c>
      <c r="L35" s="25">
        <v>349.23</v>
      </c>
      <c r="M35" s="25">
        <v>349.23</v>
      </c>
      <c r="N35" s="25">
        <v>349.23</v>
      </c>
      <c r="O35" s="25">
        <v>349.23</v>
      </c>
      <c r="P35" s="25">
        <v>349.23</v>
      </c>
      <c r="Q35" s="22"/>
    </row>
    <row r="36" spans="1:19" ht="18.75" x14ac:dyDescent="0.25">
      <c r="A36" s="1" t="s">
        <v>20</v>
      </c>
      <c r="B36" s="25">
        <v>369.995</v>
      </c>
      <c r="C36" s="25">
        <v>369.995</v>
      </c>
      <c r="D36" s="25">
        <v>369.995</v>
      </c>
      <c r="E36" s="25">
        <v>369.995</v>
      </c>
      <c r="F36" s="25">
        <v>369.995</v>
      </c>
      <c r="G36" s="25">
        <v>369.995</v>
      </c>
      <c r="H36" s="25">
        <v>369.995</v>
      </c>
      <c r="I36" s="25">
        <v>369.995</v>
      </c>
      <c r="J36" s="25">
        <v>369.995</v>
      </c>
      <c r="K36" s="25">
        <v>369.995</v>
      </c>
      <c r="L36" s="25">
        <v>369.995</v>
      </c>
      <c r="M36" s="25">
        <v>369.995</v>
      </c>
      <c r="N36" s="25">
        <v>369.995</v>
      </c>
      <c r="O36" s="25">
        <v>369.995</v>
      </c>
      <c r="P36" s="25">
        <v>369.995</v>
      </c>
      <c r="Q36" s="22"/>
    </row>
    <row r="37" spans="1:19" ht="18.75" x14ac:dyDescent="0.25">
      <c r="A37" s="1" t="s">
        <v>4</v>
      </c>
      <c r="B37" s="25">
        <v>391.995</v>
      </c>
      <c r="C37" s="25">
        <v>391.995</v>
      </c>
      <c r="D37" s="25">
        <v>391.995</v>
      </c>
      <c r="E37" s="25">
        <v>391.995</v>
      </c>
      <c r="F37" s="25">
        <v>391.995</v>
      </c>
      <c r="G37" s="25">
        <v>391.995</v>
      </c>
      <c r="H37" s="25">
        <v>391.995</v>
      </c>
      <c r="I37" s="25">
        <v>391.995</v>
      </c>
      <c r="J37" s="25">
        <v>391.995</v>
      </c>
      <c r="K37" s="25">
        <v>391.995</v>
      </c>
      <c r="L37" s="25">
        <v>391.995</v>
      </c>
      <c r="M37" s="25">
        <v>391.995</v>
      </c>
      <c r="N37" s="25">
        <v>391.995</v>
      </c>
      <c r="O37" s="25">
        <v>391.995</v>
      </c>
      <c r="P37" s="25">
        <v>391.995</v>
      </c>
      <c r="Q37" s="22"/>
    </row>
    <row r="38" spans="1:19" ht="18.75" x14ac:dyDescent="0.25">
      <c r="A38" s="1" t="s">
        <v>21</v>
      </c>
      <c r="B38" s="25">
        <v>415.30500000000001</v>
      </c>
      <c r="C38" s="25">
        <v>415.30500000000001</v>
      </c>
      <c r="D38" s="25">
        <v>415.30500000000001</v>
      </c>
      <c r="E38" s="25">
        <v>415.30500000000001</v>
      </c>
      <c r="F38" s="25">
        <v>415.30500000000001</v>
      </c>
      <c r="G38" s="25">
        <v>415.30500000000001</v>
      </c>
      <c r="H38" s="25">
        <v>415.30500000000001</v>
      </c>
      <c r="I38" s="25">
        <v>415.30500000000001</v>
      </c>
      <c r="J38" s="25">
        <v>415.30500000000001</v>
      </c>
      <c r="K38" s="25">
        <v>415.30500000000001</v>
      </c>
      <c r="L38" s="25">
        <v>415.30500000000001</v>
      </c>
      <c r="M38" s="25">
        <v>415.30500000000001</v>
      </c>
      <c r="N38" s="25">
        <v>415.30500000000001</v>
      </c>
      <c r="O38" s="25">
        <v>415.30500000000001</v>
      </c>
      <c r="P38" s="25">
        <v>415.30500000000001</v>
      </c>
      <c r="Q38" s="22"/>
    </row>
    <row r="39" spans="1:19" x14ac:dyDescent="0.25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S39" s="6"/>
    </row>
    <row r="40" spans="1:19" ht="27" customHeight="1" x14ac:dyDescent="0.25">
      <c r="B40" s="6"/>
    </row>
    <row r="41" spans="1:19" ht="18" customHeight="1" x14ac:dyDescent="0.25"/>
    <row r="56" ht="29.45" customHeight="1" x14ac:dyDescent="0.25"/>
  </sheetData>
  <mergeCells count="2">
    <mergeCell ref="A1:P1"/>
    <mergeCell ref="A25:P25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Matt</cp:lastModifiedBy>
  <cp:lastPrinted>2012-09-17T05:30:46Z</cp:lastPrinted>
  <dcterms:created xsi:type="dcterms:W3CDTF">2012-09-16T14:17:13Z</dcterms:created>
  <dcterms:modified xsi:type="dcterms:W3CDTF">2019-02-05T23:02:21Z</dcterms:modified>
</cp:coreProperties>
</file>